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44" i="7" l="1"/>
  <c r="AG8" i="4"/>
  <c r="AG44" i="4"/>
  <c r="AG35" i="6"/>
  <c r="AG40" i="4"/>
  <c r="AG40" i="7"/>
  <c r="AG8" i="14"/>
  <c r="AH8" i="14"/>
  <c r="AI8" i="14"/>
  <c r="AH44" i="6"/>
  <c r="AG44" i="6"/>
  <c r="AG44" i="9"/>
  <c r="AH44" i="9"/>
  <c r="AG44" i="12"/>
  <c r="AH44" i="12"/>
  <c r="AH44" i="5"/>
  <c r="AG44" i="5"/>
  <c r="AG44" i="8"/>
  <c r="AH44" i="8"/>
  <c r="AH44" i="15"/>
  <c r="AG44" i="15"/>
  <c r="AG8" i="7"/>
  <c r="AH8" i="12"/>
  <c r="AG8" i="12"/>
  <c r="AH40" i="12"/>
  <c r="AG40" i="12"/>
  <c r="AG8" i="6"/>
  <c r="AH8" i="6"/>
  <c r="AG40" i="6"/>
  <c r="AH40" i="6"/>
  <c r="AG8" i="9"/>
  <c r="AH8" i="9"/>
  <c r="AG40" i="9"/>
  <c r="AH40" i="9"/>
  <c r="AG8" i="5"/>
  <c r="AH8" i="5"/>
  <c r="AH40" i="5"/>
  <c r="AG40" i="5"/>
  <c r="AH8" i="8"/>
  <c r="AG8" i="8"/>
  <c r="AG40" i="8"/>
  <c r="AH40" i="8"/>
  <c r="AG8" i="15"/>
  <c r="AH8" i="15"/>
  <c r="AH40" i="15"/>
  <c r="AG40" i="15"/>
  <c r="AG22" i="14"/>
  <c r="AH22" i="14"/>
  <c r="AI22" i="14"/>
  <c r="AI20" i="14"/>
  <c r="AG9" i="7"/>
  <c r="AG9" i="9"/>
  <c r="AH9" i="8"/>
  <c r="AH9" i="9"/>
  <c r="AG9" i="8"/>
  <c r="AH26" i="9"/>
  <c r="AG15" i="9"/>
  <c r="AG13" i="9"/>
  <c r="AH41" i="8"/>
  <c r="AH31" i="8"/>
  <c r="AG25" i="8"/>
  <c r="AG15" i="7"/>
  <c r="AG43" i="7" l="1"/>
  <c r="AG35" i="9"/>
  <c r="AH38" i="9"/>
  <c r="AH25" i="6"/>
  <c r="AH43" i="9"/>
  <c r="AH25" i="15"/>
  <c r="AG25" i="12"/>
  <c r="AG31" i="4"/>
  <c r="AH31" i="12"/>
  <c r="AG41" i="4"/>
  <c r="AH26" i="5"/>
  <c r="AH38" i="5"/>
  <c r="AH41" i="12"/>
  <c r="AG26" i="14"/>
  <c r="AG35" i="14"/>
  <c r="AG38" i="14"/>
  <c r="AG41" i="14"/>
  <c r="AG35" i="7"/>
  <c r="AH15" i="5"/>
  <c r="AG13" i="14"/>
  <c r="AG9" i="5"/>
  <c r="AH7" i="15"/>
  <c r="AI7" i="14"/>
  <c r="AG13" i="4"/>
  <c r="AG35" i="4"/>
  <c r="AG43" i="4"/>
  <c r="AH31" i="5"/>
  <c r="AH41" i="5"/>
  <c r="AH15" i="6"/>
  <c r="AH26" i="6"/>
  <c r="AH38" i="6"/>
  <c r="AG13" i="7"/>
  <c r="AH13" i="8"/>
  <c r="AH35" i="8"/>
  <c r="AH43" i="8"/>
  <c r="AG25" i="9"/>
  <c r="AH31" i="9"/>
  <c r="AG38" i="9"/>
  <c r="AH13" i="12"/>
  <c r="AG15" i="12"/>
  <c r="AH35" i="12"/>
  <c r="AH43" i="12"/>
  <c r="AG13" i="15"/>
  <c r="AH15" i="15"/>
  <c r="AH26" i="15"/>
  <c r="AG35" i="15"/>
  <c r="AH38" i="15"/>
  <c r="AG25" i="14"/>
  <c r="AI26" i="14"/>
  <c r="AG31" i="14"/>
  <c r="AI38" i="14"/>
  <c r="AG43" i="14"/>
  <c r="AG15" i="4"/>
  <c r="AG26" i="4"/>
  <c r="AG38" i="4"/>
  <c r="AH25" i="5"/>
  <c r="AG13" i="6"/>
  <c r="AG15" i="6"/>
  <c r="AH35" i="6"/>
  <c r="AH43" i="6"/>
  <c r="AG25" i="7"/>
  <c r="AG31" i="7"/>
  <c r="AG41" i="7"/>
  <c r="AG13" i="8"/>
  <c r="AG15" i="8"/>
  <c r="AH26" i="8"/>
  <c r="AG35" i="8"/>
  <c r="AH38" i="8"/>
  <c r="AH25" i="9"/>
  <c r="AH41" i="9"/>
  <c r="AG13" i="12"/>
  <c r="AH15" i="12"/>
  <c r="AH26" i="12"/>
  <c r="AG31" i="12"/>
  <c r="AG35" i="12"/>
  <c r="AH38" i="12"/>
  <c r="AH13" i="15"/>
  <c r="AG15" i="15"/>
  <c r="AH35" i="15"/>
  <c r="AH43" i="15"/>
  <c r="AH31" i="14"/>
  <c r="AI41" i="14"/>
  <c r="AH43" i="14"/>
  <c r="AG25" i="4"/>
  <c r="AG13" i="5"/>
  <c r="AH35" i="5"/>
  <c r="AH43" i="5"/>
  <c r="AG25" i="6"/>
  <c r="AH31" i="6"/>
  <c r="AH41" i="6"/>
  <c r="AG26" i="7"/>
  <c r="AG38" i="7"/>
  <c r="AH25" i="8"/>
  <c r="AH13" i="9"/>
  <c r="AH35" i="9"/>
  <c r="AH25" i="12"/>
  <c r="AG25" i="15"/>
  <c r="AH31" i="15"/>
  <c r="AH41" i="15"/>
  <c r="AG15" i="14"/>
  <c r="AH26" i="14"/>
  <c r="AI31" i="14"/>
  <c r="AH38" i="14"/>
  <c r="AI43" i="14"/>
  <c r="AI9" i="14"/>
  <c r="AG9" i="4"/>
  <c r="AG9" i="12"/>
  <c r="AH9" i="14"/>
  <c r="AG9" i="6"/>
  <c r="AG9" i="15"/>
  <c r="AG7" i="4"/>
  <c r="AH7" i="5"/>
  <c r="AH7" i="9"/>
  <c r="AG7" i="14"/>
  <c r="AH7" i="6"/>
  <c r="AG7" i="5"/>
  <c r="AH7" i="8"/>
  <c r="AH7" i="12"/>
  <c r="AG7" i="7"/>
  <c r="AH7" i="14"/>
  <c r="AH41" i="14"/>
  <c r="AI35" i="14"/>
  <c r="AH35" i="14"/>
  <c r="AI25" i="14"/>
  <c r="AH25" i="14"/>
  <c r="AH15" i="14"/>
  <c r="AI15" i="14"/>
  <c r="AH13" i="14"/>
  <c r="AI13" i="14"/>
  <c r="AG9" i="14"/>
  <c r="AG43" i="15"/>
  <c r="AG41" i="15"/>
  <c r="AG38" i="15"/>
  <c r="AG31" i="15"/>
  <c r="AG26" i="15"/>
  <c r="AH9" i="15"/>
  <c r="AG7" i="15"/>
  <c r="AG43" i="12"/>
  <c r="AG41" i="12"/>
  <c r="AG38" i="12"/>
  <c r="AG26" i="12"/>
  <c r="AH9" i="12"/>
  <c r="AG7" i="12"/>
  <c r="AG43" i="9"/>
  <c r="AG41" i="9"/>
  <c r="AG31" i="9"/>
  <c r="AG26" i="9"/>
  <c r="AH15" i="9"/>
  <c r="AG7" i="9"/>
  <c r="AG43" i="8"/>
  <c r="AG41" i="8"/>
  <c r="AG38" i="8"/>
  <c r="AG31" i="8"/>
  <c r="AG26" i="8"/>
  <c r="AH15" i="8"/>
  <c r="AG7" i="8"/>
  <c r="AG43" i="6"/>
  <c r="AG41" i="6"/>
  <c r="AG38" i="6"/>
  <c r="AG31" i="6"/>
  <c r="AG26" i="6"/>
  <c r="AH13" i="6"/>
  <c r="AH9" i="6"/>
  <c r="AG7" i="6"/>
  <c r="AG43" i="5"/>
  <c r="AG41" i="5"/>
  <c r="AG38" i="5"/>
  <c r="AG35" i="5"/>
  <c r="AG31" i="5"/>
  <c r="AG25" i="5"/>
  <c r="AG26" i="5"/>
  <c r="AH13" i="5"/>
  <c r="AG15" i="5"/>
  <c r="AH9" i="5"/>
  <c r="AI47" i="14" l="1"/>
  <c r="AG48" i="6" l="1"/>
  <c r="AG27" i="7"/>
  <c r="AG39" i="7"/>
  <c r="AH39" i="6"/>
  <c r="AH22" i="8"/>
  <c r="AH17" i="5"/>
  <c r="AG28" i="8"/>
  <c r="AH29" i="8"/>
  <c r="AG39" i="8"/>
  <c r="AH42" i="8"/>
  <c r="AG47" i="8"/>
  <c r="AH48" i="8"/>
  <c r="AG28" i="9"/>
  <c r="AH29" i="9"/>
  <c r="AG39" i="9"/>
  <c r="AH42" i="9"/>
  <c r="AG47" i="9"/>
  <c r="AH48" i="9"/>
  <c r="AG28" i="12"/>
  <c r="AH29" i="12"/>
  <c r="AH42" i="12"/>
  <c r="AG47" i="12"/>
  <c r="AH48" i="12"/>
  <c r="AG28" i="15"/>
  <c r="AH29" i="15"/>
  <c r="AH42" i="15"/>
  <c r="AG47" i="15"/>
  <c r="AH48" i="15"/>
  <c r="AI28" i="14"/>
  <c r="AG29" i="14"/>
  <c r="AG27" i="5"/>
  <c r="AG29" i="5"/>
  <c r="AH39" i="5"/>
  <c r="AG48" i="5"/>
  <c r="AH27" i="6"/>
  <c r="AG33" i="6"/>
  <c r="AG39" i="6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G5" i="7"/>
  <c r="AH5" i="8"/>
  <c r="AG5" i="9"/>
  <c r="AG5" i="12"/>
  <c r="AG5" i="15"/>
  <c r="AG47" i="14"/>
  <c r="AG28" i="6"/>
  <c r="AH28" i="8"/>
  <c r="AH33" i="8"/>
  <c r="AH47" i="8"/>
  <c r="AH28" i="9"/>
  <c r="AH17" i="12"/>
  <c r="AH28" i="12"/>
  <c r="AH33" i="12"/>
  <c r="AH47" i="12"/>
  <c r="AH17" i="15"/>
  <c r="AH21" i="15"/>
  <c r="AH28" i="15"/>
  <c r="AH33" i="15"/>
  <c r="AH47" i="15"/>
  <c r="AI17" i="14"/>
  <c r="AH21" i="14"/>
  <c r="AG27" i="14"/>
  <c r="AH28" i="14"/>
  <c r="AI29" i="14"/>
  <c r="AH42" i="14"/>
  <c r="AG33" i="5"/>
  <c r="AH17" i="9"/>
  <c r="AH21" i="9"/>
  <c r="AH33" i="9"/>
  <c r="AH47" i="9"/>
  <c r="AH21" i="12"/>
  <c r="AG17" i="5"/>
  <c r="AH17" i="8"/>
  <c r="AH20" i="8"/>
  <c r="AH21" i="8"/>
  <c r="AH18" i="5"/>
  <c r="AG21" i="5"/>
  <c r="AH22" i="5"/>
  <c r="AG28" i="5"/>
  <c r="AH29" i="5"/>
  <c r="AG39" i="5"/>
  <c r="AH42" i="5"/>
  <c r="AG47" i="5"/>
  <c r="AH48" i="5"/>
  <c r="AG17" i="6"/>
  <c r="AH18" i="6"/>
  <c r="AG21" i="6"/>
  <c r="AH22" i="6"/>
  <c r="AH29" i="6"/>
  <c r="AH42" i="6"/>
  <c r="AG47" i="6"/>
  <c r="AH48" i="6"/>
  <c r="AG18" i="7"/>
  <c r="AG22" i="7"/>
  <c r="AG29" i="7"/>
  <c r="AG42" i="7"/>
  <c r="AG48" i="7"/>
  <c r="AG17" i="8"/>
  <c r="AG21" i="8"/>
  <c r="AG27" i="8"/>
  <c r="AG29" i="8"/>
  <c r="AH39" i="8"/>
  <c r="AG48" i="8"/>
  <c r="AG18" i="9"/>
  <c r="AG20" i="9"/>
  <c r="AG22" i="9"/>
  <c r="AG27" i="9"/>
  <c r="AG29" i="9"/>
  <c r="AH39" i="9"/>
  <c r="AG48" i="9"/>
  <c r="AG18" i="12"/>
  <c r="AG20" i="12"/>
  <c r="AG22" i="12"/>
  <c r="AG27" i="12"/>
  <c r="AG29" i="12"/>
  <c r="AG48" i="12"/>
  <c r="AG18" i="15"/>
  <c r="AG20" i="15"/>
  <c r="AG22" i="15"/>
  <c r="AG27" i="15"/>
  <c r="AG48" i="15"/>
  <c r="AG20" i="14"/>
  <c r="AI21" i="14"/>
  <c r="AI27" i="14"/>
  <c r="AG28" i="14"/>
  <c r="AG33" i="14"/>
  <c r="AI42" i="14"/>
  <c r="AG48" i="14"/>
  <c r="AH21" i="5"/>
  <c r="AH28" i="5"/>
  <c r="AH33" i="5"/>
  <c r="AH47" i="5"/>
  <c r="AH17" i="6"/>
  <c r="AH21" i="6"/>
  <c r="AG27" i="6"/>
  <c r="AH28" i="6"/>
  <c r="AH33" i="6"/>
  <c r="AH47" i="6"/>
  <c r="AG17" i="7"/>
  <c r="AG21" i="7"/>
  <c r="AG28" i="7"/>
  <c r="AG33" i="7"/>
  <c r="AG47" i="7"/>
  <c r="AG33" i="8"/>
  <c r="AG33" i="9"/>
  <c r="AG33" i="12"/>
  <c r="AG33" i="15"/>
  <c r="AG39" i="14"/>
  <c r="AG42" i="14"/>
  <c r="AH47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8" i="14"/>
  <c r="AI48" i="14"/>
  <c r="AH39" i="14"/>
  <c r="AI39" i="14"/>
  <c r="AH33" i="14"/>
  <c r="AI33" i="14"/>
  <c r="AH27" i="14"/>
  <c r="AH29" i="14"/>
  <c r="AG17" i="14"/>
  <c r="AI18" i="14"/>
  <c r="AH18" i="14"/>
  <c r="AH17" i="14"/>
  <c r="AH20" i="14"/>
  <c r="AH5" i="14"/>
  <c r="AI5" i="14"/>
  <c r="AG42" i="15"/>
  <c r="AH27" i="15"/>
  <c r="AG29" i="15"/>
  <c r="AH20" i="15"/>
  <c r="AG6" i="15"/>
  <c r="AG42" i="12"/>
  <c r="AH27" i="12"/>
  <c r="AH20" i="12"/>
  <c r="AG6" i="12"/>
  <c r="AG42" i="9"/>
  <c r="AH27" i="9"/>
  <c r="AH20" i="9"/>
  <c r="AG6" i="9"/>
  <c r="AG42" i="8"/>
  <c r="AH27" i="8"/>
  <c r="AG6" i="8"/>
  <c r="AG42" i="6"/>
  <c r="AG29" i="6"/>
  <c r="AG18" i="6"/>
  <c r="AG22" i="6"/>
  <c r="AH20" i="6"/>
  <c r="AG42" i="5"/>
  <c r="AH27" i="5"/>
  <c r="AH20" i="5"/>
  <c r="AG50" i="7" l="1"/>
  <c r="AG6" i="4" l="1"/>
  <c r="AG20" i="4"/>
  <c r="AG29" i="4"/>
  <c r="AG42" i="4"/>
  <c r="AG48" i="4"/>
  <c r="AG28" i="4"/>
  <c r="AG33" i="4"/>
  <c r="AG47" i="4"/>
  <c r="AG18" i="4"/>
  <c r="AG22" i="4"/>
  <c r="AG27" i="4"/>
  <c r="AG39" i="4"/>
  <c r="AG5" i="4"/>
  <c r="AG17" i="4"/>
  <c r="AG21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<sst xmlns="http://schemas.openxmlformats.org/spreadsheetml/2006/main" count="1909" uniqueCount="239">
  <si>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</si>
  <si>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</si>
  <si>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</si>
  <si>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</si>
  <si>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</si>
  <si>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</si>
  <si>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</si>
  <si>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</si>
  <si>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</si>
  <si>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</si>
  <si>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</si>
  <si>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</si>
  <si>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</si>
  <si>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</si>
  <si>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</si>
  <si>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</si>
  <si>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</si>
  <si>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</si>
  <si>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</si>
  <si>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</si>
  <si>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</si>
  <si>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</si>
  <si>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</si>
  <si>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</si>
  <si>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</si>
  <si>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</si>
  <si>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</si>
  <si>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</si>
  <si>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</si>
  <si>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</si>
  <si>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</si>
  <si>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</si>
  <si>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</si>
  <si>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</si>
  <si>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</si>
  <si>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</si>
  <si>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</si>
  <si>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</si>
  <si>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</si>
  <si>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</si>
  <si>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</si>
  <si>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</si>
  <si>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</si>
  <si>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</si>
  <si>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</si>
  <si>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</si>
  <si>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</si>
  <si>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</si>
  <si>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</si>
  <si>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</si>
  <si>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</si>
  <si>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</si>
  <si>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</si>
  <si>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</si>
  <si>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</si>
  <si>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</si>
  <si>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</si>
  <si>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</si>
  <si>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</si>
  <si>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</si>
  <si>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</si>
  <si>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</si>
  <si>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</si>
  <si>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</si>
  <si>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</si>
  <si>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</si>
  <si>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</si>
  <si>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</si>
  <si>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</si>
  <si>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</si>
  <si>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</si>
  <si>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</si>
  <si>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</si>
  <si>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</si>
  <si>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</si>
  <si>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</si>
  <si>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</si>
  <si>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</si>
  <si>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</si>
  <si>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</si>
  <si>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</si>
  <si>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</si>
  <si>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</si>
  <si>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</si>
  <si>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</si>
  <si>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</si>
  <si>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</si>
  <si>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</si>
  <si>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</si>
  <si>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</si>
  <si>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</si>
  <si>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</si>
  <si>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</si>
  <si>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</si>
  <si>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</si>
  <si>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</si>
  <si>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</si>
  <si>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</si>
  <si>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</si>
  <si>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</si>
  <si>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</si>
  <si>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</si>
  <si>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</si>
  <si>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</si>
  <si>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</si>
  <si>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</si>
  <si>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</si>
  <si>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</si>
  <si>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</si>
  <si>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</si>
  <si>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</si>
  <si>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</si>
  <si>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</si>
  <si>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</si>
  <si>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</si>
  <si>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</si>
  <si>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</si>
  <si>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</si>
  <si>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</si>
  <si>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</si>
  <si>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</si>
  <si>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</si>
  <si>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</si>
  <si>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</si>
  <si>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</si>
  <si>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</si>
  <si>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</si>
  <si>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</si>
  <si>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</si>
  <si>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</si>
  <si>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</si>
  <si>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</si>
  <si>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</si>
  <si>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</si>
  <si>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</si>
  <si>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</si>
  <si>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</si>
  <si>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</si>
  <si>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</si>
  <si>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</si>
  <si>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</si>
  <si>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</si>
  <si>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</si>
  <si>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</si>
  <si>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</si>
  <si>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</si>
  <si>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</si>
  <si>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</si>
  <si>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</si>
  <si>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</si>
  <si>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</si>
  <si>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</si>
  <si>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</si>
  <si>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</si>
  <si>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</si>
  <si>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</si>
  <si>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</si>
  <si>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</si>
  <si>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</si>
  <si>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</si>
  <si>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</si>
  <si>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</si>
  <si>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</si>
  <si>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</si>
  <si>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</si>
  <si>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</si>
  <si>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</si>
  <si>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</si>
  <si>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</si>
  <si>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</si>
  <si>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</si>
  <si>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</si>
  <si>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</si>
  <si>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</si>
  <si>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</si>
  <si>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</si>
  <si>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</si>
  <si>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</si>
  <si>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</si>
  <si>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</si>
  <si>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</si>
  <si>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</si>
  <si>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</si>
  <si>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</si>
  <si>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</si>
  <si>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</si>
  <si>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</si>
  <si>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</si>
  <si>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</si>
  <si>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</si>
  <si>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</si>
  <si>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</si>
  <si>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</si>
  <si>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</si>
  <si>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</si>
  <si>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</si>
  <si>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</si>
  <si>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</si>
  <si>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</si>
  <si>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</si>
  <si>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</si>
  <si>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</si>
  <si>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</si>
  <si>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</si>
  <si>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</si>
  <si>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</si>
  <si>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</si>
  <si>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</si>
  <si>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</si>
  <si>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</si>
  <si>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</si>
  <si>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</si>
  <si>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</si>
  <si>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</si>
  <si>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</si>
  <si>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</si>
  <si>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</si>
  <si>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</si>
  <si>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</si>
  <si>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</si>
  <si>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</si>
  <si>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</si>
  <si>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</si>
  <si>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</si>
  <si>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</si>
  <si>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</si>
  <si>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</si>
  <si>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</si>
  <si>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</si>
  <si>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</si>
  <si>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Outbro/2020</t>
  </si>
  <si>
    <t>Outubro/2020</t>
  </si>
  <si>
    <t>N</t>
  </si>
  <si>
    <t>O</t>
  </si>
  <si>
    <t>SO</t>
  </si>
  <si>
    <t>SE</t>
  </si>
  <si>
    <t>L</t>
  </si>
  <si>
    <t>NE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</si>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</sst>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32.016666666666659</v>
          </cell>
          <cell r="C5">
            <v>44.4</v>
          </cell>
          <cell r="D5">
            <v>19.899999999999999</v>
          </cell>
          <cell r="E5">
            <v>30.833333333333332</v>
          </cell>
          <cell r="F5">
            <v>73</v>
          </cell>
          <cell r="G5">
            <v>10</v>
          </cell>
          <cell r="H5">
            <v>14.76</v>
          </cell>
          <cell r="I5" t="str">
            <v>SE</v>
          </cell>
          <cell r="J5">
            <v>38.159999999999997</v>
          </cell>
          <cell r="K5">
            <v>0</v>
          </cell>
        </row>
        <row r="6">
          <cell r="B6">
            <v>32.37916666666667</v>
          </cell>
          <cell r="C6">
            <v>43.9</v>
          </cell>
          <cell r="D6">
            <v>21.4</v>
          </cell>
          <cell r="E6">
            <v>32.416666666666664</v>
          </cell>
          <cell r="F6">
            <v>73</v>
          </cell>
          <cell r="G6">
            <v>9</v>
          </cell>
          <cell r="H6">
            <v>15.48</v>
          </cell>
          <cell r="I6" t="str">
            <v>S</v>
          </cell>
          <cell r="J6">
            <v>37.800000000000004</v>
          </cell>
          <cell r="K6">
            <v>0</v>
          </cell>
        </row>
        <row r="7">
          <cell r="B7">
            <v>30.895833333333339</v>
          </cell>
          <cell r="C7">
            <v>43.7</v>
          </cell>
          <cell r="D7">
            <v>18.7</v>
          </cell>
          <cell r="E7">
            <v>37.291666666666664</v>
          </cell>
          <cell r="F7">
            <v>82</v>
          </cell>
          <cell r="G7">
            <v>9</v>
          </cell>
          <cell r="H7">
            <v>10.44</v>
          </cell>
          <cell r="I7" t="str">
            <v>NO</v>
          </cell>
          <cell r="J7">
            <v>27.36</v>
          </cell>
          <cell r="K7">
            <v>0</v>
          </cell>
        </row>
        <row r="8">
          <cell r="B8">
            <v>31.158333333333335</v>
          </cell>
          <cell r="C8">
            <v>41.7</v>
          </cell>
          <cell r="D8">
            <v>22.9</v>
          </cell>
          <cell r="E8">
            <v>38.833333333333336</v>
          </cell>
          <cell r="F8">
            <v>69</v>
          </cell>
          <cell r="G8">
            <v>15</v>
          </cell>
          <cell r="H8">
            <v>14.04</v>
          </cell>
          <cell r="I8" t="str">
            <v>O</v>
          </cell>
          <cell r="J8">
            <v>28.44</v>
          </cell>
          <cell r="K8">
            <v>0</v>
          </cell>
        </row>
        <row r="9">
          <cell r="B9">
            <v>32.200000000000003</v>
          </cell>
          <cell r="C9">
            <v>44.6</v>
          </cell>
          <cell r="D9">
            <v>23.1</v>
          </cell>
          <cell r="E9">
            <v>39.958333333333336</v>
          </cell>
          <cell r="F9">
            <v>72</v>
          </cell>
          <cell r="G9">
            <v>10</v>
          </cell>
          <cell r="H9">
            <v>10.08</v>
          </cell>
          <cell r="I9" t="str">
            <v>O</v>
          </cell>
          <cell r="J9">
            <v>29.16</v>
          </cell>
          <cell r="K9">
            <v>0</v>
          </cell>
        </row>
        <row r="10">
          <cell r="B10">
            <v>32.445833333333333</v>
          </cell>
          <cell r="C10">
            <v>43.6</v>
          </cell>
          <cell r="D10">
            <v>21.5</v>
          </cell>
          <cell r="E10">
            <v>38.875</v>
          </cell>
          <cell r="F10">
            <v>81</v>
          </cell>
          <cell r="G10">
            <v>11</v>
          </cell>
          <cell r="H10">
            <v>15.120000000000001</v>
          </cell>
          <cell r="I10" t="str">
            <v>SO</v>
          </cell>
          <cell r="J10">
            <v>39.24</v>
          </cell>
          <cell r="K10">
            <v>0</v>
          </cell>
        </row>
        <row r="11">
          <cell r="B11">
            <v>32.929166666666667</v>
          </cell>
          <cell r="C11">
            <v>43.5</v>
          </cell>
          <cell r="D11">
            <v>23.9</v>
          </cell>
          <cell r="E11">
            <v>36.583333333333336</v>
          </cell>
          <cell r="F11">
            <v>66</v>
          </cell>
          <cell r="G11">
            <v>12</v>
          </cell>
          <cell r="H11">
            <v>10.08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32.4375</v>
          </cell>
          <cell r="C12">
            <v>41.8</v>
          </cell>
          <cell r="D12">
            <v>25.4</v>
          </cell>
          <cell r="E12">
            <v>41.708333333333336</v>
          </cell>
          <cell r="F12">
            <v>68</v>
          </cell>
          <cell r="G12">
            <v>18</v>
          </cell>
          <cell r="H12">
            <v>9.7200000000000006</v>
          </cell>
          <cell r="I12" t="str">
            <v>O</v>
          </cell>
          <cell r="J12">
            <v>27</v>
          </cell>
          <cell r="K12">
            <v>0</v>
          </cell>
        </row>
        <row r="13">
          <cell r="B13">
            <v>31.8</v>
          </cell>
          <cell r="C13">
            <v>42</v>
          </cell>
          <cell r="D13">
            <v>23.2</v>
          </cell>
          <cell r="E13">
            <v>48.291666666666664</v>
          </cell>
          <cell r="F13">
            <v>86</v>
          </cell>
          <cell r="G13">
            <v>14</v>
          </cell>
          <cell r="H13">
            <v>18.36</v>
          </cell>
          <cell r="I13" t="str">
            <v>N</v>
          </cell>
          <cell r="J13">
            <v>49.32</v>
          </cell>
          <cell r="K13">
            <v>0</v>
          </cell>
        </row>
        <row r="14">
          <cell r="B14">
            <v>29.479166666666661</v>
          </cell>
          <cell r="C14">
            <v>35.4</v>
          </cell>
          <cell r="D14">
            <v>23.1</v>
          </cell>
          <cell r="E14">
            <v>49.625</v>
          </cell>
          <cell r="F14">
            <v>79</v>
          </cell>
          <cell r="G14">
            <v>27</v>
          </cell>
          <cell r="H14">
            <v>14.4</v>
          </cell>
          <cell r="I14" t="str">
            <v>O</v>
          </cell>
          <cell r="J14">
            <v>37.440000000000005</v>
          </cell>
          <cell r="K14">
            <v>0</v>
          </cell>
        </row>
        <row r="15">
          <cell r="B15">
            <v>27.695833333333329</v>
          </cell>
          <cell r="C15">
            <v>37.5</v>
          </cell>
          <cell r="D15">
            <v>18.899999999999999</v>
          </cell>
          <cell r="E15">
            <v>42.583333333333336</v>
          </cell>
          <cell r="F15">
            <v>73</v>
          </cell>
          <cell r="G15">
            <v>23</v>
          </cell>
          <cell r="H15">
            <v>9.3600000000000012</v>
          </cell>
          <cell r="I15" t="str">
            <v>O</v>
          </cell>
          <cell r="J15">
            <v>24.12</v>
          </cell>
          <cell r="K15">
            <v>0</v>
          </cell>
        </row>
        <row r="16">
          <cell r="B16">
            <v>28.804166666666664</v>
          </cell>
          <cell r="C16">
            <v>36.4</v>
          </cell>
          <cell r="D16">
            <v>20.6</v>
          </cell>
          <cell r="E16">
            <v>43.541666666666664</v>
          </cell>
          <cell r="F16">
            <v>74</v>
          </cell>
          <cell r="G16">
            <v>26</v>
          </cell>
          <cell r="H16">
            <v>7.9200000000000008</v>
          </cell>
          <cell r="I16" t="str">
            <v>O</v>
          </cell>
          <cell r="J16">
            <v>19.079999999999998</v>
          </cell>
          <cell r="K16">
            <v>0</v>
          </cell>
        </row>
        <row r="17">
          <cell r="B17">
            <v>29.816666666666663</v>
          </cell>
          <cell r="C17">
            <v>38.5</v>
          </cell>
          <cell r="D17">
            <v>21</v>
          </cell>
          <cell r="E17">
            <v>44.291666666666664</v>
          </cell>
          <cell r="F17">
            <v>80</v>
          </cell>
          <cell r="G17">
            <v>21</v>
          </cell>
          <cell r="H17">
            <v>10.8</v>
          </cell>
          <cell r="I17" t="str">
            <v>O</v>
          </cell>
          <cell r="J17">
            <v>26.64</v>
          </cell>
          <cell r="K17">
            <v>0</v>
          </cell>
        </row>
        <row r="18">
          <cell r="B18">
            <v>30.537500000000005</v>
          </cell>
          <cell r="C18">
            <v>40.299999999999997</v>
          </cell>
          <cell r="D18">
            <v>23.1</v>
          </cell>
          <cell r="E18">
            <v>48.375</v>
          </cell>
          <cell r="F18">
            <v>77</v>
          </cell>
          <cell r="G18">
            <v>18</v>
          </cell>
          <cell r="H18">
            <v>21.240000000000002</v>
          </cell>
          <cell r="I18" t="str">
            <v>S</v>
          </cell>
          <cell r="J18">
            <v>55.440000000000005</v>
          </cell>
          <cell r="K18">
            <v>3</v>
          </cell>
        </row>
        <row r="19">
          <cell r="B19">
            <v>26.108333333333331</v>
          </cell>
          <cell r="C19">
            <v>31.2</v>
          </cell>
          <cell r="D19">
            <v>20.9</v>
          </cell>
          <cell r="E19">
            <v>69.166666666666671</v>
          </cell>
          <cell r="F19">
            <v>96</v>
          </cell>
          <cell r="G19">
            <v>43</v>
          </cell>
          <cell r="H19">
            <v>16.2</v>
          </cell>
          <cell r="I19" t="str">
            <v>SO</v>
          </cell>
          <cell r="J19">
            <v>42.480000000000004</v>
          </cell>
          <cell r="K19">
            <v>9</v>
          </cell>
        </row>
        <row r="20">
          <cell r="B20">
            <v>25.266666666666669</v>
          </cell>
          <cell r="C20">
            <v>32.6</v>
          </cell>
          <cell r="D20">
            <v>20.8</v>
          </cell>
          <cell r="E20">
            <v>76.375</v>
          </cell>
          <cell r="F20">
            <v>99</v>
          </cell>
          <cell r="G20">
            <v>43</v>
          </cell>
          <cell r="H20">
            <v>10.44</v>
          </cell>
          <cell r="I20" t="str">
            <v>O</v>
          </cell>
          <cell r="J20">
            <v>29.16</v>
          </cell>
          <cell r="K20">
            <v>0.2</v>
          </cell>
        </row>
        <row r="21">
          <cell r="B21">
            <v>26.629166666666659</v>
          </cell>
          <cell r="C21">
            <v>35.1</v>
          </cell>
          <cell r="D21">
            <v>20</v>
          </cell>
          <cell r="E21">
            <v>53.875</v>
          </cell>
          <cell r="F21">
            <v>76</v>
          </cell>
          <cell r="G21">
            <v>27</v>
          </cell>
          <cell r="H21">
            <v>11.520000000000001</v>
          </cell>
          <cell r="I21" t="str">
            <v>O</v>
          </cell>
          <cell r="J21">
            <v>25.92</v>
          </cell>
          <cell r="K21">
            <v>0</v>
          </cell>
        </row>
        <row r="22">
          <cell r="B22">
            <v>27.445833333333336</v>
          </cell>
          <cell r="C22">
            <v>36.9</v>
          </cell>
          <cell r="D22">
            <v>20.100000000000001</v>
          </cell>
          <cell r="E22">
            <v>54.375</v>
          </cell>
          <cell r="F22">
            <v>84</v>
          </cell>
          <cell r="G22">
            <v>25</v>
          </cell>
          <cell r="H22">
            <v>17.64</v>
          </cell>
          <cell r="I22" t="str">
            <v>O</v>
          </cell>
          <cell r="J22">
            <v>38.159999999999997</v>
          </cell>
          <cell r="K22">
            <v>0</v>
          </cell>
        </row>
        <row r="23">
          <cell r="B23">
            <v>27.112499999999994</v>
          </cell>
          <cell r="C23">
            <v>36.799999999999997</v>
          </cell>
          <cell r="D23">
            <v>23</v>
          </cell>
          <cell r="E23">
            <v>70.416666666666671</v>
          </cell>
          <cell r="F23">
            <v>93</v>
          </cell>
          <cell r="G23">
            <v>30</v>
          </cell>
          <cell r="H23">
            <v>19.8</v>
          </cell>
          <cell r="I23" t="str">
            <v>NE</v>
          </cell>
          <cell r="J23">
            <v>49.680000000000007</v>
          </cell>
          <cell r="K23">
            <v>6.4</v>
          </cell>
        </row>
        <row r="24">
          <cell r="B24">
            <v>25.495833333333326</v>
          </cell>
          <cell r="C24">
            <v>33.5</v>
          </cell>
          <cell r="D24">
            <v>21.4</v>
          </cell>
          <cell r="E24">
            <v>79</v>
          </cell>
          <cell r="F24">
            <v>98</v>
          </cell>
          <cell r="G24">
            <v>43</v>
          </cell>
          <cell r="H24">
            <v>13.32</v>
          </cell>
          <cell r="I24" t="str">
            <v>SO</v>
          </cell>
          <cell r="J24">
            <v>34.56</v>
          </cell>
          <cell r="K24">
            <v>8.7999999999999989</v>
          </cell>
        </row>
        <row r="25">
          <cell r="B25">
            <v>26.687500000000004</v>
          </cell>
          <cell r="C25">
            <v>35.700000000000003</v>
          </cell>
          <cell r="D25">
            <v>21.5</v>
          </cell>
          <cell r="E25">
            <v>73.208333333333329</v>
          </cell>
          <cell r="F25">
            <v>98</v>
          </cell>
          <cell r="G25">
            <v>32</v>
          </cell>
          <cell r="H25">
            <v>9.3600000000000012</v>
          </cell>
          <cell r="I25" t="str">
            <v>L</v>
          </cell>
          <cell r="J25">
            <v>40.680000000000007</v>
          </cell>
          <cell r="K25">
            <v>4.3999999999999995</v>
          </cell>
        </row>
        <row r="26">
          <cell r="B26">
            <v>27.675000000000001</v>
          </cell>
          <cell r="C26">
            <v>35.5</v>
          </cell>
          <cell r="D26">
            <v>22.4</v>
          </cell>
          <cell r="E26">
            <v>65.125</v>
          </cell>
          <cell r="F26">
            <v>93</v>
          </cell>
          <cell r="G26">
            <v>34</v>
          </cell>
          <cell r="H26">
            <v>10.08</v>
          </cell>
          <cell r="I26" t="str">
            <v>O</v>
          </cell>
          <cell r="J26">
            <v>24.12</v>
          </cell>
          <cell r="K26">
            <v>0</v>
          </cell>
        </row>
        <row r="27">
          <cell r="B27">
            <v>28.141666666666662</v>
          </cell>
          <cell r="C27">
            <v>36.1</v>
          </cell>
          <cell r="D27">
            <v>22.8</v>
          </cell>
          <cell r="E27">
            <v>60.416666666666664</v>
          </cell>
          <cell r="F27">
            <v>84</v>
          </cell>
          <cell r="G27">
            <v>32</v>
          </cell>
          <cell r="H27">
            <v>13.68</v>
          </cell>
          <cell r="I27" t="str">
            <v>O</v>
          </cell>
          <cell r="J27">
            <v>48.6</v>
          </cell>
          <cell r="K27">
            <v>0</v>
          </cell>
        </row>
        <row r="28">
          <cell r="B28">
            <v>26.233333333333331</v>
          </cell>
          <cell r="C28">
            <v>35.9</v>
          </cell>
          <cell r="D28">
            <v>20.8</v>
          </cell>
          <cell r="E28">
            <v>77.958333333333329</v>
          </cell>
          <cell r="F28">
            <v>100</v>
          </cell>
          <cell r="G28">
            <v>34</v>
          </cell>
          <cell r="H28">
            <v>11.16</v>
          </cell>
          <cell r="I28" t="str">
            <v>S</v>
          </cell>
          <cell r="J28">
            <v>66.600000000000009</v>
          </cell>
          <cell r="K28">
            <v>41</v>
          </cell>
        </row>
        <row r="29">
          <cell r="B29">
            <v>26.975000000000005</v>
          </cell>
          <cell r="C29">
            <v>36.200000000000003</v>
          </cell>
          <cell r="D29">
            <v>20.9</v>
          </cell>
          <cell r="E29">
            <v>75.041666666666671</v>
          </cell>
          <cell r="F29">
            <v>100</v>
          </cell>
          <cell r="G29">
            <v>34</v>
          </cell>
          <cell r="H29">
            <v>8.64</v>
          </cell>
          <cell r="I29" t="str">
            <v>SE</v>
          </cell>
          <cell r="J29">
            <v>25.92</v>
          </cell>
          <cell r="K29">
            <v>0.2</v>
          </cell>
        </row>
        <row r="30">
          <cell r="B30">
            <v>24.379166666666666</v>
          </cell>
          <cell r="C30">
            <v>29.7</v>
          </cell>
          <cell r="D30">
            <v>20.9</v>
          </cell>
          <cell r="E30">
            <v>87.583333333333329</v>
          </cell>
          <cell r="F30">
            <v>95</v>
          </cell>
          <cell r="G30">
            <v>62</v>
          </cell>
          <cell r="H30">
            <v>21.96</v>
          </cell>
          <cell r="I30" t="str">
            <v>NO</v>
          </cell>
          <cell r="J30">
            <v>60.839999999999996</v>
          </cell>
          <cell r="K30">
            <v>13.600000000000001</v>
          </cell>
        </row>
        <row r="31">
          <cell r="B31">
            <v>24.604166666666668</v>
          </cell>
          <cell r="C31">
            <v>31.1</v>
          </cell>
          <cell r="D31">
            <v>20</v>
          </cell>
          <cell r="E31">
            <v>75.708333333333329</v>
          </cell>
          <cell r="F31">
            <v>98</v>
          </cell>
          <cell r="G31">
            <v>40</v>
          </cell>
          <cell r="H31">
            <v>9.7200000000000006</v>
          </cell>
          <cell r="I31" t="str">
            <v>N</v>
          </cell>
          <cell r="J31">
            <v>21.96</v>
          </cell>
          <cell r="K31">
            <v>0.2</v>
          </cell>
        </row>
        <row r="32">
          <cell r="B32">
            <v>25.870833333333334</v>
          </cell>
          <cell r="C32">
            <v>35.5</v>
          </cell>
          <cell r="D32">
            <v>18.3</v>
          </cell>
          <cell r="E32">
            <v>71.625</v>
          </cell>
          <cell r="F32">
            <v>98</v>
          </cell>
          <cell r="G32">
            <v>33</v>
          </cell>
          <cell r="H32">
            <v>18.36</v>
          </cell>
          <cell r="I32" t="str">
            <v>NO</v>
          </cell>
          <cell r="J32">
            <v>42.12</v>
          </cell>
          <cell r="K32">
            <v>0.4</v>
          </cell>
        </row>
        <row r="33">
          <cell r="B33">
            <v>22.695833333333336</v>
          </cell>
          <cell r="C33">
            <v>27.7</v>
          </cell>
          <cell r="D33">
            <v>21</v>
          </cell>
          <cell r="E33">
            <v>87.75</v>
          </cell>
          <cell r="F33">
            <v>97</v>
          </cell>
          <cell r="G33">
            <v>66</v>
          </cell>
          <cell r="H33">
            <v>18.720000000000002</v>
          </cell>
          <cell r="I33" t="str">
            <v>L</v>
          </cell>
          <cell r="J33">
            <v>42.84</v>
          </cell>
          <cell r="K33">
            <v>15.800000000000002</v>
          </cell>
        </row>
        <row r="34">
          <cell r="B34">
            <v>24.375</v>
          </cell>
          <cell r="C34">
            <v>30.8</v>
          </cell>
          <cell r="D34">
            <v>20.5</v>
          </cell>
          <cell r="E34">
            <v>82</v>
          </cell>
          <cell r="F34">
            <v>100</v>
          </cell>
          <cell r="G34">
            <v>51</v>
          </cell>
          <cell r="H34">
            <v>7.9200000000000008</v>
          </cell>
          <cell r="I34" t="str">
            <v>NO</v>
          </cell>
          <cell r="J34">
            <v>21.6</v>
          </cell>
          <cell r="K34">
            <v>0</v>
          </cell>
        </row>
        <row r="35">
          <cell r="B35">
            <v>24.320833333333326</v>
          </cell>
          <cell r="C35">
            <v>31.3</v>
          </cell>
          <cell r="D35">
            <v>18.399999999999999</v>
          </cell>
          <cell r="E35">
            <v>68.041666666666671</v>
          </cell>
          <cell r="F35">
            <v>92</v>
          </cell>
          <cell r="G35">
            <v>40</v>
          </cell>
          <cell r="H35">
            <v>12.6</v>
          </cell>
          <cell r="I35" t="str">
            <v>O</v>
          </cell>
          <cell r="J35">
            <v>32.04</v>
          </cell>
          <cell r="K35">
            <v>0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32.43333333333333</v>
          </cell>
          <cell r="C5">
            <v>40</v>
          </cell>
          <cell r="D5">
            <v>26.1</v>
          </cell>
          <cell r="E5">
            <v>33.5</v>
          </cell>
          <cell r="F5">
            <v>48</v>
          </cell>
          <cell r="G5">
            <v>21</v>
          </cell>
          <cell r="H5">
            <v>16.559999999999999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32.404166666666676</v>
          </cell>
          <cell r="C6">
            <v>40.200000000000003</v>
          </cell>
          <cell r="D6">
            <v>23.5</v>
          </cell>
          <cell r="E6">
            <v>34.833333333333336</v>
          </cell>
          <cell r="F6">
            <v>60</v>
          </cell>
          <cell r="G6">
            <v>21</v>
          </cell>
          <cell r="H6">
            <v>16.2</v>
          </cell>
          <cell r="I6" t="str">
            <v>NO</v>
          </cell>
          <cell r="J6">
            <v>33.840000000000003</v>
          </cell>
          <cell r="K6">
            <v>0</v>
          </cell>
        </row>
        <row r="7">
          <cell r="B7">
            <v>31.504166666666666</v>
          </cell>
          <cell r="C7">
            <v>41</v>
          </cell>
          <cell r="D7">
            <v>22.5</v>
          </cell>
          <cell r="E7">
            <v>43.541666666666664</v>
          </cell>
          <cell r="F7">
            <v>69</v>
          </cell>
          <cell r="G7">
            <v>15</v>
          </cell>
          <cell r="H7">
            <v>15.840000000000002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26.520833333333332</v>
          </cell>
          <cell r="C8">
            <v>35.9</v>
          </cell>
          <cell r="D8">
            <v>18.2</v>
          </cell>
          <cell r="E8">
            <v>63</v>
          </cell>
          <cell r="F8">
            <v>92</v>
          </cell>
          <cell r="G8">
            <v>35</v>
          </cell>
          <cell r="H8">
            <v>15.840000000000002</v>
          </cell>
          <cell r="I8" t="str">
            <v>SO</v>
          </cell>
          <cell r="J8">
            <v>30.96</v>
          </cell>
          <cell r="K8">
            <v>0</v>
          </cell>
        </row>
        <row r="9">
          <cell r="B9">
            <v>27.645833333333332</v>
          </cell>
          <cell r="C9">
            <v>37.200000000000003</v>
          </cell>
          <cell r="D9">
            <v>19.399999999999999</v>
          </cell>
          <cell r="E9">
            <v>60.125</v>
          </cell>
          <cell r="F9">
            <v>92</v>
          </cell>
          <cell r="G9">
            <v>32</v>
          </cell>
          <cell r="H9">
            <v>15.840000000000002</v>
          </cell>
          <cell r="I9" t="str">
            <v>SO</v>
          </cell>
          <cell r="J9">
            <v>34.56</v>
          </cell>
          <cell r="K9">
            <v>0</v>
          </cell>
        </row>
        <row r="10">
          <cell r="B10">
            <v>27.479166666666671</v>
          </cell>
          <cell r="C10">
            <v>38.9</v>
          </cell>
          <cell r="D10">
            <v>18.2</v>
          </cell>
          <cell r="E10">
            <v>59.708333333333336</v>
          </cell>
          <cell r="F10">
            <v>90</v>
          </cell>
          <cell r="G10">
            <v>27</v>
          </cell>
          <cell r="H10">
            <v>13.68</v>
          </cell>
          <cell r="I10" t="str">
            <v>SO</v>
          </cell>
          <cell r="J10">
            <v>23.400000000000002</v>
          </cell>
          <cell r="K10">
            <v>0</v>
          </cell>
        </row>
        <row r="11">
          <cell r="B11">
            <v>30.041666666666671</v>
          </cell>
          <cell r="C11">
            <v>41.2</v>
          </cell>
          <cell r="D11">
            <v>22.5</v>
          </cell>
          <cell r="E11">
            <v>51.125</v>
          </cell>
          <cell r="F11">
            <v>76</v>
          </cell>
          <cell r="G11">
            <v>21</v>
          </cell>
          <cell r="H11">
            <v>19.8</v>
          </cell>
          <cell r="I11" t="str">
            <v>SO</v>
          </cell>
          <cell r="J11">
            <v>63</v>
          </cell>
          <cell r="K11">
            <v>0</v>
          </cell>
        </row>
        <row r="12">
          <cell r="B12">
            <v>30.141666666666669</v>
          </cell>
          <cell r="C12">
            <v>40.200000000000003</v>
          </cell>
          <cell r="D12">
            <v>21.4</v>
          </cell>
          <cell r="E12">
            <v>51.625</v>
          </cell>
          <cell r="F12">
            <v>84</v>
          </cell>
          <cell r="G12">
            <v>22</v>
          </cell>
          <cell r="H12">
            <v>24.840000000000003</v>
          </cell>
          <cell r="I12" t="str">
            <v>NE</v>
          </cell>
          <cell r="J12">
            <v>43.56</v>
          </cell>
          <cell r="K12">
            <v>0</v>
          </cell>
        </row>
        <row r="13">
          <cell r="B13">
            <v>31.300000000000008</v>
          </cell>
          <cell r="C13">
            <v>38.1</v>
          </cell>
          <cell r="D13">
            <v>24.7</v>
          </cell>
          <cell r="E13">
            <v>41</v>
          </cell>
          <cell r="F13">
            <v>58</v>
          </cell>
          <cell r="G13">
            <v>21</v>
          </cell>
          <cell r="H13">
            <v>39.24</v>
          </cell>
          <cell r="I13" t="str">
            <v>NO</v>
          </cell>
          <cell r="J13">
            <v>69.12</v>
          </cell>
          <cell r="K13">
            <v>0</v>
          </cell>
        </row>
        <row r="14">
          <cell r="B14">
            <v>23.395833333333343</v>
          </cell>
          <cell r="C14">
            <v>31.9</v>
          </cell>
          <cell r="D14">
            <v>17.5</v>
          </cell>
          <cell r="E14">
            <v>51.25</v>
          </cell>
          <cell r="F14">
            <v>93</v>
          </cell>
          <cell r="G14">
            <v>14</v>
          </cell>
          <cell r="H14">
            <v>21.6</v>
          </cell>
          <cell r="I14" t="str">
            <v>SE</v>
          </cell>
          <cell r="J14">
            <v>59.04</v>
          </cell>
          <cell r="K14">
            <v>0.2</v>
          </cell>
        </row>
        <row r="15">
          <cell r="B15">
            <v>24.745833333333334</v>
          </cell>
          <cell r="C15">
            <v>33.700000000000003</v>
          </cell>
          <cell r="D15">
            <v>17.100000000000001</v>
          </cell>
          <cell r="E15">
            <v>39.375</v>
          </cell>
          <cell r="F15">
            <v>58</v>
          </cell>
          <cell r="G15">
            <v>25</v>
          </cell>
          <cell r="H15">
            <v>19.8</v>
          </cell>
          <cell r="I15" t="str">
            <v>NE</v>
          </cell>
          <cell r="J15">
            <v>35.28</v>
          </cell>
          <cell r="K15">
            <v>0</v>
          </cell>
        </row>
        <row r="16">
          <cell r="B16">
            <v>25.870833333333326</v>
          </cell>
          <cell r="C16">
            <v>35.700000000000003</v>
          </cell>
          <cell r="D16">
            <v>20.9</v>
          </cell>
          <cell r="E16">
            <v>52.125</v>
          </cell>
          <cell r="F16">
            <v>94</v>
          </cell>
          <cell r="G16">
            <v>36</v>
          </cell>
          <cell r="H16">
            <v>18.36</v>
          </cell>
          <cell r="I16" t="str">
            <v>NE</v>
          </cell>
          <cell r="J16">
            <v>37.800000000000004</v>
          </cell>
          <cell r="K16">
            <v>0.4</v>
          </cell>
        </row>
        <row r="17">
          <cell r="B17">
            <v>25.058333333333337</v>
          </cell>
          <cell r="C17">
            <v>36.200000000000003</v>
          </cell>
          <cell r="D17">
            <v>19.8</v>
          </cell>
          <cell r="E17">
            <v>74.75</v>
          </cell>
          <cell r="F17">
            <v>98</v>
          </cell>
          <cell r="G17">
            <v>31</v>
          </cell>
          <cell r="H17">
            <v>23.400000000000002</v>
          </cell>
          <cell r="I17" t="str">
            <v>L</v>
          </cell>
          <cell r="J17">
            <v>65.52</v>
          </cell>
          <cell r="K17">
            <v>5.2000000000000011</v>
          </cell>
        </row>
        <row r="18">
          <cell r="B18">
            <v>25.279166666666658</v>
          </cell>
          <cell r="C18">
            <v>36.200000000000003</v>
          </cell>
          <cell r="D18">
            <v>19</v>
          </cell>
          <cell r="E18">
            <v>69.541666666666671</v>
          </cell>
          <cell r="F18">
            <v>94</v>
          </cell>
          <cell r="G18">
            <v>37</v>
          </cell>
          <cell r="H18">
            <v>22.68</v>
          </cell>
          <cell r="I18" t="str">
            <v>N</v>
          </cell>
          <cell r="J18">
            <v>52.92</v>
          </cell>
          <cell r="K18">
            <v>6</v>
          </cell>
        </row>
        <row r="19">
          <cell r="B19">
            <v>20.354166666666668</v>
          </cell>
          <cell r="C19">
            <v>24.9</v>
          </cell>
          <cell r="D19">
            <v>18.899999999999999</v>
          </cell>
          <cell r="E19">
            <v>94.583333333333329</v>
          </cell>
          <cell r="F19">
            <v>98</v>
          </cell>
          <cell r="G19">
            <v>72</v>
          </cell>
          <cell r="H19">
            <v>27.720000000000002</v>
          </cell>
          <cell r="I19" t="str">
            <v>L</v>
          </cell>
          <cell r="J19">
            <v>47.88</v>
          </cell>
          <cell r="K19">
            <v>23</v>
          </cell>
        </row>
        <row r="20">
          <cell r="B20">
            <v>22.066666666666663</v>
          </cell>
          <cell r="C20">
            <v>28.8</v>
          </cell>
          <cell r="D20">
            <v>18.3</v>
          </cell>
          <cell r="E20">
            <v>87.333333333333329</v>
          </cell>
          <cell r="F20">
            <v>100</v>
          </cell>
          <cell r="G20">
            <v>61</v>
          </cell>
          <cell r="H20">
            <v>15.120000000000001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23.654166666666665</v>
          </cell>
          <cell r="C21">
            <v>31.2</v>
          </cell>
          <cell r="D21">
            <v>17.899999999999999</v>
          </cell>
          <cell r="E21">
            <v>67.166666666666671</v>
          </cell>
          <cell r="F21">
            <v>86</v>
          </cell>
          <cell r="G21">
            <v>43</v>
          </cell>
          <cell r="H21">
            <v>21.6</v>
          </cell>
          <cell r="I21" t="str">
            <v>L</v>
          </cell>
          <cell r="J21">
            <v>40.32</v>
          </cell>
          <cell r="K21">
            <v>0</v>
          </cell>
        </row>
        <row r="22">
          <cell r="B22">
            <v>23.995833333333334</v>
          </cell>
          <cell r="C22">
            <v>30.2</v>
          </cell>
          <cell r="D22">
            <v>19.100000000000001</v>
          </cell>
          <cell r="E22">
            <v>65.291666666666671</v>
          </cell>
          <cell r="F22">
            <v>85</v>
          </cell>
          <cell r="G22">
            <v>45</v>
          </cell>
          <cell r="H22">
            <v>22.68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25.829166666666669</v>
          </cell>
          <cell r="C23">
            <v>34.700000000000003</v>
          </cell>
          <cell r="D23">
            <v>19.100000000000001</v>
          </cell>
          <cell r="E23">
            <v>66.333333333333329</v>
          </cell>
          <cell r="F23">
            <v>90</v>
          </cell>
          <cell r="G23">
            <v>38</v>
          </cell>
          <cell r="H23">
            <v>21.240000000000002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25.558333333333326</v>
          </cell>
          <cell r="C24">
            <v>34.200000000000003</v>
          </cell>
          <cell r="D24">
            <v>20</v>
          </cell>
          <cell r="E24">
            <v>71.833333333333329</v>
          </cell>
          <cell r="F24">
            <v>97</v>
          </cell>
          <cell r="G24">
            <v>39</v>
          </cell>
          <cell r="H24">
            <v>20.88</v>
          </cell>
          <cell r="I24" t="str">
            <v>NE</v>
          </cell>
          <cell r="J24">
            <v>42.480000000000004</v>
          </cell>
          <cell r="K24">
            <v>0</v>
          </cell>
        </row>
        <row r="25">
          <cell r="B25">
            <v>27.412499999999994</v>
          </cell>
          <cell r="C25">
            <v>35.6</v>
          </cell>
          <cell r="D25">
            <v>22.5</v>
          </cell>
          <cell r="E25">
            <v>62.708333333333336</v>
          </cell>
          <cell r="F25">
            <v>86</v>
          </cell>
          <cell r="G25">
            <v>33</v>
          </cell>
          <cell r="H25">
            <v>11.879999999999999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26.037499999999998</v>
          </cell>
          <cell r="C26">
            <v>33.799999999999997</v>
          </cell>
          <cell r="D26">
            <v>21.5</v>
          </cell>
          <cell r="E26">
            <v>65.75</v>
          </cell>
          <cell r="F26">
            <v>85</v>
          </cell>
          <cell r="G26">
            <v>41</v>
          </cell>
          <cell r="H26">
            <v>21.6</v>
          </cell>
          <cell r="I26" t="str">
            <v>NE</v>
          </cell>
          <cell r="J26">
            <v>43.56</v>
          </cell>
          <cell r="K26">
            <v>0</v>
          </cell>
        </row>
        <row r="27">
          <cell r="B27">
            <v>25.55</v>
          </cell>
          <cell r="C27">
            <v>32.6</v>
          </cell>
          <cell r="D27">
            <v>22.1</v>
          </cell>
          <cell r="E27">
            <v>64.875</v>
          </cell>
          <cell r="F27">
            <v>91</v>
          </cell>
          <cell r="G27">
            <v>45</v>
          </cell>
          <cell r="H27">
            <v>22.32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24.037500000000005</v>
          </cell>
          <cell r="C28">
            <v>29</v>
          </cell>
          <cell r="D28">
            <v>21.2</v>
          </cell>
          <cell r="E28">
            <v>82.333333333333329</v>
          </cell>
          <cell r="F28">
            <v>98</v>
          </cell>
          <cell r="G28">
            <v>59</v>
          </cell>
          <cell r="H28">
            <v>15.840000000000002</v>
          </cell>
          <cell r="I28" t="str">
            <v>NE</v>
          </cell>
          <cell r="J28">
            <v>30.240000000000002</v>
          </cell>
          <cell r="K28">
            <v>4.4000000000000004</v>
          </cell>
        </row>
        <row r="29">
          <cell r="B29">
            <v>25.950000000000003</v>
          </cell>
          <cell r="C29">
            <v>34.9</v>
          </cell>
          <cell r="D29">
            <v>19.100000000000001</v>
          </cell>
          <cell r="E29">
            <v>74.25</v>
          </cell>
          <cell r="F29">
            <v>100</v>
          </cell>
          <cell r="G29">
            <v>37</v>
          </cell>
          <cell r="H29">
            <v>19.079999999999998</v>
          </cell>
          <cell r="I29" t="str">
            <v>N</v>
          </cell>
          <cell r="J29">
            <v>35.64</v>
          </cell>
          <cell r="K29">
            <v>0</v>
          </cell>
        </row>
        <row r="30">
          <cell r="B30">
            <v>22.354166666666668</v>
          </cell>
          <cell r="C30">
            <v>29</v>
          </cell>
          <cell r="D30">
            <v>18.8</v>
          </cell>
          <cell r="E30">
            <v>83.291666666666671</v>
          </cell>
          <cell r="F30">
            <v>99</v>
          </cell>
          <cell r="G30">
            <v>54</v>
          </cell>
          <cell r="H30">
            <v>43.56</v>
          </cell>
          <cell r="I30" t="str">
            <v>NE</v>
          </cell>
          <cell r="J30">
            <v>81</v>
          </cell>
          <cell r="K30">
            <v>26.799999999999997</v>
          </cell>
        </row>
        <row r="31">
          <cell r="B31">
            <v>22.854545454545459</v>
          </cell>
          <cell r="C31">
            <v>29.4</v>
          </cell>
          <cell r="D31">
            <v>17.899999999999999</v>
          </cell>
          <cell r="E31">
            <v>73.318181818181813</v>
          </cell>
          <cell r="F31">
            <v>99</v>
          </cell>
          <cell r="G31">
            <v>36</v>
          </cell>
          <cell r="H31">
            <v>12.6</v>
          </cell>
          <cell r="I31" t="str">
            <v>O</v>
          </cell>
          <cell r="J31">
            <v>27.36</v>
          </cell>
          <cell r="K31">
            <v>0</v>
          </cell>
        </row>
        <row r="32">
          <cell r="B32">
            <v>25.204166666666666</v>
          </cell>
          <cell r="C32">
            <v>33.9</v>
          </cell>
          <cell r="D32">
            <v>17.399999999999999</v>
          </cell>
          <cell r="E32">
            <v>59</v>
          </cell>
          <cell r="F32">
            <v>82</v>
          </cell>
          <cell r="G32">
            <v>38</v>
          </cell>
          <cell r="H32">
            <v>12.96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21.387500000000003</v>
          </cell>
          <cell r="C33">
            <v>27.3</v>
          </cell>
          <cell r="D33">
            <v>17.899999999999999</v>
          </cell>
          <cell r="E33">
            <v>88.625</v>
          </cell>
          <cell r="F33">
            <v>99</v>
          </cell>
          <cell r="G33">
            <v>60</v>
          </cell>
          <cell r="H33">
            <v>24.48</v>
          </cell>
          <cell r="I33" t="str">
            <v>S</v>
          </cell>
          <cell r="J33">
            <v>40.32</v>
          </cell>
          <cell r="K33">
            <v>42.20000000000001</v>
          </cell>
        </row>
        <row r="34">
          <cell r="B34">
            <v>21.175000000000004</v>
          </cell>
          <cell r="C34">
            <v>29.4</v>
          </cell>
          <cell r="D34">
            <v>15.6</v>
          </cell>
          <cell r="E34">
            <v>81.333333333333329</v>
          </cell>
          <cell r="F34">
            <v>99</v>
          </cell>
          <cell r="G34">
            <v>51</v>
          </cell>
          <cell r="H34">
            <v>20.16</v>
          </cell>
          <cell r="I34" t="str">
            <v>S</v>
          </cell>
          <cell r="J34">
            <v>34.200000000000003</v>
          </cell>
          <cell r="K34">
            <v>0</v>
          </cell>
        </row>
        <row r="35">
          <cell r="B35">
            <v>22.125</v>
          </cell>
          <cell r="C35">
            <v>29</v>
          </cell>
          <cell r="D35">
            <v>16.600000000000001</v>
          </cell>
          <cell r="E35">
            <v>75.375</v>
          </cell>
          <cell r="F35">
            <v>99</v>
          </cell>
          <cell r="G35">
            <v>42</v>
          </cell>
          <cell r="H35">
            <v>14.4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32.516666666666666</v>
          </cell>
          <cell r="C5">
            <v>40.700000000000003</v>
          </cell>
          <cell r="D5">
            <v>24.4</v>
          </cell>
          <cell r="E5">
            <v>23.5</v>
          </cell>
          <cell r="F5">
            <v>46</v>
          </cell>
          <cell r="G5">
            <v>11</v>
          </cell>
          <cell r="H5">
            <v>18</v>
          </cell>
          <cell r="I5" t="str">
            <v>N</v>
          </cell>
          <cell r="J5">
            <v>42.84</v>
          </cell>
          <cell r="K5">
            <v>0</v>
          </cell>
        </row>
        <row r="6">
          <cell r="B6">
            <v>32.12083333333333</v>
          </cell>
          <cell r="C6">
            <v>39.6</v>
          </cell>
          <cell r="D6">
            <v>24.9</v>
          </cell>
          <cell r="E6">
            <v>27.041666666666668</v>
          </cell>
          <cell r="F6">
            <v>46</v>
          </cell>
          <cell r="G6">
            <v>14</v>
          </cell>
          <cell r="H6">
            <v>17.28</v>
          </cell>
          <cell r="I6" t="str">
            <v>N</v>
          </cell>
          <cell r="J6">
            <v>42.480000000000004</v>
          </cell>
          <cell r="K6">
            <v>0</v>
          </cell>
        </row>
        <row r="7">
          <cell r="B7">
            <v>31.600000000000005</v>
          </cell>
          <cell r="C7">
            <v>40.200000000000003</v>
          </cell>
          <cell r="D7">
            <v>24.6</v>
          </cell>
          <cell r="E7">
            <v>32.25</v>
          </cell>
          <cell r="F7">
            <v>49</v>
          </cell>
          <cell r="G7">
            <v>15</v>
          </cell>
          <cell r="H7">
            <v>11.520000000000001</v>
          </cell>
          <cell r="I7" t="str">
            <v>N</v>
          </cell>
          <cell r="J7">
            <v>27.36</v>
          </cell>
          <cell r="K7">
            <v>0</v>
          </cell>
        </row>
        <row r="8">
          <cell r="B8">
            <v>31.045833333333334</v>
          </cell>
          <cell r="C8">
            <v>40.299999999999997</v>
          </cell>
          <cell r="D8">
            <v>24.2</v>
          </cell>
          <cell r="E8">
            <v>42.958333333333336</v>
          </cell>
          <cell r="F8">
            <v>68</v>
          </cell>
          <cell r="G8">
            <v>14</v>
          </cell>
          <cell r="H8">
            <v>28.44</v>
          </cell>
          <cell r="I8" t="str">
            <v>N</v>
          </cell>
          <cell r="J8">
            <v>53.28</v>
          </cell>
          <cell r="K8">
            <v>0</v>
          </cell>
        </row>
        <row r="9">
          <cell r="B9">
            <v>32.262500000000003</v>
          </cell>
          <cell r="C9">
            <v>41</v>
          </cell>
          <cell r="D9">
            <v>26.5</v>
          </cell>
          <cell r="E9">
            <v>35.75</v>
          </cell>
          <cell r="F9">
            <v>51</v>
          </cell>
          <cell r="G9">
            <v>14</v>
          </cell>
          <cell r="H9">
            <v>15.48</v>
          </cell>
          <cell r="I9" t="str">
            <v>SE</v>
          </cell>
          <cell r="J9">
            <v>29.52</v>
          </cell>
          <cell r="K9">
            <v>0</v>
          </cell>
        </row>
        <row r="10">
          <cell r="B10">
            <v>30.758333333333336</v>
          </cell>
          <cell r="C10">
            <v>39.9</v>
          </cell>
          <cell r="D10">
            <v>24.8</v>
          </cell>
          <cell r="E10">
            <v>44.083333333333336</v>
          </cell>
          <cell r="F10">
            <v>66</v>
          </cell>
          <cell r="G10">
            <v>19</v>
          </cell>
          <cell r="H10">
            <v>19.440000000000001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30.529166666666658</v>
          </cell>
          <cell r="C11">
            <v>40.299999999999997</v>
          </cell>
          <cell r="D11">
            <v>24</v>
          </cell>
          <cell r="E11">
            <v>43.416666666666664</v>
          </cell>
          <cell r="F11">
            <v>72</v>
          </cell>
          <cell r="G11">
            <v>16</v>
          </cell>
          <cell r="H11">
            <v>21.96</v>
          </cell>
          <cell r="I11" t="str">
            <v>N</v>
          </cell>
          <cell r="J11">
            <v>62.639999999999993</v>
          </cell>
          <cell r="K11">
            <v>9.4</v>
          </cell>
        </row>
        <row r="12">
          <cell r="B12">
            <v>29.779166666666669</v>
          </cell>
          <cell r="C12">
            <v>37.799999999999997</v>
          </cell>
          <cell r="D12">
            <v>23.7</v>
          </cell>
          <cell r="E12">
            <v>48.5</v>
          </cell>
          <cell r="F12">
            <v>75</v>
          </cell>
          <cell r="G12">
            <v>23</v>
          </cell>
          <cell r="H12">
            <v>15.840000000000002</v>
          </cell>
          <cell r="I12" t="str">
            <v>N</v>
          </cell>
          <cell r="J12">
            <v>37.080000000000005</v>
          </cell>
          <cell r="K12">
            <v>0</v>
          </cell>
        </row>
        <row r="13">
          <cell r="B13">
            <v>31.754166666666663</v>
          </cell>
          <cell r="C13">
            <v>38.200000000000003</v>
          </cell>
          <cell r="D13">
            <v>26.6</v>
          </cell>
          <cell r="E13">
            <v>35</v>
          </cell>
          <cell r="F13">
            <v>48</v>
          </cell>
          <cell r="G13">
            <v>21</v>
          </cell>
          <cell r="H13">
            <v>16.2</v>
          </cell>
          <cell r="I13" t="str">
            <v>N</v>
          </cell>
          <cell r="J13">
            <v>47.88</v>
          </cell>
          <cell r="K13">
            <v>0</v>
          </cell>
        </row>
        <row r="14">
          <cell r="B14">
            <v>28.633333333333336</v>
          </cell>
          <cell r="C14">
            <v>35.1</v>
          </cell>
          <cell r="D14">
            <v>24</v>
          </cell>
          <cell r="E14">
            <v>49.875</v>
          </cell>
          <cell r="F14">
            <v>69</v>
          </cell>
          <cell r="G14">
            <v>29</v>
          </cell>
          <cell r="H14">
            <v>25.2</v>
          </cell>
          <cell r="I14" t="str">
            <v>SE</v>
          </cell>
          <cell r="J14">
            <v>48.96</v>
          </cell>
          <cell r="K14">
            <v>0</v>
          </cell>
        </row>
        <row r="15">
          <cell r="B15">
            <v>28.362500000000001</v>
          </cell>
          <cell r="C15">
            <v>36</v>
          </cell>
          <cell r="D15">
            <v>23</v>
          </cell>
          <cell r="E15">
            <v>32.791666666666664</v>
          </cell>
          <cell r="F15">
            <v>53</v>
          </cell>
          <cell r="G15">
            <v>25</v>
          </cell>
          <cell r="H15">
            <v>21.96</v>
          </cell>
          <cell r="I15" t="str">
            <v>N</v>
          </cell>
          <cell r="J15">
            <v>41.04</v>
          </cell>
          <cell r="K15">
            <v>0</v>
          </cell>
        </row>
        <row r="16">
          <cell r="B16">
            <v>27.783333333333331</v>
          </cell>
          <cell r="C16">
            <v>33.4</v>
          </cell>
          <cell r="D16">
            <v>23</v>
          </cell>
          <cell r="E16">
            <v>51.791666666666664</v>
          </cell>
          <cell r="F16">
            <v>75</v>
          </cell>
          <cell r="G16">
            <v>35</v>
          </cell>
          <cell r="H16">
            <v>13.68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28.824999999999999</v>
          </cell>
          <cell r="C17">
            <v>34.799999999999997</v>
          </cell>
          <cell r="D17">
            <v>22.8</v>
          </cell>
          <cell r="E17">
            <v>48.125</v>
          </cell>
          <cell r="F17">
            <v>74</v>
          </cell>
          <cell r="G17">
            <v>28</v>
          </cell>
          <cell r="H17">
            <v>13.68</v>
          </cell>
          <cell r="I17" t="str">
            <v>N</v>
          </cell>
          <cell r="J17">
            <v>29.52</v>
          </cell>
          <cell r="K17">
            <v>0</v>
          </cell>
        </row>
        <row r="18">
          <cell r="B18">
            <v>27.920833333333338</v>
          </cell>
          <cell r="C18">
            <v>38.6</v>
          </cell>
          <cell r="D18">
            <v>20.3</v>
          </cell>
          <cell r="E18">
            <v>49.833333333333336</v>
          </cell>
          <cell r="F18">
            <v>76</v>
          </cell>
          <cell r="G18">
            <v>21</v>
          </cell>
          <cell r="H18">
            <v>47.519999999999996</v>
          </cell>
          <cell r="I18" t="str">
            <v>N</v>
          </cell>
          <cell r="J18">
            <v>79.92</v>
          </cell>
          <cell r="K18">
            <v>12</v>
          </cell>
        </row>
        <row r="19">
          <cell r="B19">
            <v>22.558333333333334</v>
          </cell>
          <cell r="C19">
            <v>27.6</v>
          </cell>
          <cell r="D19">
            <v>19.399999999999999</v>
          </cell>
          <cell r="E19">
            <v>78.13636363636364</v>
          </cell>
          <cell r="F19">
            <v>100</v>
          </cell>
          <cell r="G19">
            <v>53</v>
          </cell>
          <cell r="H19">
            <v>25.56</v>
          </cell>
          <cell r="I19" t="str">
            <v>L</v>
          </cell>
          <cell r="J19">
            <v>42.12</v>
          </cell>
          <cell r="K19">
            <v>51.999999999999993</v>
          </cell>
        </row>
        <row r="20">
          <cell r="B20">
            <v>23.799999999999997</v>
          </cell>
          <cell r="C20">
            <v>31.4</v>
          </cell>
          <cell r="D20">
            <v>18.899999999999999</v>
          </cell>
          <cell r="E20">
            <v>74.375</v>
          </cell>
          <cell r="F20">
            <v>98</v>
          </cell>
          <cell r="G20">
            <v>41</v>
          </cell>
          <cell r="H20">
            <v>15.48</v>
          </cell>
          <cell r="I20" t="str">
            <v>SE</v>
          </cell>
          <cell r="J20">
            <v>30.6</v>
          </cell>
          <cell r="K20">
            <v>0</v>
          </cell>
        </row>
        <row r="21">
          <cell r="B21">
            <v>26.075000000000006</v>
          </cell>
          <cell r="C21">
            <v>33.6</v>
          </cell>
          <cell r="D21">
            <v>20.5</v>
          </cell>
          <cell r="E21">
            <v>56.833333333333336</v>
          </cell>
          <cell r="F21">
            <v>76</v>
          </cell>
          <cell r="G21">
            <v>34</v>
          </cell>
          <cell r="H21">
            <v>25.2</v>
          </cell>
          <cell r="I21" t="str">
            <v>L</v>
          </cell>
          <cell r="J21">
            <v>46.080000000000005</v>
          </cell>
          <cell r="K21">
            <v>0</v>
          </cell>
        </row>
        <row r="22">
          <cell r="B22">
            <v>26.129166666666674</v>
          </cell>
          <cell r="C22">
            <v>33.6</v>
          </cell>
          <cell r="D22">
            <v>21</v>
          </cell>
          <cell r="E22">
            <v>55.666666666666664</v>
          </cell>
          <cell r="F22">
            <v>92</v>
          </cell>
          <cell r="G22">
            <v>32</v>
          </cell>
          <cell r="H22">
            <v>28.44</v>
          </cell>
          <cell r="I22" t="str">
            <v>L</v>
          </cell>
          <cell r="J22">
            <v>61.2</v>
          </cell>
          <cell r="K22">
            <v>1</v>
          </cell>
        </row>
        <row r="23">
          <cell r="B23">
            <v>25.645833333333329</v>
          </cell>
          <cell r="C23">
            <v>33.200000000000003</v>
          </cell>
          <cell r="D23">
            <v>20.3</v>
          </cell>
          <cell r="E23">
            <v>63.791666666666664</v>
          </cell>
          <cell r="F23">
            <v>84</v>
          </cell>
          <cell r="G23">
            <v>38</v>
          </cell>
          <cell r="H23">
            <v>16.559999999999999</v>
          </cell>
          <cell r="I23" t="str">
            <v>N</v>
          </cell>
          <cell r="J23">
            <v>34.200000000000003</v>
          </cell>
          <cell r="K23">
            <v>0</v>
          </cell>
        </row>
        <row r="24">
          <cell r="B24">
            <v>25.320833333333336</v>
          </cell>
          <cell r="C24">
            <v>32.299999999999997</v>
          </cell>
          <cell r="D24">
            <v>20.9</v>
          </cell>
          <cell r="E24">
            <v>69.166666666666671</v>
          </cell>
          <cell r="F24">
            <v>88</v>
          </cell>
          <cell r="G24">
            <v>44</v>
          </cell>
          <cell r="H24">
            <v>25.92</v>
          </cell>
          <cell r="I24" t="str">
            <v>N</v>
          </cell>
          <cell r="J24">
            <v>44.64</v>
          </cell>
          <cell r="K24">
            <v>4.6000000000000005</v>
          </cell>
        </row>
        <row r="25">
          <cell r="B25">
            <v>24.158333333333335</v>
          </cell>
          <cell r="C25">
            <v>33.299999999999997</v>
          </cell>
          <cell r="D25">
            <v>20.399999999999999</v>
          </cell>
          <cell r="E25">
            <v>75</v>
          </cell>
          <cell r="F25">
            <v>95</v>
          </cell>
          <cell r="G25">
            <v>33</v>
          </cell>
          <cell r="H25">
            <v>19.079999999999998</v>
          </cell>
          <cell r="I25" t="str">
            <v>NE</v>
          </cell>
          <cell r="J25">
            <v>39.6</v>
          </cell>
          <cell r="K25">
            <v>2.4</v>
          </cell>
        </row>
        <row r="26">
          <cell r="B26">
            <v>25.441666666666663</v>
          </cell>
          <cell r="C26">
            <v>33.1</v>
          </cell>
          <cell r="D26">
            <v>20.8</v>
          </cell>
          <cell r="E26">
            <v>70.625</v>
          </cell>
          <cell r="F26">
            <v>97</v>
          </cell>
          <cell r="G26">
            <v>40</v>
          </cell>
          <cell r="H26">
            <v>21.96</v>
          </cell>
          <cell r="I26" t="str">
            <v>SE</v>
          </cell>
          <cell r="J26">
            <v>37.440000000000005</v>
          </cell>
          <cell r="K26">
            <v>0</v>
          </cell>
        </row>
        <row r="27">
          <cell r="B27">
            <v>25.858333333333331</v>
          </cell>
          <cell r="C27">
            <v>30.2</v>
          </cell>
          <cell r="D27">
            <v>23.6</v>
          </cell>
          <cell r="E27">
            <v>64.916666666666671</v>
          </cell>
          <cell r="F27">
            <v>81</v>
          </cell>
          <cell r="G27">
            <v>50</v>
          </cell>
          <cell r="H27">
            <v>26.28</v>
          </cell>
          <cell r="I27" t="str">
            <v>SE</v>
          </cell>
          <cell r="J27">
            <v>48.24</v>
          </cell>
          <cell r="K27">
            <v>0</v>
          </cell>
        </row>
        <row r="28">
          <cell r="B28">
            <v>25.345833333333331</v>
          </cell>
          <cell r="C28">
            <v>31.7</v>
          </cell>
          <cell r="D28">
            <v>20.5</v>
          </cell>
          <cell r="E28">
            <v>67.875</v>
          </cell>
          <cell r="F28">
            <v>88</v>
          </cell>
          <cell r="G28">
            <v>41</v>
          </cell>
          <cell r="H28">
            <v>21.6</v>
          </cell>
          <cell r="I28" t="str">
            <v>N</v>
          </cell>
          <cell r="J28">
            <v>42.480000000000004</v>
          </cell>
          <cell r="K28">
            <v>0</v>
          </cell>
        </row>
        <row r="29">
          <cell r="B29">
            <v>25.866666666666671</v>
          </cell>
          <cell r="C29">
            <v>33.700000000000003</v>
          </cell>
          <cell r="D29">
            <v>19.399999999999999</v>
          </cell>
          <cell r="E29">
            <v>66.291666666666671</v>
          </cell>
          <cell r="F29">
            <v>91</v>
          </cell>
          <cell r="G29">
            <v>38</v>
          </cell>
          <cell r="H29">
            <v>16.920000000000002</v>
          </cell>
          <cell r="I29" t="str">
            <v>N</v>
          </cell>
          <cell r="J29">
            <v>37.800000000000004</v>
          </cell>
          <cell r="K29">
            <v>0</v>
          </cell>
        </row>
        <row r="30">
          <cell r="B30">
            <v>23.137499999999999</v>
          </cell>
          <cell r="C30">
            <v>28.3</v>
          </cell>
          <cell r="D30">
            <v>17.5</v>
          </cell>
          <cell r="E30">
            <v>78.166666666666671</v>
          </cell>
          <cell r="F30">
            <v>100</v>
          </cell>
          <cell r="G30">
            <v>59</v>
          </cell>
          <cell r="H30">
            <v>27</v>
          </cell>
          <cell r="I30" t="str">
            <v>N</v>
          </cell>
          <cell r="J30">
            <v>66.600000000000009</v>
          </cell>
          <cell r="K30">
            <v>34.400000000000006</v>
          </cell>
        </row>
        <row r="31">
          <cell r="B31">
            <v>21.625</v>
          </cell>
          <cell r="C31">
            <v>29.3</v>
          </cell>
          <cell r="D31">
            <v>16.399999999999999</v>
          </cell>
          <cell r="E31">
            <v>66.86666666666666</v>
          </cell>
          <cell r="F31">
            <v>100</v>
          </cell>
          <cell r="G31">
            <v>40</v>
          </cell>
          <cell r="H31">
            <v>16.920000000000002</v>
          </cell>
          <cell r="I31" t="str">
            <v>N</v>
          </cell>
          <cell r="J31">
            <v>29.16</v>
          </cell>
          <cell r="K31">
            <v>0.2</v>
          </cell>
        </row>
        <row r="32">
          <cell r="B32">
            <v>25.529166666666669</v>
          </cell>
          <cell r="C32">
            <v>32.799999999999997</v>
          </cell>
          <cell r="D32">
            <v>19.8</v>
          </cell>
          <cell r="E32">
            <v>63.75</v>
          </cell>
          <cell r="F32">
            <v>82</v>
          </cell>
          <cell r="G32">
            <v>45</v>
          </cell>
          <cell r="H32">
            <v>14.04</v>
          </cell>
          <cell r="I32" t="str">
            <v>N</v>
          </cell>
          <cell r="J32">
            <v>36.36</v>
          </cell>
          <cell r="K32">
            <v>0</v>
          </cell>
        </row>
        <row r="33">
          <cell r="B33">
            <v>22.441666666666666</v>
          </cell>
          <cell r="C33">
            <v>27</v>
          </cell>
          <cell r="D33">
            <v>19.5</v>
          </cell>
          <cell r="E33">
            <v>77.285714285714292</v>
          </cell>
          <cell r="F33">
            <v>98</v>
          </cell>
          <cell r="G33">
            <v>55</v>
          </cell>
          <cell r="H33">
            <v>24.48</v>
          </cell>
          <cell r="I33" t="str">
            <v>NE</v>
          </cell>
          <cell r="J33">
            <v>54.36</v>
          </cell>
          <cell r="K33">
            <v>34.4</v>
          </cell>
        </row>
        <row r="34">
          <cell r="B34">
            <v>21.429166666666664</v>
          </cell>
          <cell r="C34">
            <v>26.2</v>
          </cell>
          <cell r="D34">
            <v>18.2</v>
          </cell>
          <cell r="E34">
            <v>84.333333333333329</v>
          </cell>
          <cell r="F34">
            <v>100</v>
          </cell>
          <cell r="G34">
            <v>63</v>
          </cell>
          <cell r="H34">
            <v>18.720000000000002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B35">
            <v>23.120833333333334</v>
          </cell>
          <cell r="C35">
            <v>29</v>
          </cell>
          <cell r="D35">
            <v>18.7</v>
          </cell>
          <cell r="E35">
            <v>69.25</v>
          </cell>
          <cell r="F35">
            <v>89</v>
          </cell>
          <cell r="G35">
            <v>45</v>
          </cell>
          <cell r="H35">
            <v>20.16</v>
          </cell>
          <cell r="I35" t="str">
            <v>SE</v>
          </cell>
          <cell r="J35">
            <v>39.24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33.35</v>
          </cell>
          <cell r="C5">
            <v>36.799999999999997</v>
          </cell>
          <cell r="D5">
            <v>31.6</v>
          </cell>
          <cell r="E5">
            <v>19</v>
          </cell>
          <cell r="F5">
            <v>22</v>
          </cell>
          <cell r="G5">
            <v>15</v>
          </cell>
          <cell r="H5">
            <v>5.04</v>
          </cell>
          <cell r="I5" t="str">
            <v>N</v>
          </cell>
          <cell r="J5">
            <v>11.520000000000001</v>
          </cell>
          <cell r="K5">
            <v>0</v>
          </cell>
        </row>
        <row r="6">
          <cell r="B6">
            <v>31.624999999999996</v>
          </cell>
          <cell r="C6">
            <v>41.9</v>
          </cell>
          <cell r="D6">
            <v>21.1</v>
          </cell>
          <cell r="E6">
            <v>25.125</v>
          </cell>
          <cell r="F6">
            <v>53</v>
          </cell>
          <cell r="G6">
            <v>9</v>
          </cell>
          <cell r="H6">
            <v>15.840000000000002</v>
          </cell>
          <cell r="I6" t="str">
            <v>SO</v>
          </cell>
          <cell r="J6">
            <v>36</v>
          </cell>
          <cell r="K6">
            <v>0</v>
          </cell>
        </row>
        <row r="7">
          <cell r="B7">
            <v>30.408333333333335</v>
          </cell>
          <cell r="C7">
            <v>42.2</v>
          </cell>
          <cell r="D7">
            <v>18</v>
          </cell>
          <cell r="E7">
            <v>29.833333333333332</v>
          </cell>
          <cell r="F7">
            <v>62</v>
          </cell>
          <cell r="G7">
            <v>10</v>
          </cell>
          <cell r="H7">
            <v>15.120000000000001</v>
          </cell>
          <cell r="I7" t="str">
            <v>SO</v>
          </cell>
          <cell r="J7">
            <v>39.24</v>
          </cell>
          <cell r="K7">
            <v>0</v>
          </cell>
        </row>
        <row r="8">
          <cell r="B8">
            <v>30.954166666666666</v>
          </cell>
          <cell r="C8">
            <v>42</v>
          </cell>
          <cell r="D8">
            <v>20.9</v>
          </cell>
          <cell r="E8">
            <v>30.083333333333332</v>
          </cell>
          <cell r="F8">
            <v>55</v>
          </cell>
          <cell r="G8">
            <v>11</v>
          </cell>
          <cell r="H8">
            <v>14.4</v>
          </cell>
          <cell r="I8" t="str">
            <v>SO</v>
          </cell>
          <cell r="J8">
            <v>28.08</v>
          </cell>
          <cell r="K8">
            <v>0</v>
          </cell>
        </row>
        <row r="9">
          <cell r="B9">
            <v>31.999999999999996</v>
          </cell>
          <cell r="C9">
            <v>42</v>
          </cell>
          <cell r="D9">
            <v>21.7</v>
          </cell>
          <cell r="E9">
            <v>26</v>
          </cell>
          <cell r="F9">
            <v>56</v>
          </cell>
          <cell r="G9">
            <v>10</v>
          </cell>
          <cell r="H9">
            <v>15.48</v>
          </cell>
          <cell r="I9" t="str">
            <v>SO</v>
          </cell>
          <cell r="J9">
            <v>36.72</v>
          </cell>
          <cell r="K9">
            <v>0</v>
          </cell>
        </row>
        <row r="10">
          <cell r="B10">
            <v>32.395833333333336</v>
          </cell>
          <cell r="C10">
            <v>41.9</v>
          </cell>
          <cell r="D10">
            <v>22.5</v>
          </cell>
          <cell r="E10">
            <v>22.708333333333332</v>
          </cell>
          <cell r="F10">
            <v>50</v>
          </cell>
          <cell r="G10">
            <v>9</v>
          </cell>
          <cell r="H10">
            <v>15.120000000000001</v>
          </cell>
          <cell r="I10" t="str">
            <v>SO</v>
          </cell>
          <cell r="J10">
            <v>34.92</v>
          </cell>
          <cell r="K10">
            <v>0</v>
          </cell>
        </row>
        <row r="11">
          <cell r="B11">
            <v>31.991666666666674</v>
          </cell>
          <cell r="C11">
            <v>42.1</v>
          </cell>
          <cell r="D11">
            <v>21.5</v>
          </cell>
          <cell r="E11">
            <v>28.833333333333332</v>
          </cell>
          <cell r="F11">
            <v>56</v>
          </cell>
          <cell r="G11">
            <v>12</v>
          </cell>
          <cell r="H11">
            <v>15.48</v>
          </cell>
          <cell r="I11" t="str">
            <v>SO</v>
          </cell>
          <cell r="J11">
            <v>34.56</v>
          </cell>
          <cell r="K11">
            <v>0</v>
          </cell>
        </row>
        <row r="12">
          <cell r="B12">
            <v>31.573913043478267</v>
          </cell>
          <cell r="C12">
            <v>40</v>
          </cell>
          <cell r="D12">
            <v>26.5</v>
          </cell>
          <cell r="E12">
            <v>34.434782608695649</v>
          </cell>
          <cell r="F12">
            <v>51</v>
          </cell>
          <cell r="G12">
            <v>19</v>
          </cell>
          <cell r="H12">
            <v>14.4</v>
          </cell>
          <cell r="I12" t="str">
            <v>O</v>
          </cell>
          <cell r="J12">
            <v>38.159999999999997</v>
          </cell>
          <cell r="K12">
            <v>0</v>
          </cell>
        </row>
        <row r="13">
          <cell r="B13">
            <v>32.224999999999994</v>
          </cell>
          <cell r="C13">
            <v>41.3</v>
          </cell>
          <cell r="D13">
            <v>23.5</v>
          </cell>
          <cell r="E13">
            <v>37.708333333333336</v>
          </cell>
          <cell r="F13">
            <v>70</v>
          </cell>
          <cell r="G13">
            <v>16</v>
          </cell>
          <cell r="H13">
            <v>20.52</v>
          </cell>
          <cell r="I13" t="str">
            <v>SO</v>
          </cell>
          <cell r="J13">
            <v>40.680000000000007</v>
          </cell>
          <cell r="K13">
            <v>0</v>
          </cell>
        </row>
        <row r="14">
          <cell r="B14">
            <v>29.347826086956523</v>
          </cell>
          <cell r="C14">
            <v>35.9</v>
          </cell>
          <cell r="D14">
            <v>23.8</v>
          </cell>
          <cell r="E14">
            <v>46.956521739130437</v>
          </cell>
          <cell r="F14">
            <v>70</v>
          </cell>
          <cell r="G14">
            <v>30</v>
          </cell>
          <cell r="H14">
            <v>10.8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B15">
            <v>27.270833333333329</v>
          </cell>
          <cell r="C15">
            <v>36.9</v>
          </cell>
          <cell r="D15">
            <v>20.9</v>
          </cell>
          <cell r="E15">
            <v>44</v>
          </cell>
          <cell r="F15">
            <v>58</v>
          </cell>
          <cell r="G15">
            <v>27</v>
          </cell>
          <cell r="H15">
            <v>12.24</v>
          </cell>
          <cell r="I15" t="str">
            <v>SO</v>
          </cell>
          <cell r="J15">
            <v>53.64</v>
          </cell>
          <cell r="K15">
            <v>0</v>
          </cell>
        </row>
        <row r="16">
          <cell r="B16">
            <v>28.030434782608694</v>
          </cell>
          <cell r="C16">
            <v>36.5</v>
          </cell>
          <cell r="D16">
            <v>21.9</v>
          </cell>
          <cell r="E16">
            <v>51.565217391304351</v>
          </cell>
          <cell r="F16">
            <v>77</v>
          </cell>
          <cell r="G16">
            <v>25</v>
          </cell>
          <cell r="H16">
            <v>11.879999999999999</v>
          </cell>
          <cell r="I16" t="str">
            <v>O</v>
          </cell>
          <cell r="J16">
            <v>28.44</v>
          </cell>
          <cell r="K16">
            <v>0</v>
          </cell>
        </row>
        <row r="17">
          <cell r="B17">
            <v>29.05416666666666</v>
          </cell>
          <cell r="C17">
            <v>38.799999999999997</v>
          </cell>
          <cell r="D17">
            <v>20.100000000000001</v>
          </cell>
          <cell r="E17">
            <v>43.833333333333336</v>
          </cell>
          <cell r="F17">
            <v>77</v>
          </cell>
          <cell r="G17">
            <v>17</v>
          </cell>
          <cell r="H17">
            <v>10.44</v>
          </cell>
          <cell r="I17" t="str">
            <v>NO</v>
          </cell>
          <cell r="J17">
            <v>28.8</v>
          </cell>
          <cell r="K17">
            <v>0</v>
          </cell>
        </row>
        <row r="18">
          <cell r="B18">
            <v>30.212499999999995</v>
          </cell>
          <cell r="C18">
            <v>39.200000000000003</v>
          </cell>
          <cell r="D18">
            <v>24</v>
          </cell>
          <cell r="E18">
            <v>39.791666666666664</v>
          </cell>
          <cell r="F18">
            <v>62</v>
          </cell>
          <cell r="G18">
            <v>19</v>
          </cell>
          <cell r="H18">
            <v>16.559999999999999</v>
          </cell>
          <cell r="I18" t="str">
            <v>SO</v>
          </cell>
          <cell r="J18">
            <v>36.36</v>
          </cell>
          <cell r="K18">
            <v>0</v>
          </cell>
        </row>
        <row r="19">
          <cell r="B19">
            <v>26.729166666666661</v>
          </cell>
          <cell r="C19">
            <v>31.2</v>
          </cell>
          <cell r="D19">
            <v>23.7</v>
          </cell>
          <cell r="E19">
            <v>55.791666666666664</v>
          </cell>
          <cell r="F19">
            <v>70</v>
          </cell>
          <cell r="G19">
            <v>38</v>
          </cell>
          <cell r="H19">
            <v>15.48</v>
          </cell>
          <cell r="I19" t="str">
            <v>SO</v>
          </cell>
          <cell r="J19">
            <v>36.36</v>
          </cell>
          <cell r="K19">
            <v>0</v>
          </cell>
        </row>
        <row r="20">
          <cell r="B20">
            <v>23.608333333333331</v>
          </cell>
          <cell r="C20">
            <v>31</v>
          </cell>
          <cell r="D20">
            <v>19.3</v>
          </cell>
          <cell r="E20">
            <v>77.166666666666671</v>
          </cell>
          <cell r="F20">
            <v>94</v>
          </cell>
          <cell r="G20">
            <v>46</v>
          </cell>
          <cell r="H20">
            <v>18</v>
          </cell>
          <cell r="I20" t="str">
            <v>SO</v>
          </cell>
          <cell r="J20">
            <v>32.76</v>
          </cell>
          <cell r="K20">
            <v>23</v>
          </cell>
        </row>
        <row r="21">
          <cell r="B21">
            <v>25.816666666666663</v>
          </cell>
          <cell r="C21">
            <v>33.700000000000003</v>
          </cell>
          <cell r="D21">
            <v>18.7</v>
          </cell>
          <cell r="E21">
            <v>59.041666666666664</v>
          </cell>
          <cell r="F21">
            <v>87</v>
          </cell>
          <cell r="G21">
            <v>31</v>
          </cell>
          <cell r="H21">
            <v>16.559999999999999</v>
          </cell>
          <cell r="I21" t="str">
            <v>SO</v>
          </cell>
          <cell r="J21">
            <v>31.319999999999997</v>
          </cell>
          <cell r="K21">
            <v>0</v>
          </cell>
        </row>
        <row r="22">
          <cell r="B22">
            <v>27.754166666666666</v>
          </cell>
          <cell r="C22">
            <v>37</v>
          </cell>
          <cell r="D22">
            <v>21.2</v>
          </cell>
          <cell r="E22">
            <v>50.875</v>
          </cell>
          <cell r="F22">
            <v>79</v>
          </cell>
          <cell r="G22">
            <v>21</v>
          </cell>
          <cell r="H22">
            <v>16.920000000000002</v>
          </cell>
          <cell r="I22" t="str">
            <v>SO</v>
          </cell>
          <cell r="J22">
            <v>42.12</v>
          </cell>
          <cell r="K22">
            <v>0.6</v>
          </cell>
        </row>
        <row r="23">
          <cell r="B23">
            <v>26.162499999999998</v>
          </cell>
          <cell r="C23">
            <v>31.1</v>
          </cell>
          <cell r="D23">
            <v>23.1</v>
          </cell>
          <cell r="E23">
            <v>61.583333333333336</v>
          </cell>
          <cell r="F23">
            <v>78</v>
          </cell>
          <cell r="G23">
            <v>45</v>
          </cell>
          <cell r="H23">
            <v>21.96</v>
          </cell>
          <cell r="I23" t="str">
            <v>NO</v>
          </cell>
          <cell r="J23">
            <v>36.72</v>
          </cell>
          <cell r="K23">
            <v>0</v>
          </cell>
        </row>
        <row r="24">
          <cell r="B24">
            <v>23.912499999999998</v>
          </cell>
          <cell r="C24">
            <v>28.1</v>
          </cell>
          <cell r="D24">
            <v>20.100000000000001</v>
          </cell>
          <cell r="E24">
            <v>76.375</v>
          </cell>
          <cell r="F24">
            <v>94</v>
          </cell>
          <cell r="G24">
            <v>56</v>
          </cell>
          <cell r="H24">
            <v>24.48</v>
          </cell>
          <cell r="I24" t="str">
            <v>NO</v>
          </cell>
          <cell r="J24">
            <v>46.440000000000005</v>
          </cell>
          <cell r="K24">
            <v>18.599999999999998</v>
          </cell>
        </row>
        <row r="25">
          <cell r="B25">
            <v>25.141666666666662</v>
          </cell>
          <cell r="C25">
            <v>33.5</v>
          </cell>
          <cell r="D25">
            <v>20.2</v>
          </cell>
          <cell r="E25">
            <v>70.375</v>
          </cell>
          <cell r="F25">
            <v>93</v>
          </cell>
          <cell r="G25">
            <v>35</v>
          </cell>
          <cell r="H25">
            <v>27.720000000000002</v>
          </cell>
          <cell r="I25" t="str">
            <v>SO</v>
          </cell>
          <cell r="J25">
            <v>43.92</v>
          </cell>
          <cell r="K25">
            <v>1.9999999999999998</v>
          </cell>
        </row>
        <row r="26">
          <cell r="B26">
            <v>26.473913043478266</v>
          </cell>
          <cell r="C26">
            <v>33.799999999999997</v>
          </cell>
          <cell r="D26">
            <v>21.5</v>
          </cell>
          <cell r="E26">
            <v>66.434782608695656</v>
          </cell>
          <cell r="F26">
            <v>90</v>
          </cell>
          <cell r="G26">
            <v>32</v>
          </cell>
          <cell r="H26">
            <v>15.120000000000001</v>
          </cell>
          <cell r="I26" t="str">
            <v>SO</v>
          </cell>
          <cell r="J26">
            <v>33.840000000000003</v>
          </cell>
          <cell r="K26">
            <v>0.4</v>
          </cell>
        </row>
        <row r="27">
          <cell r="B27">
            <v>26.686956521739134</v>
          </cell>
          <cell r="C27">
            <v>35.700000000000003</v>
          </cell>
          <cell r="D27">
            <v>20.9</v>
          </cell>
          <cell r="E27">
            <v>65.260869565217391</v>
          </cell>
          <cell r="F27">
            <v>92</v>
          </cell>
          <cell r="G27">
            <v>31</v>
          </cell>
          <cell r="H27">
            <v>21.96</v>
          </cell>
          <cell r="I27" t="str">
            <v>SO</v>
          </cell>
          <cell r="J27">
            <v>50.04</v>
          </cell>
          <cell r="K27">
            <v>7.8000000000000007</v>
          </cell>
        </row>
        <row r="28">
          <cell r="B28">
            <v>24.933333333333334</v>
          </cell>
          <cell r="C28">
            <v>32.799999999999997</v>
          </cell>
          <cell r="D28">
            <v>20.9</v>
          </cell>
          <cell r="E28">
            <v>75.041666666666671</v>
          </cell>
          <cell r="F28">
            <v>94</v>
          </cell>
          <cell r="G28">
            <v>43</v>
          </cell>
          <cell r="H28">
            <v>10.44</v>
          </cell>
          <cell r="I28" t="str">
            <v>O</v>
          </cell>
          <cell r="J28">
            <v>26.64</v>
          </cell>
          <cell r="K28">
            <v>4.2</v>
          </cell>
        </row>
        <row r="29">
          <cell r="B29">
            <v>27.179166666666664</v>
          </cell>
          <cell r="C29">
            <v>34.5</v>
          </cell>
          <cell r="D29">
            <v>21.6</v>
          </cell>
          <cell r="E29">
            <v>66.333333333333329</v>
          </cell>
          <cell r="F29">
            <v>88</v>
          </cell>
          <cell r="G29">
            <v>38</v>
          </cell>
          <cell r="H29">
            <v>20.88</v>
          </cell>
          <cell r="I29" t="str">
            <v>NO</v>
          </cell>
          <cell r="J29">
            <v>40.680000000000007</v>
          </cell>
          <cell r="K29">
            <v>0.60000000000000009</v>
          </cell>
        </row>
        <row r="30">
          <cell r="B30">
            <v>24.637500000000003</v>
          </cell>
          <cell r="C30">
            <v>31.9</v>
          </cell>
          <cell r="D30">
            <v>20.5</v>
          </cell>
          <cell r="E30">
            <v>79.833333333333329</v>
          </cell>
          <cell r="F30">
            <v>93</v>
          </cell>
          <cell r="G30">
            <v>52</v>
          </cell>
          <cell r="H30">
            <v>18</v>
          </cell>
          <cell r="I30" t="str">
            <v>SO</v>
          </cell>
          <cell r="J30">
            <v>49.32</v>
          </cell>
          <cell r="K30">
            <v>41.800000000000011</v>
          </cell>
        </row>
        <row r="31">
          <cell r="B31">
            <v>23.691666666666666</v>
          </cell>
          <cell r="C31">
            <v>29.5</v>
          </cell>
          <cell r="D31">
            <v>19.5</v>
          </cell>
          <cell r="E31">
            <v>74.791666666666671</v>
          </cell>
          <cell r="F31">
            <v>92</v>
          </cell>
          <cell r="G31">
            <v>49</v>
          </cell>
          <cell r="H31">
            <v>11.879999999999999</v>
          </cell>
          <cell r="I31" t="str">
            <v>NO</v>
          </cell>
          <cell r="J31">
            <v>19.8</v>
          </cell>
          <cell r="K31">
            <v>0.2</v>
          </cell>
        </row>
        <row r="32">
          <cell r="B32">
            <v>24.678260869565214</v>
          </cell>
          <cell r="C32">
            <v>35.200000000000003</v>
          </cell>
          <cell r="D32">
            <v>19.899999999999999</v>
          </cell>
          <cell r="E32">
            <v>73.782608695652172</v>
          </cell>
          <cell r="F32">
            <v>92</v>
          </cell>
          <cell r="G32">
            <v>36</v>
          </cell>
          <cell r="H32">
            <v>17.28</v>
          </cell>
          <cell r="I32" t="str">
            <v>O</v>
          </cell>
          <cell r="J32">
            <v>55.440000000000005</v>
          </cell>
          <cell r="K32">
            <v>7.2</v>
          </cell>
        </row>
        <row r="33">
          <cell r="B33">
            <v>24.221739130434784</v>
          </cell>
          <cell r="C33">
            <v>28.3</v>
          </cell>
          <cell r="D33">
            <v>21</v>
          </cell>
          <cell r="E33">
            <v>71.913043478260875</v>
          </cell>
          <cell r="F33">
            <v>89</v>
          </cell>
          <cell r="G33">
            <v>52</v>
          </cell>
          <cell r="H33">
            <v>16.920000000000002</v>
          </cell>
          <cell r="I33" t="str">
            <v>SO</v>
          </cell>
          <cell r="J33">
            <v>41.04</v>
          </cell>
          <cell r="K33">
            <v>0.8</v>
          </cell>
        </row>
        <row r="34">
          <cell r="B34">
            <v>22.78</v>
          </cell>
          <cell r="C34">
            <v>23.3</v>
          </cell>
          <cell r="D34">
            <v>22.4</v>
          </cell>
          <cell r="E34">
            <v>84.4</v>
          </cell>
          <cell r="F34">
            <v>87</v>
          </cell>
          <cell r="G34">
            <v>80</v>
          </cell>
          <cell r="H34">
            <v>3.6</v>
          </cell>
          <cell r="I34" t="str">
            <v>N</v>
          </cell>
          <cell r="J34">
            <v>10.44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35.020833333333336</v>
          </cell>
          <cell r="C5">
            <v>43.4</v>
          </cell>
          <cell r="D5">
            <v>26.4</v>
          </cell>
          <cell r="E5">
            <v>27.958333333333332</v>
          </cell>
          <cell r="F5">
            <v>57</v>
          </cell>
          <cell r="G5">
            <v>11</v>
          </cell>
          <cell r="H5">
            <v>23.400000000000002</v>
          </cell>
          <cell r="I5" t="str">
            <v>L</v>
          </cell>
          <cell r="J5">
            <v>52.92</v>
          </cell>
          <cell r="K5">
            <v>0</v>
          </cell>
        </row>
        <row r="6">
          <cell r="B6">
            <v>34.729166666666671</v>
          </cell>
          <cell r="C6">
            <v>42.4</v>
          </cell>
          <cell r="D6">
            <v>26.7</v>
          </cell>
          <cell r="E6">
            <v>27.75</v>
          </cell>
          <cell r="F6">
            <v>60</v>
          </cell>
          <cell r="G6">
            <v>11</v>
          </cell>
          <cell r="H6">
            <v>12.6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35.766666666666673</v>
          </cell>
          <cell r="C7">
            <v>42.1</v>
          </cell>
          <cell r="D7">
            <v>29.5</v>
          </cell>
          <cell r="E7">
            <v>28.666666666666668</v>
          </cell>
          <cell r="F7">
            <v>50</v>
          </cell>
          <cell r="G7">
            <v>15</v>
          </cell>
          <cell r="H7">
            <v>16.559999999999999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28.712499999999995</v>
          </cell>
          <cell r="C8">
            <v>36.5</v>
          </cell>
          <cell r="D8">
            <v>21.6</v>
          </cell>
          <cell r="E8">
            <v>42.333333333333336</v>
          </cell>
          <cell r="F8">
            <v>61</v>
          </cell>
          <cell r="G8">
            <v>27</v>
          </cell>
          <cell r="H8">
            <v>24.12</v>
          </cell>
          <cell r="I8" t="str">
            <v>SO</v>
          </cell>
          <cell r="J8">
            <v>54.36</v>
          </cell>
          <cell r="K8">
            <v>0</v>
          </cell>
        </row>
        <row r="9">
          <cell r="B9">
            <v>30.3</v>
          </cell>
          <cell r="C9">
            <v>37.799999999999997</v>
          </cell>
          <cell r="D9">
            <v>21.7</v>
          </cell>
          <cell r="E9">
            <v>41.75</v>
          </cell>
          <cell r="F9">
            <v>74</v>
          </cell>
          <cell r="G9">
            <v>24</v>
          </cell>
          <cell r="H9">
            <v>18.720000000000002</v>
          </cell>
          <cell r="I9" t="str">
            <v>SO</v>
          </cell>
          <cell r="J9">
            <v>42.480000000000004</v>
          </cell>
          <cell r="K9">
            <v>0</v>
          </cell>
        </row>
        <row r="10">
          <cell r="B10">
            <v>32.549999999999997</v>
          </cell>
          <cell r="C10">
            <v>41.1</v>
          </cell>
          <cell r="D10">
            <v>24.6</v>
          </cell>
          <cell r="E10">
            <v>36.583333333333336</v>
          </cell>
          <cell r="F10">
            <v>66</v>
          </cell>
          <cell r="G10">
            <v>19</v>
          </cell>
          <cell r="H10">
            <v>19.440000000000001</v>
          </cell>
          <cell r="I10" t="str">
            <v>NO</v>
          </cell>
          <cell r="J10">
            <v>41.76</v>
          </cell>
          <cell r="K10">
            <v>0</v>
          </cell>
        </row>
        <row r="11">
          <cell r="B11">
            <v>33.095833333333339</v>
          </cell>
          <cell r="C11">
            <v>41.1</v>
          </cell>
          <cell r="D11">
            <v>25.7</v>
          </cell>
          <cell r="E11">
            <v>38.625</v>
          </cell>
          <cell r="F11">
            <v>70</v>
          </cell>
          <cell r="G11">
            <v>21</v>
          </cell>
          <cell r="H11">
            <v>33.480000000000004</v>
          </cell>
          <cell r="I11" t="str">
            <v>SO</v>
          </cell>
          <cell r="J11">
            <v>62.28</v>
          </cell>
          <cell r="K11">
            <v>0.6</v>
          </cell>
        </row>
        <row r="12">
          <cell r="B12">
            <v>35.037500000000001</v>
          </cell>
          <cell r="C12">
            <v>42.5</v>
          </cell>
          <cell r="D12">
            <v>25.9</v>
          </cell>
          <cell r="E12">
            <v>29.833333333333332</v>
          </cell>
          <cell r="F12">
            <v>68</v>
          </cell>
          <cell r="G12">
            <v>15</v>
          </cell>
          <cell r="H12">
            <v>15.120000000000001</v>
          </cell>
          <cell r="I12" t="str">
            <v>O</v>
          </cell>
          <cell r="J12">
            <v>39.6</v>
          </cell>
          <cell r="K12">
            <v>0</v>
          </cell>
        </row>
        <row r="13">
          <cell r="B13">
            <v>36.591666666666669</v>
          </cell>
          <cell r="C13">
            <v>42.7</v>
          </cell>
          <cell r="D13">
            <v>32.200000000000003</v>
          </cell>
          <cell r="E13">
            <v>24.208333333333332</v>
          </cell>
          <cell r="F13">
            <v>35</v>
          </cell>
          <cell r="G13">
            <v>11</v>
          </cell>
          <cell r="H13">
            <v>20.52</v>
          </cell>
          <cell r="I13" t="str">
            <v>O</v>
          </cell>
          <cell r="J13">
            <v>42.84</v>
          </cell>
          <cell r="K13">
            <v>0</v>
          </cell>
        </row>
        <row r="14">
          <cell r="B14">
            <v>33.829166666666673</v>
          </cell>
          <cell r="C14">
            <v>40.9</v>
          </cell>
          <cell r="D14">
            <v>26.4</v>
          </cell>
          <cell r="E14">
            <v>32.083333333333336</v>
          </cell>
          <cell r="F14">
            <v>60</v>
          </cell>
          <cell r="G14">
            <v>14</v>
          </cell>
          <cell r="H14">
            <v>10.8</v>
          </cell>
          <cell r="I14" t="str">
            <v>NO</v>
          </cell>
          <cell r="J14">
            <v>35.64</v>
          </cell>
          <cell r="K14">
            <v>0</v>
          </cell>
        </row>
        <row r="15">
          <cell r="B15">
            <v>33.254166666666663</v>
          </cell>
          <cell r="C15">
            <v>39.1</v>
          </cell>
          <cell r="D15">
            <v>29.7</v>
          </cell>
          <cell r="E15">
            <v>32.625</v>
          </cell>
          <cell r="F15">
            <v>50</v>
          </cell>
          <cell r="G15">
            <v>21</v>
          </cell>
          <cell r="H15">
            <v>15.48</v>
          </cell>
          <cell r="I15" t="str">
            <v>SE</v>
          </cell>
          <cell r="J15">
            <v>32.4</v>
          </cell>
          <cell r="K15">
            <v>0</v>
          </cell>
        </row>
        <row r="16">
          <cell r="B16">
            <v>29.804166666666671</v>
          </cell>
          <cell r="C16">
            <v>37</v>
          </cell>
          <cell r="D16">
            <v>23.1</v>
          </cell>
          <cell r="E16">
            <v>53.625</v>
          </cell>
          <cell r="F16">
            <v>87</v>
          </cell>
          <cell r="G16">
            <v>27</v>
          </cell>
          <cell r="H16">
            <v>13.68</v>
          </cell>
          <cell r="I16" t="str">
            <v>NE</v>
          </cell>
          <cell r="J16">
            <v>38.519999999999996</v>
          </cell>
          <cell r="K16">
            <v>3.6000000000000005</v>
          </cell>
        </row>
        <row r="17">
          <cell r="B17">
            <v>32.541666666666664</v>
          </cell>
          <cell r="C17">
            <v>39.9</v>
          </cell>
          <cell r="D17">
            <v>26.9</v>
          </cell>
          <cell r="E17">
            <v>43.875</v>
          </cell>
          <cell r="F17">
            <v>71</v>
          </cell>
          <cell r="G17">
            <v>21</v>
          </cell>
          <cell r="H17">
            <v>14.4</v>
          </cell>
          <cell r="I17" t="str">
            <v>L</v>
          </cell>
          <cell r="J17">
            <v>29.52</v>
          </cell>
          <cell r="K17">
            <v>0</v>
          </cell>
        </row>
        <row r="18">
          <cell r="B18">
            <v>33.43333333333333</v>
          </cell>
          <cell r="C18">
            <v>40.5</v>
          </cell>
          <cell r="D18">
            <v>26.6</v>
          </cell>
          <cell r="E18">
            <v>40.041666666666664</v>
          </cell>
          <cell r="F18">
            <v>66</v>
          </cell>
          <cell r="G18">
            <v>21</v>
          </cell>
          <cell r="H18">
            <v>17.64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27.645833333333332</v>
          </cell>
          <cell r="C19">
            <v>33.299999999999997</v>
          </cell>
          <cell r="D19">
            <v>23.3</v>
          </cell>
          <cell r="E19">
            <v>59.708333333333336</v>
          </cell>
          <cell r="F19">
            <v>83</v>
          </cell>
          <cell r="G19">
            <v>34</v>
          </cell>
          <cell r="H19">
            <v>20.16</v>
          </cell>
          <cell r="I19" t="str">
            <v>L</v>
          </cell>
          <cell r="J19">
            <v>37.440000000000005</v>
          </cell>
          <cell r="K19">
            <v>1.4</v>
          </cell>
        </row>
        <row r="20">
          <cell r="B20">
            <v>27.049999999999997</v>
          </cell>
          <cell r="C20">
            <v>34.799999999999997</v>
          </cell>
          <cell r="D20">
            <v>21.1</v>
          </cell>
          <cell r="E20">
            <v>65.291666666666671</v>
          </cell>
          <cell r="F20">
            <v>91</v>
          </cell>
          <cell r="G20">
            <v>32</v>
          </cell>
          <cell r="H20">
            <v>0</v>
          </cell>
          <cell r="I20" t="str">
            <v>NE</v>
          </cell>
          <cell r="J20">
            <v>21.240000000000002</v>
          </cell>
          <cell r="K20">
            <v>1</v>
          </cell>
        </row>
        <row r="21">
          <cell r="B21">
            <v>30.862499999999994</v>
          </cell>
          <cell r="C21">
            <v>39.9</v>
          </cell>
          <cell r="D21">
            <v>24.8</v>
          </cell>
          <cell r="E21">
            <v>50.208333333333336</v>
          </cell>
          <cell r="F21">
            <v>80</v>
          </cell>
          <cell r="G21">
            <v>23</v>
          </cell>
          <cell r="H21">
            <v>12.6</v>
          </cell>
          <cell r="I21" t="str">
            <v>SE</v>
          </cell>
          <cell r="J21">
            <v>55.800000000000004</v>
          </cell>
          <cell r="K21">
            <v>0.2</v>
          </cell>
        </row>
        <row r="22">
          <cell r="B22">
            <v>29.533333333333328</v>
          </cell>
          <cell r="C22">
            <v>39.200000000000003</v>
          </cell>
          <cell r="D22">
            <v>22</v>
          </cell>
          <cell r="E22">
            <v>54.125</v>
          </cell>
          <cell r="F22">
            <v>90</v>
          </cell>
          <cell r="G22">
            <v>27</v>
          </cell>
          <cell r="H22">
            <v>12.96</v>
          </cell>
          <cell r="I22" t="str">
            <v>SE</v>
          </cell>
          <cell r="J22">
            <v>43.2</v>
          </cell>
          <cell r="K22">
            <v>30.8</v>
          </cell>
        </row>
        <row r="23">
          <cell r="B23">
            <v>25.987499999999997</v>
          </cell>
          <cell r="C23">
            <v>32.9</v>
          </cell>
          <cell r="D23">
            <v>22.8</v>
          </cell>
          <cell r="E23">
            <v>72.291666666666671</v>
          </cell>
          <cell r="F23">
            <v>87</v>
          </cell>
          <cell r="G23">
            <v>48</v>
          </cell>
          <cell r="H23">
            <v>15.48</v>
          </cell>
          <cell r="I23" t="str">
            <v>L</v>
          </cell>
          <cell r="J23">
            <v>33.480000000000004</v>
          </cell>
          <cell r="K23">
            <v>1.4</v>
          </cell>
        </row>
        <row r="24">
          <cell r="B24">
            <v>26.787499999999998</v>
          </cell>
          <cell r="C24">
            <v>34.6</v>
          </cell>
          <cell r="D24">
            <v>23</v>
          </cell>
          <cell r="E24">
            <v>66.583333333333329</v>
          </cell>
          <cell r="F24">
            <v>84</v>
          </cell>
          <cell r="G24">
            <v>38</v>
          </cell>
          <cell r="H24">
            <v>20.16</v>
          </cell>
          <cell r="I24" t="str">
            <v>L</v>
          </cell>
          <cell r="J24">
            <v>38.159999999999997</v>
          </cell>
          <cell r="K24">
            <v>0.2</v>
          </cell>
        </row>
        <row r="25">
          <cell r="B25">
            <v>26.166666666666661</v>
          </cell>
          <cell r="C25">
            <v>28.7</v>
          </cell>
          <cell r="D25">
            <v>23.2</v>
          </cell>
          <cell r="E25">
            <v>74.25</v>
          </cell>
          <cell r="F25">
            <v>88</v>
          </cell>
          <cell r="G25">
            <v>58</v>
          </cell>
          <cell r="H25">
            <v>13.68</v>
          </cell>
          <cell r="I25" t="str">
            <v>SE</v>
          </cell>
          <cell r="J25">
            <v>36.72</v>
          </cell>
          <cell r="K25">
            <v>10.8</v>
          </cell>
        </row>
        <row r="26">
          <cell r="B26">
            <v>27.929166666666671</v>
          </cell>
          <cell r="C26">
            <v>36.1</v>
          </cell>
          <cell r="D26">
            <v>23</v>
          </cell>
          <cell r="E26">
            <v>66.666666666666671</v>
          </cell>
          <cell r="F26">
            <v>88</v>
          </cell>
          <cell r="G26">
            <v>31</v>
          </cell>
          <cell r="H26">
            <v>5.7600000000000007</v>
          </cell>
          <cell r="I26" t="str">
            <v>L</v>
          </cell>
          <cell r="J26">
            <v>30.240000000000002</v>
          </cell>
          <cell r="K26">
            <v>0</v>
          </cell>
        </row>
        <row r="27">
          <cell r="B27">
            <v>27.120833333333334</v>
          </cell>
          <cell r="C27">
            <v>30.3</v>
          </cell>
          <cell r="D27">
            <v>24.1</v>
          </cell>
          <cell r="E27">
            <v>71.583333333333329</v>
          </cell>
          <cell r="F27">
            <v>85</v>
          </cell>
          <cell r="G27">
            <v>57</v>
          </cell>
          <cell r="H27">
            <v>14.04</v>
          </cell>
          <cell r="I27" t="str">
            <v>L</v>
          </cell>
          <cell r="J27">
            <v>39.24</v>
          </cell>
          <cell r="K27">
            <v>4</v>
          </cell>
        </row>
        <row r="28">
          <cell r="B28">
            <v>25.604166666666671</v>
          </cell>
          <cell r="C28">
            <v>28.5</v>
          </cell>
          <cell r="D28">
            <v>23.4</v>
          </cell>
          <cell r="E28">
            <v>75.041666666666671</v>
          </cell>
          <cell r="F28">
            <v>88</v>
          </cell>
          <cell r="G28">
            <v>61</v>
          </cell>
          <cell r="H28">
            <v>19.079999999999998</v>
          </cell>
          <cell r="I28" t="str">
            <v>L</v>
          </cell>
          <cell r="J28">
            <v>41.76</v>
          </cell>
          <cell r="K28">
            <v>3.8000000000000003</v>
          </cell>
        </row>
        <row r="29">
          <cell r="B29">
            <v>28.066666666666666</v>
          </cell>
          <cell r="C29">
            <v>35.799999999999997</v>
          </cell>
          <cell r="D29">
            <v>22.6</v>
          </cell>
          <cell r="E29">
            <v>66.083333333333329</v>
          </cell>
          <cell r="F29">
            <v>85</v>
          </cell>
          <cell r="G29">
            <v>43</v>
          </cell>
          <cell r="H29">
            <v>9</v>
          </cell>
          <cell r="I29" t="str">
            <v>L</v>
          </cell>
          <cell r="J29">
            <v>35.28</v>
          </cell>
          <cell r="K29">
            <v>0</v>
          </cell>
        </row>
        <row r="30">
          <cell r="B30">
            <v>27.452173913043474</v>
          </cell>
          <cell r="C30">
            <v>33.9</v>
          </cell>
          <cell r="D30">
            <v>20.8</v>
          </cell>
          <cell r="E30">
            <v>69.652173913043484</v>
          </cell>
          <cell r="F30">
            <v>93</v>
          </cell>
          <cell r="G30">
            <v>48</v>
          </cell>
          <cell r="H30">
            <v>18.720000000000002</v>
          </cell>
          <cell r="I30" t="str">
            <v>NO</v>
          </cell>
          <cell r="J30">
            <v>78.48</v>
          </cell>
          <cell r="K30">
            <v>28</v>
          </cell>
        </row>
        <row r="31">
          <cell r="B31">
            <v>24.150000000000002</v>
          </cell>
          <cell r="C31">
            <v>29.7</v>
          </cell>
          <cell r="D31">
            <v>20.100000000000001</v>
          </cell>
          <cell r="E31">
            <v>75.916666666666671</v>
          </cell>
          <cell r="F31">
            <v>92</v>
          </cell>
          <cell r="G31">
            <v>50</v>
          </cell>
          <cell r="H31">
            <v>0</v>
          </cell>
          <cell r="I31" t="str">
            <v>L</v>
          </cell>
          <cell r="J31">
            <v>27.720000000000002</v>
          </cell>
          <cell r="K31">
            <v>20.6</v>
          </cell>
        </row>
        <row r="32">
          <cell r="B32">
            <v>29.334782608695654</v>
          </cell>
          <cell r="C32">
            <v>36.9</v>
          </cell>
          <cell r="D32">
            <v>24.5</v>
          </cell>
          <cell r="E32">
            <v>59.217391304347828</v>
          </cell>
          <cell r="F32">
            <v>76</v>
          </cell>
          <cell r="G32">
            <v>33</v>
          </cell>
          <cell r="H32">
            <v>11.520000000000001</v>
          </cell>
          <cell r="I32" t="str">
            <v>NE</v>
          </cell>
          <cell r="J32">
            <v>34.56</v>
          </cell>
          <cell r="K32">
            <v>0.2</v>
          </cell>
        </row>
        <row r="33">
          <cell r="B33">
            <v>25.408695652173911</v>
          </cell>
          <cell r="C33">
            <v>30.2</v>
          </cell>
          <cell r="D33">
            <v>22</v>
          </cell>
          <cell r="E33">
            <v>77.260869565217391</v>
          </cell>
          <cell r="F33">
            <v>90</v>
          </cell>
          <cell r="G33">
            <v>59</v>
          </cell>
          <cell r="H33">
            <v>12.6</v>
          </cell>
          <cell r="I33" t="str">
            <v>L</v>
          </cell>
          <cell r="J33">
            <v>44.28</v>
          </cell>
          <cell r="K33">
            <v>14.200000000000001</v>
          </cell>
        </row>
        <row r="34">
          <cell r="B34">
            <v>24.995833333333326</v>
          </cell>
          <cell r="C34">
            <v>29.6</v>
          </cell>
          <cell r="D34">
            <v>21</v>
          </cell>
          <cell r="E34">
            <v>59.708333333333336</v>
          </cell>
          <cell r="F34">
            <v>81</v>
          </cell>
          <cell r="G34">
            <v>40</v>
          </cell>
          <cell r="H34">
            <v>17.64</v>
          </cell>
          <cell r="I34" t="str">
            <v>SO</v>
          </cell>
          <cell r="J34">
            <v>37.080000000000005</v>
          </cell>
          <cell r="K34">
            <v>0</v>
          </cell>
        </row>
        <row r="35">
          <cell r="B35">
            <v>26.429166666666664</v>
          </cell>
          <cell r="C35">
            <v>30.9</v>
          </cell>
          <cell r="D35">
            <v>22</v>
          </cell>
          <cell r="E35">
            <v>45.5</v>
          </cell>
          <cell r="F35">
            <v>57</v>
          </cell>
          <cell r="G35">
            <v>38</v>
          </cell>
          <cell r="H35">
            <v>19.440000000000001</v>
          </cell>
          <cell r="I35" t="str">
            <v>SO</v>
          </cell>
          <cell r="J35">
            <v>52.2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30.587499999999991</v>
          </cell>
          <cell r="C5">
            <v>39.9</v>
          </cell>
          <cell r="D5">
            <v>22.2</v>
          </cell>
          <cell r="E5">
            <v>20.041666666666668</v>
          </cell>
          <cell r="F5">
            <v>31</v>
          </cell>
          <cell r="G5">
            <v>11</v>
          </cell>
          <cell r="H5">
            <v>29.16</v>
          </cell>
          <cell r="I5" t="str">
            <v>NE</v>
          </cell>
          <cell r="J5">
            <v>46.080000000000005</v>
          </cell>
          <cell r="K5">
            <v>0</v>
          </cell>
        </row>
        <row r="6">
          <cell r="B6">
            <v>30.508333333333336</v>
          </cell>
          <cell r="C6">
            <v>39.6</v>
          </cell>
          <cell r="D6">
            <v>21.8</v>
          </cell>
          <cell r="E6">
            <v>23.5</v>
          </cell>
          <cell r="F6">
            <v>44</v>
          </cell>
          <cell r="G6">
            <v>8</v>
          </cell>
          <cell r="H6">
            <v>27.720000000000002</v>
          </cell>
          <cell r="I6" t="str">
            <v>NE</v>
          </cell>
          <cell r="J6">
            <v>45.72</v>
          </cell>
          <cell r="K6">
            <v>0</v>
          </cell>
        </row>
        <row r="7">
          <cell r="B7">
            <v>30.241666666666664</v>
          </cell>
          <cell r="C7">
            <v>40.200000000000003</v>
          </cell>
          <cell r="D7">
            <v>19.899999999999999</v>
          </cell>
          <cell r="E7">
            <v>20.166666666666668</v>
          </cell>
          <cell r="F7">
            <v>37</v>
          </cell>
          <cell r="G7">
            <v>8</v>
          </cell>
          <cell r="H7">
            <v>19.079999999999998</v>
          </cell>
          <cell r="I7" t="str">
            <v>NE</v>
          </cell>
          <cell r="J7">
            <v>38.159999999999997</v>
          </cell>
          <cell r="K7">
            <v>0</v>
          </cell>
        </row>
        <row r="8">
          <cell r="B8">
            <v>30.875</v>
          </cell>
          <cell r="C8">
            <v>41.3</v>
          </cell>
          <cell r="D8">
            <v>20.7</v>
          </cell>
          <cell r="E8">
            <v>20.083333333333332</v>
          </cell>
          <cell r="F8">
            <v>43</v>
          </cell>
          <cell r="G8">
            <v>7</v>
          </cell>
          <cell r="H8">
            <v>17.28</v>
          </cell>
          <cell r="I8" t="str">
            <v>NE</v>
          </cell>
          <cell r="J8">
            <v>36.36</v>
          </cell>
          <cell r="K8">
            <v>0</v>
          </cell>
        </row>
        <row r="9">
          <cell r="B9">
            <v>31.879166666666663</v>
          </cell>
          <cell r="C9">
            <v>40.5</v>
          </cell>
          <cell r="D9">
            <v>23.6</v>
          </cell>
          <cell r="E9">
            <v>19.75</v>
          </cell>
          <cell r="F9">
            <v>33</v>
          </cell>
          <cell r="G9">
            <v>10</v>
          </cell>
          <cell r="H9">
            <v>20.16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32.295833333333327</v>
          </cell>
          <cell r="C10">
            <v>40.9</v>
          </cell>
          <cell r="D10">
            <v>23.7</v>
          </cell>
          <cell r="E10">
            <v>19.833333333333332</v>
          </cell>
          <cell r="F10">
            <v>37</v>
          </cell>
          <cell r="G10">
            <v>10</v>
          </cell>
          <cell r="H10">
            <v>27</v>
          </cell>
          <cell r="I10" t="str">
            <v>NE</v>
          </cell>
          <cell r="J10">
            <v>49.32</v>
          </cell>
          <cell r="K10">
            <v>0</v>
          </cell>
        </row>
        <row r="11">
          <cell r="B11">
            <v>30.591666666666665</v>
          </cell>
          <cell r="C11">
            <v>38.700000000000003</v>
          </cell>
          <cell r="D11">
            <v>23.8</v>
          </cell>
          <cell r="E11">
            <v>29.25</v>
          </cell>
          <cell r="F11">
            <v>46</v>
          </cell>
          <cell r="G11">
            <v>17</v>
          </cell>
          <cell r="H11">
            <v>23.759999999999998</v>
          </cell>
          <cell r="I11" t="str">
            <v>N</v>
          </cell>
          <cell r="J11">
            <v>61.92</v>
          </cell>
          <cell r="K11">
            <v>0</v>
          </cell>
        </row>
        <row r="12">
          <cell r="B12">
            <v>30.604166666666668</v>
          </cell>
          <cell r="C12">
            <v>38.799999999999997</v>
          </cell>
          <cell r="D12">
            <v>22.8</v>
          </cell>
          <cell r="E12">
            <v>36.75</v>
          </cell>
          <cell r="F12">
            <v>63</v>
          </cell>
          <cell r="G12">
            <v>19</v>
          </cell>
          <cell r="H12">
            <v>18</v>
          </cell>
          <cell r="I12" t="str">
            <v>N</v>
          </cell>
          <cell r="J12">
            <v>37.080000000000005</v>
          </cell>
          <cell r="K12">
            <v>0</v>
          </cell>
        </row>
        <row r="13">
          <cell r="B13">
            <v>31.045833333333338</v>
          </cell>
          <cell r="C13">
            <v>39.1</v>
          </cell>
          <cell r="D13">
            <v>23</v>
          </cell>
          <cell r="E13">
            <v>32.125</v>
          </cell>
          <cell r="F13">
            <v>56</v>
          </cell>
          <cell r="G13">
            <v>17</v>
          </cell>
          <cell r="H13">
            <v>28.8</v>
          </cell>
          <cell r="I13" t="str">
            <v>O</v>
          </cell>
          <cell r="J13">
            <v>46.800000000000004</v>
          </cell>
          <cell r="K13">
            <v>0</v>
          </cell>
        </row>
        <row r="14">
          <cell r="B14">
            <v>29.3</v>
          </cell>
          <cell r="C14">
            <v>36</v>
          </cell>
          <cell r="D14">
            <v>21.7</v>
          </cell>
          <cell r="E14">
            <v>39.208333333333336</v>
          </cell>
          <cell r="F14">
            <v>66</v>
          </cell>
          <cell r="G14">
            <v>23</v>
          </cell>
          <cell r="H14">
            <v>20.16</v>
          </cell>
          <cell r="I14" t="str">
            <v>NO</v>
          </cell>
          <cell r="J14">
            <v>38.159999999999997</v>
          </cell>
          <cell r="K14">
            <v>0</v>
          </cell>
        </row>
        <row r="15">
          <cell r="B15">
            <v>26.549999999999997</v>
          </cell>
          <cell r="C15">
            <v>32.5</v>
          </cell>
          <cell r="D15">
            <v>21.5</v>
          </cell>
          <cell r="E15">
            <v>52.208333333333336</v>
          </cell>
          <cell r="F15">
            <v>81</v>
          </cell>
          <cell r="G15">
            <v>36</v>
          </cell>
          <cell r="H15">
            <v>30.240000000000002</v>
          </cell>
          <cell r="I15" t="str">
            <v>L</v>
          </cell>
          <cell r="J15">
            <v>44.64</v>
          </cell>
          <cell r="K15">
            <v>0.2</v>
          </cell>
        </row>
        <row r="16">
          <cell r="B16">
            <v>26.216666666666669</v>
          </cell>
          <cell r="C16">
            <v>35.6</v>
          </cell>
          <cell r="D16">
            <v>19</v>
          </cell>
          <cell r="E16">
            <v>52.958333333333336</v>
          </cell>
          <cell r="F16">
            <v>89</v>
          </cell>
          <cell r="G16">
            <v>21</v>
          </cell>
          <cell r="H16">
            <v>26.28</v>
          </cell>
          <cell r="I16" t="str">
            <v>N</v>
          </cell>
          <cell r="J16">
            <v>39.96</v>
          </cell>
          <cell r="K16">
            <v>0.2</v>
          </cell>
        </row>
        <row r="17">
          <cell r="B17">
            <v>27.954166666666666</v>
          </cell>
          <cell r="C17">
            <v>36.4</v>
          </cell>
          <cell r="D17">
            <v>19.8</v>
          </cell>
          <cell r="E17">
            <v>43.458333333333336</v>
          </cell>
          <cell r="F17">
            <v>74</v>
          </cell>
          <cell r="G17">
            <v>17</v>
          </cell>
          <cell r="H17">
            <v>18.720000000000002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26.829166666666669</v>
          </cell>
          <cell r="C18">
            <v>37.299999999999997</v>
          </cell>
          <cell r="D18">
            <v>21.4</v>
          </cell>
          <cell r="E18">
            <v>51.25</v>
          </cell>
          <cell r="F18">
            <v>79</v>
          </cell>
          <cell r="G18">
            <v>21</v>
          </cell>
          <cell r="H18">
            <v>25.92</v>
          </cell>
          <cell r="I18" t="str">
            <v>NE</v>
          </cell>
          <cell r="J18">
            <v>48.6</v>
          </cell>
          <cell r="K18">
            <v>0</v>
          </cell>
        </row>
        <row r="19">
          <cell r="B19">
            <v>24.308333333333337</v>
          </cell>
          <cell r="C19">
            <v>32.5</v>
          </cell>
          <cell r="D19">
            <v>19.2</v>
          </cell>
          <cell r="E19">
            <v>66.416666666666671</v>
          </cell>
          <cell r="F19">
            <v>96</v>
          </cell>
          <cell r="G19">
            <v>34</v>
          </cell>
          <cell r="H19">
            <v>25.56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23.566666666666666</v>
          </cell>
          <cell r="C20">
            <v>33.299999999999997</v>
          </cell>
          <cell r="D20">
            <v>19.7</v>
          </cell>
          <cell r="E20">
            <v>75.666666666666671</v>
          </cell>
          <cell r="F20">
            <v>96</v>
          </cell>
          <cell r="G20">
            <v>29</v>
          </cell>
          <cell r="H20">
            <v>28.8</v>
          </cell>
          <cell r="I20" t="str">
            <v>NE</v>
          </cell>
          <cell r="J20">
            <v>51.480000000000004</v>
          </cell>
          <cell r="K20">
            <v>0</v>
          </cell>
        </row>
        <row r="21">
          <cell r="B21">
            <v>24.691666666666666</v>
          </cell>
          <cell r="C21">
            <v>34</v>
          </cell>
          <cell r="D21">
            <v>19.5</v>
          </cell>
          <cell r="E21">
            <v>68.416666666666671</v>
          </cell>
          <cell r="F21">
            <v>96</v>
          </cell>
          <cell r="G21">
            <v>30</v>
          </cell>
          <cell r="H21">
            <v>29.52</v>
          </cell>
          <cell r="I21" t="str">
            <v>L</v>
          </cell>
          <cell r="J21">
            <v>36</v>
          </cell>
          <cell r="K21">
            <v>0</v>
          </cell>
        </row>
        <row r="22">
          <cell r="B22">
            <v>26.912499999999998</v>
          </cell>
          <cell r="C22">
            <v>35.6</v>
          </cell>
          <cell r="D22">
            <v>20.9</v>
          </cell>
          <cell r="E22">
            <v>50.291666666666664</v>
          </cell>
          <cell r="F22">
            <v>79</v>
          </cell>
          <cell r="G22">
            <v>23</v>
          </cell>
          <cell r="H22">
            <v>29.16</v>
          </cell>
          <cell r="I22" t="str">
            <v>L</v>
          </cell>
          <cell r="J22">
            <v>43.92</v>
          </cell>
          <cell r="K22">
            <v>0</v>
          </cell>
        </row>
        <row r="23">
          <cell r="B23">
            <v>25.745833333333337</v>
          </cell>
          <cell r="C23">
            <v>33.200000000000003</v>
          </cell>
          <cell r="D23">
            <v>20.3</v>
          </cell>
          <cell r="E23">
            <v>60.458333333333336</v>
          </cell>
          <cell r="F23">
            <v>90</v>
          </cell>
          <cell r="G23">
            <v>30</v>
          </cell>
          <cell r="H23">
            <v>27.36</v>
          </cell>
          <cell r="I23" t="str">
            <v>NO</v>
          </cell>
          <cell r="J23">
            <v>41.4</v>
          </cell>
          <cell r="K23">
            <v>0</v>
          </cell>
        </row>
        <row r="24">
          <cell r="B24">
            <v>22.766666666666666</v>
          </cell>
          <cell r="C24">
            <v>31.3</v>
          </cell>
          <cell r="D24">
            <v>19.3</v>
          </cell>
          <cell r="E24">
            <v>80.666666666666671</v>
          </cell>
          <cell r="F24">
            <v>97</v>
          </cell>
          <cell r="G24">
            <v>44</v>
          </cell>
          <cell r="H24">
            <v>24.12</v>
          </cell>
          <cell r="I24" t="str">
            <v>N</v>
          </cell>
          <cell r="J24">
            <v>60.480000000000004</v>
          </cell>
          <cell r="K24">
            <v>0</v>
          </cell>
        </row>
        <row r="25">
          <cell r="B25">
            <v>23.958333333333329</v>
          </cell>
          <cell r="C25">
            <v>33.5</v>
          </cell>
          <cell r="D25">
            <v>19.100000000000001</v>
          </cell>
          <cell r="E25">
            <v>71.75</v>
          </cell>
          <cell r="F25">
            <v>96</v>
          </cell>
          <cell r="G25">
            <v>31</v>
          </cell>
          <cell r="H25">
            <v>18.720000000000002</v>
          </cell>
          <cell r="I25" t="str">
            <v>NE</v>
          </cell>
          <cell r="J25">
            <v>42.480000000000004</v>
          </cell>
          <cell r="K25">
            <v>0</v>
          </cell>
        </row>
        <row r="26">
          <cell r="B26">
            <v>25.287499999999998</v>
          </cell>
          <cell r="C26">
            <v>34.1</v>
          </cell>
          <cell r="D26">
            <v>19.600000000000001</v>
          </cell>
          <cell r="E26">
            <v>68.5</v>
          </cell>
          <cell r="F26">
            <v>96</v>
          </cell>
          <cell r="G26">
            <v>32</v>
          </cell>
          <cell r="H26">
            <v>18</v>
          </cell>
          <cell r="I26" t="str">
            <v>NE</v>
          </cell>
          <cell r="J26">
            <v>43.92</v>
          </cell>
          <cell r="K26">
            <v>0</v>
          </cell>
        </row>
        <row r="27">
          <cell r="B27">
            <v>23.837500000000006</v>
          </cell>
          <cell r="C27">
            <v>32.9</v>
          </cell>
          <cell r="D27">
            <v>18</v>
          </cell>
          <cell r="E27">
            <v>75.541666666666671</v>
          </cell>
          <cell r="F27">
            <v>97</v>
          </cell>
          <cell r="G27">
            <v>37</v>
          </cell>
          <cell r="H27">
            <v>19.440000000000001</v>
          </cell>
          <cell r="I27" t="str">
            <v>N</v>
          </cell>
          <cell r="J27">
            <v>64.08</v>
          </cell>
          <cell r="K27">
            <v>0</v>
          </cell>
        </row>
        <row r="28">
          <cell r="B28">
            <v>24.079166666666666</v>
          </cell>
          <cell r="C28">
            <v>32.799999999999997</v>
          </cell>
          <cell r="D28">
            <v>19.100000000000001</v>
          </cell>
          <cell r="E28">
            <v>73.625</v>
          </cell>
          <cell r="F28">
            <v>98</v>
          </cell>
          <cell r="G28">
            <v>35</v>
          </cell>
          <cell r="H28">
            <v>23.040000000000003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25.554166666666664</v>
          </cell>
          <cell r="C29">
            <v>32.6</v>
          </cell>
          <cell r="D29">
            <v>20.3</v>
          </cell>
          <cell r="E29">
            <v>71.083333333333329</v>
          </cell>
          <cell r="F29">
            <v>96</v>
          </cell>
          <cell r="G29">
            <v>38</v>
          </cell>
          <cell r="H29">
            <v>21.6</v>
          </cell>
          <cell r="I29" t="str">
            <v>N</v>
          </cell>
          <cell r="J29">
            <v>39.6</v>
          </cell>
          <cell r="K29">
            <v>0</v>
          </cell>
        </row>
        <row r="30">
          <cell r="B30">
            <v>24.4375</v>
          </cell>
          <cell r="C30">
            <v>32.799999999999997</v>
          </cell>
          <cell r="D30">
            <v>19</v>
          </cell>
          <cell r="E30">
            <v>72.5</v>
          </cell>
          <cell r="F30">
            <v>97</v>
          </cell>
          <cell r="G30">
            <v>44</v>
          </cell>
          <cell r="H30">
            <v>30.240000000000002</v>
          </cell>
          <cell r="I30" t="str">
            <v>N</v>
          </cell>
          <cell r="J30">
            <v>51.84</v>
          </cell>
          <cell r="K30">
            <v>0</v>
          </cell>
        </row>
        <row r="31">
          <cell r="B31">
            <v>22.154166666666669</v>
          </cell>
          <cell r="C31">
            <v>28.2</v>
          </cell>
          <cell r="D31">
            <v>18</v>
          </cell>
          <cell r="E31">
            <v>78</v>
          </cell>
          <cell r="F31">
            <v>97</v>
          </cell>
          <cell r="G31">
            <v>52</v>
          </cell>
          <cell r="H31">
            <v>19.440000000000001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23.633333333333336</v>
          </cell>
          <cell r="C32">
            <v>33.200000000000003</v>
          </cell>
          <cell r="D32">
            <v>19.3</v>
          </cell>
          <cell r="E32">
            <v>75.333333333333329</v>
          </cell>
          <cell r="F32">
            <v>94</v>
          </cell>
          <cell r="G32">
            <v>40</v>
          </cell>
          <cell r="H32">
            <v>35.28</v>
          </cell>
          <cell r="I32" t="str">
            <v>N</v>
          </cell>
          <cell r="J32">
            <v>52.92</v>
          </cell>
          <cell r="K32">
            <v>0</v>
          </cell>
        </row>
        <row r="33">
          <cell r="B33">
            <v>21.008333333333329</v>
          </cell>
          <cell r="C33">
            <v>25.5</v>
          </cell>
          <cell r="D33">
            <v>19</v>
          </cell>
          <cell r="E33">
            <v>84.125</v>
          </cell>
          <cell r="F33">
            <v>98</v>
          </cell>
          <cell r="G33">
            <v>65</v>
          </cell>
          <cell r="H33">
            <v>32.4</v>
          </cell>
          <cell r="I33" t="str">
            <v>NE</v>
          </cell>
          <cell r="J33">
            <v>52.92</v>
          </cell>
          <cell r="K33">
            <v>0</v>
          </cell>
        </row>
        <row r="34">
          <cell r="B34">
            <v>22.516666666666666</v>
          </cell>
          <cell r="C34">
            <v>29.3</v>
          </cell>
          <cell r="D34">
            <v>19.2</v>
          </cell>
          <cell r="E34">
            <v>82.916666666666671</v>
          </cell>
          <cell r="F34">
            <v>98</v>
          </cell>
          <cell r="G34">
            <v>50</v>
          </cell>
          <cell r="H34">
            <v>24.48</v>
          </cell>
          <cell r="I34" t="str">
            <v>L</v>
          </cell>
          <cell r="J34">
            <v>37.440000000000005</v>
          </cell>
          <cell r="K34">
            <v>0</v>
          </cell>
        </row>
        <row r="35">
          <cell r="B35">
            <v>23.929166666666674</v>
          </cell>
          <cell r="C35">
            <v>30.9</v>
          </cell>
          <cell r="D35">
            <v>19.5</v>
          </cell>
          <cell r="E35">
            <v>72.583333333333329</v>
          </cell>
          <cell r="F35">
            <v>98</v>
          </cell>
          <cell r="G35">
            <v>38</v>
          </cell>
          <cell r="H35">
            <v>22.68</v>
          </cell>
          <cell r="I35" t="str">
            <v>S</v>
          </cell>
          <cell r="J35">
            <v>37.440000000000005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31.274999999999995</v>
          </cell>
          <cell r="C5">
            <v>43</v>
          </cell>
          <cell r="D5">
            <v>19.8</v>
          </cell>
          <cell r="E5">
            <v>33.25</v>
          </cell>
          <cell r="F5">
            <v>67</v>
          </cell>
          <cell r="G5">
            <v>12</v>
          </cell>
          <cell r="H5">
            <v>14.04</v>
          </cell>
          <cell r="I5" t="str">
            <v>NO</v>
          </cell>
          <cell r="J5">
            <v>36.36</v>
          </cell>
          <cell r="K5">
            <v>0</v>
          </cell>
        </row>
        <row r="6">
          <cell r="B6">
            <v>31.6875</v>
          </cell>
          <cell r="C6">
            <v>41.2</v>
          </cell>
          <cell r="D6">
            <v>22.5</v>
          </cell>
          <cell r="E6">
            <v>32.916666666666664</v>
          </cell>
          <cell r="F6">
            <v>57</v>
          </cell>
          <cell r="G6">
            <v>15</v>
          </cell>
          <cell r="H6">
            <v>13.32</v>
          </cell>
          <cell r="I6" t="str">
            <v>O</v>
          </cell>
          <cell r="J6">
            <v>31.680000000000003</v>
          </cell>
          <cell r="K6">
            <v>0</v>
          </cell>
        </row>
        <row r="7">
          <cell r="B7">
            <v>32.12083333333333</v>
          </cell>
          <cell r="C7">
            <v>42.5</v>
          </cell>
          <cell r="D7">
            <v>22.1</v>
          </cell>
          <cell r="E7">
            <v>36.208333333333336</v>
          </cell>
          <cell r="F7">
            <v>66</v>
          </cell>
          <cell r="G7">
            <v>10</v>
          </cell>
          <cell r="H7">
            <v>8.64</v>
          </cell>
          <cell r="I7" t="str">
            <v>NO</v>
          </cell>
          <cell r="J7">
            <v>25.2</v>
          </cell>
          <cell r="K7">
            <v>0</v>
          </cell>
        </row>
        <row r="8">
          <cell r="B8">
            <v>33.31666666666667</v>
          </cell>
          <cell r="C8">
            <v>43.3</v>
          </cell>
          <cell r="D8">
            <v>24.3</v>
          </cell>
          <cell r="E8">
            <v>32.625</v>
          </cell>
          <cell r="F8">
            <v>58</v>
          </cell>
          <cell r="G8">
            <v>10</v>
          </cell>
          <cell r="H8">
            <v>14.4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33.333333333333336</v>
          </cell>
          <cell r="C9">
            <v>43.7</v>
          </cell>
          <cell r="D9">
            <v>23.3</v>
          </cell>
          <cell r="E9">
            <v>38.541666666666664</v>
          </cell>
          <cell r="F9">
            <v>73</v>
          </cell>
          <cell r="G9">
            <v>11</v>
          </cell>
          <cell r="H9">
            <v>12.24</v>
          </cell>
          <cell r="I9" t="str">
            <v>O</v>
          </cell>
          <cell r="J9">
            <v>32.76</v>
          </cell>
          <cell r="K9">
            <v>0</v>
          </cell>
        </row>
        <row r="10">
          <cell r="B10">
            <v>34.429166666666653</v>
          </cell>
          <cell r="C10">
            <v>44</v>
          </cell>
          <cell r="D10">
            <v>25.4</v>
          </cell>
          <cell r="E10">
            <v>32.625</v>
          </cell>
          <cell r="F10">
            <v>61</v>
          </cell>
          <cell r="G10">
            <v>12</v>
          </cell>
          <cell r="H10">
            <v>13.32</v>
          </cell>
          <cell r="I10" t="str">
            <v>NO</v>
          </cell>
          <cell r="J10">
            <v>33.119999999999997</v>
          </cell>
          <cell r="K10">
            <v>0</v>
          </cell>
        </row>
        <row r="11">
          <cell r="B11">
            <v>32.687499999999993</v>
          </cell>
          <cell r="C11">
            <v>41.3</v>
          </cell>
          <cell r="D11">
            <v>24.4</v>
          </cell>
          <cell r="E11">
            <v>35.75</v>
          </cell>
          <cell r="F11">
            <v>59</v>
          </cell>
          <cell r="G11">
            <v>15</v>
          </cell>
          <cell r="H11">
            <v>13.68</v>
          </cell>
          <cell r="I11" t="str">
            <v>NO</v>
          </cell>
          <cell r="J11">
            <v>31.680000000000003</v>
          </cell>
          <cell r="K11">
            <v>0</v>
          </cell>
        </row>
        <row r="12">
          <cell r="B12">
            <v>33.929166666666667</v>
          </cell>
          <cell r="C12">
            <v>41.7</v>
          </cell>
          <cell r="D12">
            <v>26.4</v>
          </cell>
          <cell r="E12">
            <v>34.75</v>
          </cell>
          <cell r="F12">
            <v>62</v>
          </cell>
          <cell r="G12">
            <v>16</v>
          </cell>
          <cell r="H12">
            <v>14.76</v>
          </cell>
          <cell r="I12" t="str">
            <v>NO</v>
          </cell>
          <cell r="J12">
            <v>34.92</v>
          </cell>
          <cell r="K12">
            <v>0</v>
          </cell>
        </row>
        <row r="13">
          <cell r="B13">
            <v>32.675000000000004</v>
          </cell>
          <cell r="C13">
            <v>41.5</v>
          </cell>
          <cell r="D13">
            <v>23</v>
          </cell>
          <cell r="E13">
            <v>36.958333333333336</v>
          </cell>
          <cell r="F13">
            <v>68</v>
          </cell>
          <cell r="G13">
            <v>16</v>
          </cell>
          <cell r="H13">
            <v>16.2</v>
          </cell>
          <cell r="I13" t="str">
            <v>O</v>
          </cell>
          <cell r="J13">
            <v>38.519999999999996</v>
          </cell>
          <cell r="K13">
            <v>0</v>
          </cell>
        </row>
        <row r="14">
          <cell r="B14">
            <v>32.782608695652172</v>
          </cell>
          <cell r="C14">
            <v>39.700000000000003</v>
          </cell>
          <cell r="D14">
            <v>27</v>
          </cell>
          <cell r="E14">
            <v>38.521739130434781</v>
          </cell>
          <cell r="F14">
            <v>59</v>
          </cell>
          <cell r="G14">
            <v>19</v>
          </cell>
          <cell r="H14">
            <v>13.68</v>
          </cell>
          <cell r="I14" t="str">
            <v>O</v>
          </cell>
          <cell r="J14">
            <v>32.76</v>
          </cell>
          <cell r="K14">
            <v>0</v>
          </cell>
        </row>
        <row r="15">
          <cell r="B15">
            <v>30.466666666666669</v>
          </cell>
          <cell r="C15">
            <v>35.9</v>
          </cell>
          <cell r="D15">
            <v>24.7</v>
          </cell>
          <cell r="E15">
            <v>41.083333333333336</v>
          </cell>
          <cell r="F15">
            <v>54</v>
          </cell>
          <cell r="G15">
            <v>31</v>
          </cell>
          <cell r="H15">
            <v>10.44</v>
          </cell>
          <cell r="I15" t="str">
            <v>SE</v>
          </cell>
          <cell r="J15">
            <v>23.400000000000002</v>
          </cell>
          <cell r="K15">
            <v>0</v>
          </cell>
        </row>
        <row r="16">
          <cell r="B16">
            <v>27.379166666666674</v>
          </cell>
          <cell r="C16">
            <v>35.200000000000003</v>
          </cell>
          <cell r="D16">
            <v>21.1</v>
          </cell>
          <cell r="E16">
            <v>61.208333333333336</v>
          </cell>
          <cell r="F16">
            <v>85</v>
          </cell>
          <cell r="G16">
            <v>30</v>
          </cell>
          <cell r="H16">
            <v>22.68</v>
          </cell>
          <cell r="I16" t="str">
            <v>NO</v>
          </cell>
          <cell r="J16">
            <v>57.24</v>
          </cell>
          <cell r="K16">
            <v>0</v>
          </cell>
        </row>
        <row r="17">
          <cell r="B17">
            <v>30.566666666666666</v>
          </cell>
          <cell r="C17">
            <v>40.299999999999997</v>
          </cell>
          <cell r="D17">
            <v>21.7</v>
          </cell>
          <cell r="E17">
            <v>49.916666666666664</v>
          </cell>
          <cell r="F17">
            <v>85</v>
          </cell>
          <cell r="G17">
            <v>20</v>
          </cell>
          <cell r="H17">
            <v>9.3600000000000012</v>
          </cell>
          <cell r="I17" t="str">
            <v>NO</v>
          </cell>
          <cell r="J17">
            <v>26.64</v>
          </cell>
          <cell r="K17">
            <v>0</v>
          </cell>
        </row>
        <row r="18">
          <cell r="B18">
            <v>32.295833333333341</v>
          </cell>
          <cell r="C18">
            <v>40.9</v>
          </cell>
          <cell r="D18">
            <v>24.2</v>
          </cell>
          <cell r="E18">
            <v>39.708333333333336</v>
          </cell>
          <cell r="F18">
            <v>66</v>
          </cell>
          <cell r="G18">
            <v>19</v>
          </cell>
          <cell r="H18">
            <v>12.96</v>
          </cell>
          <cell r="I18" t="str">
            <v>L</v>
          </cell>
          <cell r="J18">
            <v>35.28</v>
          </cell>
          <cell r="K18">
            <v>0</v>
          </cell>
        </row>
        <row r="19">
          <cell r="B19">
            <v>26.6</v>
          </cell>
          <cell r="C19">
            <v>32.9</v>
          </cell>
          <cell r="D19">
            <v>24.3</v>
          </cell>
          <cell r="E19">
            <v>68.909090909090907</v>
          </cell>
          <cell r="F19">
            <v>86</v>
          </cell>
          <cell r="G19">
            <v>32</v>
          </cell>
          <cell r="H19">
            <v>17.28</v>
          </cell>
          <cell r="I19" t="str">
            <v>SE</v>
          </cell>
          <cell r="J19">
            <v>45</v>
          </cell>
          <cell r="K19">
            <v>0.4</v>
          </cell>
        </row>
        <row r="20">
          <cell r="B20">
            <v>27.178260869565218</v>
          </cell>
          <cell r="C20">
            <v>34.6</v>
          </cell>
          <cell r="D20">
            <v>21.4</v>
          </cell>
          <cell r="E20">
            <v>65.304347826086953</v>
          </cell>
          <cell r="F20">
            <v>92</v>
          </cell>
          <cell r="G20">
            <v>35</v>
          </cell>
          <cell r="H20">
            <v>8.64</v>
          </cell>
          <cell r="I20" t="str">
            <v>SE</v>
          </cell>
          <cell r="J20">
            <v>20.16</v>
          </cell>
          <cell r="K20">
            <v>0.2</v>
          </cell>
        </row>
        <row r="21">
          <cell r="B21">
            <v>29.516666666666669</v>
          </cell>
          <cell r="C21">
            <v>37.9</v>
          </cell>
          <cell r="D21">
            <v>24</v>
          </cell>
          <cell r="E21">
            <v>50.875</v>
          </cell>
          <cell r="F21">
            <v>74</v>
          </cell>
          <cell r="G21">
            <v>25</v>
          </cell>
          <cell r="H21">
            <v>15.840000000000002</v>
          </cell>
          <cell r="I21" t="str">
            <v>SE</v>
          </cell>
          <cell r="J21">
            <v>37.800000000000004</v>
          </cell>
          <cell r="K21">
            <v>0</v>
          </cell>
        </row>
        <row r="22">
          <cell r="B22">
            <v>29.8</v>
          </cell>
          <cell r="C22">
            <v>39.5</v>
          </cell>
          <cell r="D22">
            <v>23</v>
          </cell>
          <cell r="E22">
            <v>48.916666666666664</v>
          </cell>
          <cell r="F22">
            <v>89</v>
          </cell>
          <cell r="G22">
            <v>19</v>
          </cell>
          <cell r="H22">
            <v>14.76</v>
          </cell>
          <cell r="I22" t="str">
            <v>SE</v>
          </cell>
          <cell r="J22">
            <v>52.2</v>
          </cell>
          <cell r="K22">
            <v>0</v>
          </cell>
        </row>
        <row r="23">
          <cell r="B23">
            <v>27.370833333333337</v>
          </cell>
          <cell r="C23">
            <v>35.4</v>
          </cell>
          <cell r="D23">
            <v>21.7</v>
          </cell>
          <cell r="E23">
            <v>69.166666666666671</v>
          </cell>
          <cell r="F23">
            <v>94</v>
          </cell>
          <cell r="G23">
            <v>33</v>
          </cell>
          <cell r="H23">
            <v>16.920000000000002</v>
          </cell>
          <cell r="I23" t="str">
            <v>S</v>
          </cell>
          <cell r="J23">
            <v>39.24</v>
          </cell>
          <cell r="K23">
            <v>0</v>
          </cell>
        </row>
        <row r="24">
          <cell r="B24">
            <v>26.470833333333335</v>
          </cell>
          <cell r="C24">
            <v>33.9</v>
          </cell>
          <cell r="D24">
            <v>22.5</v>
          </cell>
          <cell r="E24">
            <v>72.833333333333329</v>
          </cell>
          <cell r="F24">
            <v>93</v>
          </cell>
          <cell r="G24">
            <v>38</v>
          </cell>
          <cell r="H24">
            <v>12.24</v>
          </cell>
          <cell r="I24" t="str">
            <v>L</v>
          </cell>
          <cell r="J24">
            <v>41.76</v>
          </cell>
          <cell r="K24">
            <v>0</v>
          </cell>
        </row>
        <row r="25">
          <cell r="B25">
            <v>26.900000000000002</v>
          </cell>
          <cell r="C25">
            <v>34.200000000000003</v>
          </cell>
          <cell r="D25">
            <v>22.1</v>
          </cell>
          <cell r="E25">
            <v>70.782608695652172</v>
          </cell>
          <cell r="F25">
            <v>94</v>
          </cell>
          <cell r="G25">
            <v>36</v>
          </cell>
          <cell r="H25">
            <v>17.64</v>
          </cell>
          <cell r="I25" t="str">
            <v>SE</v>
          </cell>
          <cell r="J25">
            <v>32.76</v>
          </cell>
          <cell r="K25">
            <v>0</v>
          </cell>
        </row>
        <row r="26">
          <cell r="B26">
            <v>28.920833333333334</v>
          </cell>
          <cell r="C26">
            <v>37.700000000000003</v>
          </cell>
          <cell r="D26">
            <v>21.6</v>
          </cell>
          <cell r="E26">
            <v>58.125</v>
          </cell>
          <cell r="F26">
            <v>89</v>
          </cell>
          <cell r="G26">
            <v>27</v>
          </cell>
          <cell r="H26">
            <v>10.08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>
            <v>28.770833333333332</v>
          </cell>
          <cell r="C27">
            <v>34.700000000000003</v>
          </cell>
          <cell r="D27">
            <v>24.6</v>
          </cell>
          <cell r="E27">
            <v>61</v>
          </cell>
          <cell r="F27">
            <v>80</v>
          </cell>
          <cell r="G27">
            <v>42</v>
          </cell>
          <cell r="H27">
            <v>19.079999999999998</v>
          </cell>
          <cell r="I27" t="str">
            <v>L</v>
          </cell>
          <cell r="J27">
            <v>45.72</v>
          </cell>
          <cell r="K27">
            <v>0</v>
          </cell>
        </row>
        <row r="28">
          <cell r="B28">
            <v>27.320833333333329</v>
          </cell>
          <cell r="C28">
            <v>36.4</v>
          </cell>
          <cell r="D28">
            <v>21.6</v>
          </cell>
          <cell r="E28">
            <v>69.958333333333329</v>
          </cell>
          <cell r="F28">
            <v>93</v>
          </cell>
          <cell r="G28">
            <v>31</v>
          </cell>
          <cell r="H28">
            <v>16.559999999999999</v>
          </cell>
          <cell r="I28" t="str">
            <v>NO</v>
          </cell>
          <cell r="J28">
            <v>41.4</v>
          </cell>
          <cell r="K28">
            <v>0</v>
          </cell>
        </row>
        <row r="29">
          <cell r="B29">
            <v>28.891304347826086</v>
          </cell>
          <cell r="C29">
            <v>36.200000000000003</v>
          </cell>
          <cell r="D29">
            <v>23</v>
          </cell>
          <cell r="E29">
            <v>68.260869565217391</v>
          </cell>
          <cell r="F29">
            <v>95</v>
          </cell>
          <cell r="G29">
            <v>35</v>
          </cell>
          <cell r="H29">
            <v>14.76</v>
          </cell>
          <cell r="I29" t="str">
            <v>NO</v>
          </cell>
          <cell r="J29">
            <v>31.680000000000003</v>
          </cell>
          <cell r="K29">
            <v>0</v>
          </cell>
        </row>
        <row r="30">
          <cell r="B30">
            <v>27.399999999999995</v>
          </cell>
          <cell r="C30">
            <v>34.1</v>
          </cell>
          <cell r="D30">
            <v>22.3</v>
          </cell>
          <cell r="E30">
            <v>67.916666666666671</v>
          </cell>
          <cell r="F30">
            <v>90</v>
          </cell>
          <cell r="G30">
            <v>41</v>
          </cell>
          <cell r="H30">
            <v>23.040000000000003</v>
          </cell>
          <cell r="I30" t="str">
            <v>O</v>
          </cell>
          <cell r="J30">
            <v>54.36</v>
          </cell>
          <cell r="K30">
            <v>0</v>
          </cell>
        </row>
        <row r="31">
          <cell r="B31">
            <v>25.208333333333332</v>
          </cell>
          <cell r="C31">
            <v>32.4</v>
          </cell>
          <cell r="D31">
            <v>20.8</v>
          </cell>
          <cell r="E31">
            <v>73.5</v>
          </cell>
          <cell r="F31">
            <v>94</v>
          </cell>
          <cell r="G31">
            <v>45</v>
          </cell>
          <cell r="H31">
            <v>12.6</v>
          </cell>
          <cell r="I31" t="str">
            <v>NO</v>
          </cell>
          <cell r="J31">
            <v>25.2</v>
          </cell>
          <cell r="K31">
            <v>0</v>
          </cell>
        </row>
        <row r="32">
          <cell r="B32">
            <v>26.775000000000006</v>
          </cell>
          <cell r="C32">
            <v>36.9</v>
          </cell>
          <cell r="D32">
            <v>21</v>
          </cell>
          <cell r="E32">
            <v>72.5</v>
          </cell>
          <cell r="F32">
            <v>94</v>
          </cell>
          <cell r="G32">
            <v>35</v>
          </cell>
          <cell r="H32">
            <v>29.880000000000003</v>
          </cell>
          <cell r="I32" t="str">
            <v>NO</v>
          </cell>
          <cell r="J32">
            <v>65.52</v>
          </cell>
          <cell r="K32">
            <v>0</v>
          </cell>
        </row>
        <row r="33">
          <cell r="B33">
            <v>22.682608695652174</v>
          </cell>
          <cell r="C33">
            <v>24.2</v>
          </cell>
          <cell r="D33">
            <v>21.3</v>
          </cell>
          <cell r="E33">
            <v>91.043478260869563</v>
          </cell>
          <cell r="F33">
            <v>95</v>
          </cell>
          <cell r="G33">
            <v>85</v>
          </cell>
          <cell r="H33">
            <v>9.7200000000000006</v>
          </cell>
          <cell r="I33" t="str">
            <v>NE</v>
          </cell>
          <cell r="J33">
            <v>21.6</v>
          </cell>
          <cell r="K33">
            <v>0</v>
          </cell>
        </row>
        <row r="34">
          <cell r="B34">
            <v>24.858333333333334</v>
          </cell>
          <cell r="C34">
            <v>30.5</v>
          </cell>
          <cell r="D34">
            <v>21.1</v>
          </cell>
          <cell r="E34">
            <v>78.416666666666671</v>
          </cell>
          <cell r="F34">
            <v>95</v>
          </cell>
          <cell r="G34">
            <v>55</v>
          </cell>
          <cell r="H34">
            <v>13.68</v>
          </cell>
          <cell r="I34" t="str">
            <v>S</v>
          </cell>
          <cell r="J34">
            <v>23.040000000000003</v>
          </cell>
          <cell r="K34">
            <v>0</v>
          </cell>
        </row>
        <row r="35">
          <cell r="B35">
            <v>26.052173913043475</v>
          </cell>
          <cell r="C35">
            <v>32.5</v>
          </cell>
          <cell r="D35">
            <v>21.1</v>
          </cell>
          <cell r="E35">
            <v>68.739130434782609</v>
          </cell>
          <cell r="F35">
            <v>89</v>
          </cell>
          <cell r="G35">
            <v>41</v>
          </cell>
          <cell r="H35">
            <v>11.16</v>
          </cell>
          <cell r="I35" t="str">
            <v>S</v>
          </cell>
          <cell r="J35">
            <v>26.28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29.891666666666669</v>
          </cell>
          <cell r="C5">
            <v>40.6</v>
          </cell>
          <cell r="D5">
            <v>19.2</v>
          </cell>
          <cell r="E5">
            <v>33.708333333333336</v>
          </cell>
          <cell r="F5">
            <v>68</v>
          </cell>
          <cell r="G5">
            <v>11</v>
          </cell>
          <cell r="H5">
            <v>15.120000000000001</v>
          </cell>
          <cell r="I5" t="str">
            <v>SO</v>
          </cell>
          <cell r="J5">
            <v>48.6</v>
          </cell>
          <cell r="K5">
            <v>0</v>
          </cell>
        </row>
        <row r="6">
          <cell r="B6">
            <v>28.924999999999994</v>
          </cell>
          <cell r="C6">
            <v>40.200000000000003</v>
          </cell>
          <cell r="D6">
            <v>18.600000000000001</v>
          </cell>
          <cell r="E6">
            <v>41.5</v>
          </cell>
          <cell r="F6">
            <v>77</v>
          </cell>
          <cell r="G6">
            <v>13</v>
          </cell>
          <cell r="H6">
            <v>16.920000000000002</v>
          </cell>
          <cell r="I6" t="str">
            <v>SO</v>
          </cell>
          <cell r="J6">
            <v>30.96</v>
          </cell>
          <cell r="K6">
            <v>0</v>
          </cell>
        </row>
        <row r="7">
          <cell r="B7">
            <v>28.916666666666671</v>
          </cell>
          <cell r="C7">
            <v>40.6</v>
          </cell>
          <cell r="D7">
            <v>18.5</v>
          </cell>
          <cell r="E7">
            <v>46.666666666666664</v>
          </cell>
          <cell r="F7">
            <v>85</v>
          </cell>
          <cell r="G7">
            <v>13</v>
          </cell>
          <cell r="H7">
            <v>14.4</v>
          </cell>
          <cell r="I7" t="str">
            <v>SO</v>
          </cell>
          <cell r="J7">
            <v>33.840000000000003</v>
          </cell>
          <cell r="K7">
            <v>0</v>
          </cell>
        </row>
        <row r="8">
          <cell r="B8">
            <v>24.991666666666664</v>
          </cell>
          <cell r="C8">
            <v>36</v>
          </cell>
          <cell r="D8">
            <v>16.7</v>
          </cell>
          <cell r="E8">
            <v>58.5</v>
          </cell>
          <cell r="F8">
            <v>85</v>
          </cell>
          <cell r="G8">
            <v>25</v>
          </cell>
          <cell r="H8">
            <v>16.920000000000002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25.266666666666666</v>
          </cell>
          <cell r="C9">
            <v>35.299999999999997</v>
          </cell>
          <cell r="D9">
            <v>18.100000000000001</v>
          </cell>
          <cell r="E9">
            <v>61.083333333333336</v>
          </cell>
          <cell r="F9">
            <v>87</v>
          </cell>
          <cell r="G9">
            <v>29</v>
          </cell>
          <cell r="H9">
            <v>6.84</v>
          </cell>
          <cell r="I9" t="str">
            <v>SO</v>
          </cell>
          <cell r="J9">
            <v>27.36</v>
          </cell>
          <cell r="K9">
            <v>0</v>
          </cell>
        </row>
        <row r="10">
          <cell r="B10">
            <v>26.433333333333334</v>
          </cell>
          <cell r="C10">
            <v>38.299999999999997</v>
          </cell>
          <cell r="D10">
            <v>16.5</v>
          </cell>
          <cell r="E10">
            <v>52.25</v>
          </cell>
          <cell r="F10">
            <v>86</v>
          </cell>
          <cell r="G10">
            <v>17</v>
          </cell>
          <cell r="H10">
            <v>7.5600000000000005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29.42916666666666</v>
          </cell>
          <cell r="C11">
            <v>40.5</v>
          </cell>
          <cell r="D11">
            <v>20.2</v>
          </cell>
          <cell r="E11">
            <v>47.25</v>
          </cell>
          <cell r="F11">
            <v>80</v>
          </cell>
          <cell r="G11">
            <v>16</v>
          </cell>
          <cell r="H11">
            <v>10.08</v>
          </cell>
          <cell r="I11" t="str">
            <v>SO</v>
          </cell>
          <cell r="J11">
            <v>29.880000000000003</v>
          </cell>
          <cell r="K11">
            <v>0</v>
          </cell>
        </row>
        <row r="12">
          <cell r="B12">
            <v>29.904166666666669</v>
          </cell>
          <cell r="C12">
            <v>40</v>
          </cell>
          <cell r="D12">
            <v>20.3</v>
          </cell>
          <cell r="E12">
            <v>44.958333333333336</v>
          </cell>
          <cell r="F12">
            <v>83</v>
          </cell>
          <cell r="G12">
            <v>15</v>
          </cell>
          <cell r="H12">
            <v>17.28</v>
          </cell>
          <cell r="I12" t="str">
            <v>SO</v>
          </cell>
          <cell r="J12">
            <v>38.159999999999997</v>
          </cell>
          <cell r="K12">
            <v>0</v>
          </cell>
        </row>
        <row r="13">
          <cell r="B13">
            <v>28.912500000000005</v>
          </cell>
          <cell r="C13">
            <v>38.4</v>
          </cell>
          <cell r="D13">
            <v>22.3</v>
          </cell>
          <cell r="E13">
            <v>42.666666666666664</v>
          </cell>
          <cell r="F13">
            <v>75</v>
          </cell>
          <cell r="G13">
            <v>16</v>
          </cell>
          <cell r="H13">
            <v>19.079999999999998</v>
          </cell>
          <cell r="I13" t="str">
            <v>SO</v>
          </cell>
          <cell r="J13">
            <v>43.2</v>
          </cell>
          <cell r="K13">
            <v>0</v>
          </cell>
        </row>
        <row r="14">
          <cell r="B14">
            <v>23.783333333333331</v>
          </cell>
          <cell r="C14">
            <v>31.5</v>
          </cell>
          <cell r="D14">
            <v>18</v>
          </cell>
          <cell r="E14">
            <v>37.25</v>
          </cell>
          <cell r="F14">
            <v>79</v>
          </cell>
          <cell r="G14">
            <v>9</v>
          </cell>
          <cell r="H14">
            <v>16.2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23.816666666666666</v>
          </cell>
          <cell r="C15">
            <v>33.700000000000003</v>
          </cell>
          <cell r="D15">
            <v>15.2</v>
          </cell>
          <cell r="E15">
            <v>34.5</v>
          </cell>
          <cell r="F15">
            <v>71</v>
          </cell>
          <cell r="G15">
            <v>18</v>
          </cell>
          <cell r="H15">
            <v>18.36</v>
          </cell>
          <cell r="I15" t="str">
            <v>SO</v>
          </cell>
          <cell r="J15">
            <v>34.200000000000003</v>
          </cell>
          <cell r="K15">
            <v>0</v>
          </cell>
        </row>
        <row r="16">
          <cell r="B16">
            <v>24.029166666666665</v>
          </cell>
          <cell r="C16">
            <v>35.9</v>
          </cell>
          <cell r="D16">
            <v>17.600000000000001</v>
          </cell>
          <cell r="E16">
            <v>51.375</v>
          </cell>
          <cell r="F16">
            <v>89</v>
          </cell>
          <cell r="G16">
            <v>26</v>
          </cell>
          <cell r="H16">
            <v>14.4</v>
          </cell>
          <cell r="I16" t="str">
            <v>SO</v>
          </cell>
          <cell r="J16">
            <v>31.319999999999997</v>
          </cell>
          <cell r="K16">
            <v>2.2000000000000002</v>
          </cell>
        </row>
        <row r="17">
          <cell r="B17">
            <v>23.175000000000001</v>
          </cell>
          <cell r="C17">
            <v>36.1</v>
          </cell>
          <cell r="D17">
            <v>18.7</v>
          </cell>
          <cell r="E17">
            <v>75.375</v>
          </cell>
          <cell r="F17">
            <v>93</v>
          </cell>
          <cell r="G17">
            <v>26</v>
          </cell>
          <cell r="H17">
            <v>21.240000000000002</v>
          </cell>
          <cell r="I17" t="str">
            <v>SO</v>
          </cell>
          <cell r="J17">
            <v>66.239999999999995</v>
          </cell>
          <cell r="K17">
            <v>6.6</v>
          </cell>
        </row>
        <row r="18">
          <cell r="B18">
            <v>23.508333333333326</v>
          </cell>
          <cell r="C18">
            <v>37.4</v>
          </cell>
          <cell r="D18">
            <v>18.5</v>
          </cell>
          <cell r="E18">
            <v>70</v>
          </cell>
          <cell r="F18">
            <v>87</v>
          </cell>
          <cell r="G18">
            <v>26</v>
          </cell>
          <cell r="H18">
            <v>15.840000000000002</v>
          </cell>
          <cell r="I18" t="str">
            <v>SO</v>
          </cell>
          <cell r="J18">
            <v>68.760000000000005</v>
          </cell>
          <cell r="K18">
            <v>17.399999999999999</v>
          </cell>
        </row>
        <row r="19">
          <cell r="B19">
            <v>20.275000000000002</v>
          </cell>
          <cell r="C19">
            <v>22.2</v>
          </cell>
          <cell r="D19">
            <v>19.100000000000001</v>
          </cell>
          <cell r="E19">
            <v>88.708333333333329</v>
          </cell>
          <cell r="F19">
            <v>99</v>
          </cell>
          <cell r="G19">
            <v>82</v>
          </cell>
          <cell r="H19">
            <v>18</v>
          </cell>
          <cell r="I19" t="str">
            <v>SO</v>
          </cell>
          <cell r="J19">
            <v>47.88</v>
          </cell>
          <cell r="K19">
            <v>13.999999999999998</v>
          </cell>
        </row>
        <row r="20">
          <cell r="B20">
            <v>21.912500000000005</v>
          </cell>
          <cell r="C20">
            <v>28.9</v>
          </cell>
          <cell r="D20">
            <v>17.899999999999999</v>
          </cell>
          <cell r="E20">
            <v>84.166666666666671</v>
          </cell>
          <cell r="F20">
            <v>100</v>
          </cell>
          <cell r="G20">
            <v>49</v>
          </cell>
          <cell r="H20">
            <v>15.840000000000002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22.816666666666666</v>
          </cell>
          <cell r="C21">
            <v>30.3</v>
          </cell>
          <cell r="D21">
            <v>16.899999999999999</v>
          </cell>
          <cell r="E21">
            <v>68</v>
          </cell>
          <cell r="F21">
            <v>93</v>
          </cell>
          <cell r="G21">
            <v>36</v>
          </cell>
          <cell r="H21">
            <v>24.48</v>
          </cell>
          <cell r="I21" t="str">
            <v>SO</v>
          </cell>
          <cell r="J21">
            <v>35.64</v>
          </cell>
          <cell r="K21">
            <v>0</v>
          </cell>
        </row>
        <row r="22">
          <cell r="B22">
            <v>22.129166666666666</v>
          </cell>
          <cell r="C22">
            <v>28</v>
          </cell>
          <cell r="D22">
            <v>17.2</v>
          </cell>
          <cell r="E22">
            <v>66.5</v>
          </cell>
          <cell r="F22">
            <v>86</v>
          </cell>
          <cell r="G22">
            <v>44</v>
          </cell>
          <cell r="H22">
            <v>15.120000000000001</v>
          </cell>
          <cell r="I22" t="str">
            <v>SO</v>
          </cell>
          <cell r="J22">
            <v>24.840000000000003</v>
          </cell>
          <cell r="K22">
            <v>0</v>
          </cell>
        </row>
        <row r="23">
          <cell r="B23">
            <v>24.204166666666666</v>
          </cell>
          <cell r="C23">
            <v>35</v>
          </cell>
          <cell r="D23">
            <v>16.100000000000001</v>
          </cell>
          <cell r="E23">
            <v>65.5</v>
          </cell>
          <cell r="F23">
            <v>97</v>
          </cell>
          <cell r="G23">
            <v>26</v>
          </cell>
          <cell r="H23">
            <v>17.28</v>
          </cell>
          <cell r="I23" t="str">
            <v>SO</v>
          </cell>
          <cell r="J23">
            <v>37.080000000000005</v>
          </cell>
          <cell r="K23">
            <v>0</v>
          </cell>
        </row>
        <row r="24">
          <cell r="B24">
            <v>23.775000000000002</v>
          </cell>
          <cell r="C24">
            <v>33.299999999999997</v>
          </cell>
          <cell r="D24">
            <v>19</v>
          </cell>
          <cell r="E24">
            <v>73.041666666666671</v>
          </cell>
          <cell r="F24">
            <v>91</v>
          </cell>
          <cell r="G24">
            <v>35</v>
          </cell>
          <cell r="H24">
            <v>15.48</v>
          </cell>
          <cell r="I24" t="str">
            <v>SO</v>
          </cell>
          <cell r="J24">
            <v>34.56</v>
          </cell>
          <cell r="K24">
            <v>1.2</v>
          </cell>
        </row>
        <row r="25">
          <cell r="B25">
            <v>25.4375</v>
          </cell>
          <cell r="C25">
            <v>35</v>
          </cell>
          <cell r="D25">
            <v>19</v>
          </cell>
          <cell r="E25">
            <v>66.125</v>
          </cell>
          <cell r="F25">
            <v>91</v>
          </cell>
          <cell r="G25">
            <v>26</v>
          </cell>
          <cell r="H25">
            <v>15.48</v>
          </cell>
          <cell r="I25" t="str">
            <v>SO</v>
          </cell>
          <cell r="J25">
            <v>35.64</v>
          </cell>
          <cell r="K25">
            <v>0.4</v>
          </cell>
        </row>
        <row r="26">
          <cell r="B26">
            <v>24.920833333333334</v>
          </cell>
          <cell r="C26">
            <v>32.200000000000003</v>
          </cell>
          <cell r="D26">
            <v>20</v>
          </cell>
          <cell r="E26">
            <v>65.833333333333329</v>
          </cell>
          <cell r="F26">
            <v>88</v>
          </cell>
          <cell r="G26">
            <v>37</v>
          </cell>
          <cell r="H26">
            <v>22.32</v>
          </cell>
          <cell r="I26" t="str">
            <v>SO</v>
          </cell>
          <cell r="J26">
            <v>40.680000000000007</v>
          </cell>
          <cell r="K26">
            <v>0</v>
          </cell>
        </row>
        <row r="27">
          <cell r="B27">
            <v>24.587500000000002</v>
          </cell>
          <cell r="C27">
            <v>32.9</v>
          </cell>
          <cell r="D27">
            <v>19.899999999999999</v>
          </cell>
          <cell r="E27">
            <v>65.083333333333329</v>
          </cell>
          <cell r="F27">
            <v>91</v>
          </cell>
          <cell r="G27">
            <v>35</v>
          </cell>
          <cell r="H27">
            <v>22.32</v>
          </cell>
          <cell r="I27" t="str">
            <v>SO</v>
          </cell>
          <cell r="J27">
            <v>39.6</v>
          </cell>
          <cell r="K27">
            <v>4</v>
          </cell>
        </row>
        <row r="28">
          <cell r="B28">
            <v>22.670833333333338</v>
          </cell>
          <cell r="C28">
            <v>30</v>
          </cell>
          <cell r="D28">
            <v>18.899999999999999</v>
          </cell>
          <cell r="E28">
            <v>81.375</v>
          </cell>
          <cell r="F28">
            <v>99</v>
          </cell>
          <cell r="G28">
            <v>44</v>
          </cell>
          <cell r="H28">
            <v>11.520000000000001</v>
          </cell>
          <cell r="I28" t="str">
            <v>SO</v>
          </cell>
          <cell r="J28">
            <v>27</v>
          </cell>
          <cell r="K28">
            <v>28.400000000000002</v>
          </cell>
        </row>
        <row r="29">
          <cell r="B29">
            <v>25.458333333333332</v>
          </cell>
          <cell r="C29">
            <v>35.4</v>
          </cell>
          <cell r="D29">
            <v>18.3</v>
          </cell>
          <cell r="E29">
            <v>69.125</v>
          </cell>
          <cell r="F29">
            <v>100</v>
          </cell>
          <cell r="G29">
            <v>25</v>
          </cell>
          <cell r="H29">
            <v>11.520000000000001</v>
          </cell>
          <cell r="I29" t="str">
            <v>SO</v>
          </cell>
          <cell r="J29">
            <v>28.08</v>
          </cell>
          <cell r="K29">
            <v>0</v>
          </cell>
        </row>
        <row r="30">
          <cell r="B30">
            <v>21.720833333333331</v>
          </cell>
          <cell r="C30">
            <v>28</v>
          </cell>
          <cell r="D30">
            <v>18.5</v>
          </cell>
          <cell r="E30">
            <v>81.75</v>
          </cell>
          <cell r="F30">
            <v>99</v>
          </cell>
          <cell r="G30">
            <v>50</v>
          </cell>
          <cell r="H30">
            <v>24.840000000000003</v>
          </cell>
          <cell r="I30" t="str">
            <v>SO</v>
          </cell>
          <cell r="J30">
            <v>66.239999999999995</v>
          </cell>
          <cell r="K30">
            <v>31.400000000000002</v>
          </cell>
        </row>
        <row r="31">
          <cell r="B31">
            <v>22.479166666666668</v>
          </cell>
          <cell r="C31">
            <v>29.4</v>
          </cell>
          <cell r="D31">
            <v>17.100000000000001</v>
          </cell>
          <cell r="E31">
            <v>71.416666666666671</v>
          </cell>
          <cell r="F31">
            <v>100</v>
          </cell>
          <cell r="G31">
            <v>30</v>
          </cell>
          <cell r="H31">
            <v>7.5600000000000005</v>
          </cell>
          <cell r="I31" t="str">
            <v>SO</v>
          </cell>
          <cell r="J31">
            <v>21.6</v>
          </cell>
          <cell r="K31">
            <v>0.2</v>
          </cell>
        </row>
        <row r="32">
          <cell r="B32">
            <v>23.708333333333332</v>
          </cell>
          <cell r="C32">
            <v>33</v>
          </cell>
          <cell r="D32">
            <v>14.6</v>
          </cell>
          <cell r="E32">
            <v>60.083333333333336</v>
          </cell>
          <cell r="F32">
            <v>91</v>
          </cell>
          <cell r="G32">
            <v>26</v>
          </cell>
          <cell r="H32">
            <v>11.879999999999999</v>
          </cell>
          <cell r="I32" t="str">
            <v>SO</v>
          </cell>
          <cell r="J32">
            <v>25.92</v>
          </cell>
          <cell r="K32">
            <v>0</v>
          </cell>
        </row>
        <row r="33">
          <cell r="B33">
            <v>21.670833333333331</v>
          </cell>
          <cell r="C33">
            <v>27.1</v>
          </cell>
          <cell r="D33">
            <v>17.3</v>
          </cell>
          <cell r="E33">
            <v>78.5</v>
          </cell>
          <cell r="F33">
            <v>97</v>
          </cell>
          <cell r="G33">
            <v>48</v>
          </cell>
          <cell r="H33">
            <v>19.8</v>
          </cell>
          <cell r="I33" t="str">
            <v>SO</v>
          </cell>
          <cell r="J33">
            <v>34.56</v>
          </cell>
          <cell r="K33">
            <v>21</v>
          </cell>
        </row>
        <row r="34">
          <cell r="B34">
            <v>21.829166666666666</v>
          </cell>
          <cell r="C34">
            <v>29.7</v>
          </cell>
          <cell r="D34">
            <v>16.100000000000001</v>
          </cell>
          <cell r="E34">
            <v>68.208333333333329</v>
          </cell>
          <cell r="F34">
            <v>93</v>
          </cell>
          <cell r="G34">
            <v>32</v>
          </cell>
          <cell r="H34">
            <v>7.2</v>
          </cell>
          <cell r="I34" t="str">
            <v>SO</v>
          </cell>
          <cell r="J34">
            <v>28.08</v>
          </cell>
          <cell r="K34">
            <v>0.2</v>
          </cell>
        </row>
        <row r="35">
          <cell r="B35">
            <v>22.779166666666669</v>
          </cell>
          <cell r="C35">
            <v>29.9</v>
          </cell>
          <cell r="D35">
            <v>16.899999999999999</v>
          </cell>
          <cell r="E35">
            <v>64.708333333333329</v>
          </cell>
          <cell r="F35">
            <v>90</v>
          </cell>
          <cell r="G35">
            <v>32</v>
          </cell>
          <cell r="H35">
            <v>15.48</v>
          </cell>
          <cell r="I35" t="str">
            <v>SO</v>
          </cell>
          <cell r="J35">
            <v>30.96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30.774999999999995</v>
          </cell>
          <cell r="C5">
            <v>41.4</v>
          </cell>
          <cell r="D5">
            <v>20.6</v>
          </cell>
          <cell r="E5">
            <v>42.166666666666664</v>
          </cell>
          <cell r="F5">
            <v>78</v>
          </cell>
          <cell r="G5">
            <v>16</v>
          </cell>
          <cell r="H5">
            <v>21.240000000000002</v>
          </cell>
          <cell r="I5" t="str">
            <v>NE</v>
          </cell>
          <cell r="J5">
            <v>38.880000000000003</v>
          </cell>
          <cell r="K5">
            <v>0</v>
          </cell>
        </row>
        <row r="6">
          <cell r="B6">
            <v>31.125000000000011</v>
          </cell>
          <cell r="C6">
            <v>40.700000000000003</v>
          </cell>
          <cell r="D6">
            <v>22.6</v>
          </cell>
          <cell r="E6">
            <v>39.875</v>
          </cell>
          <cell r="F6">
            <v>60</v>
          </cell>
          <cell r="G6">
            <v>21</v>
          </cell>
          <cell r="H6">
            <v>16.920000000000002</v>
          </cell>
          <cell r="I6" t="str">
            <v>NE</v>
          </cell>
          <cell r="J6">
            <v>27.720000000000002</v>
          </cell>
          <cell r="K6">
            <v>0</v>
          </cell>
        </row>
        <row r="7">
          <cell r="B7">
            <v>30.675000000000001</v>
          </cell>
          <cell r="C7">
            <v>40.6</v>
          </cell>
          <cell r="D7">
            <v>21.4</v>
          </cell>
          <cell r="E7">
            <v>50.666666666666664</v>
          </cell>
          <cell r="F7">
            <v>78</v>
          </cell>
          <cell r="G7">
            <v>21</v>
          </cell>
          <cell r="H7">
            <v>15.48</v>
          </cell>
          <cell r="I7" t="str">
            <v>SO</v>
          </cell>
          <cell r="J7">
            <v>33.480000000000004</v>
          </cell>
          <cell r="K7">
            <v>0</v>
          </cell>
        </row>
        <row r="8">
          <cell r="B8">
            <v>27.062500000000004</v>
          </cell>
          <cell r="C8">
            <v>36.299999999999997</v>
          </cell>
          <cell r="D8">
            <v>18.600000000000001</v>
          </cell>
          <cell r="E8">
            <v>61.291666666666664</v>
          </cell>
          <cell r="F8">
            <v>92</v>
          </cell>
          <cell r="G8">
            <v>33</v>
          </cell>
          <cell r="H8">
            <v>23.400000000000002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26.500000000000011</v>
          </cell>
          <cell r="C9">
            <v>34.5</v>
          </cell>
          <cell r="D9">
            <v>18.100000000000001</v>
          </cell>
          <cell r="E9">
            <v>66.041666666666671</v>
          </cell>
          <cell r="F9">
            <v>96</v>
          </cell>
          <cell r="G9">
            <v>41</v>
          </cell>
          <cell r="H9">
            <v>11.520000000000001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26.958333333333329</v>
          </cell>
          <cell r="C10">
            <v>37.9</v>
          </cell>
          <cell r="D10">
            <v>17.600000000000001</v>
          </cell>
          <cell r="E10">
            <v>58.708333333333336</v>
          </cell>
          <cell r="F10">
            <v>86</v>
          </cell>
          <cell r="G10">
            <v>32</v>
          </cell>
          <cell r="H10">
            <v>13.32</v>
          </cell>
          <cell r="I10" t="str">
            <v>S</v>
          </cell>
          <cell r="J10">
            <v>26.64</v>
          </cell>
          <cell r="K10">
            <v>0</v>
          </cell>
        </row>
        <row r="11">
          <cell r="B11">
            <v>29.862499999999997</v>
          </cell>
          <cell r="C11">
            <v>40.5</v>
          </cell>
          <cell r="D11">
            <v>21.1</v>
          </cell>
          <cell r="E11">
            <v>54.208333333333336</v>
          </cell>
          <cell r="F11">
            <v>86</v>
          </cell>
          <cell r="G11">
            <v>24</v>
          </cell>
          <cell r="H11">
            <v>19.8</v>
          </cell>
          <cell r="I11" t="str">
            <v>O</v>
          </cell>
          <cell r="J11">
            <v>50.76</v>
          </cell>
          <cell r="K11">
            <v>0</v>
          </cell>
        </row>
        <row r="12">
          <cell r="B12">
            <v>28.533333333333331</v>
          </cell>
          <cell r="C12">
            <v>37.5</v>
          </cell>
          <cell r="D12">
            <v>20.3</v>
          </cell>
          <cell r="E12">
            <v>62.166666666666664</v>
          </cell>
          <cell r="F12">
            <v>93</v>
          </cell>
          <cell r="G12">
            <v>33</v>
          </cell>
          <cell r="H12">
            <v>15.48</v>
          </cell>
          <cell r="I12" t="str">
            <v>NE</v>
          </cell>
          <cell r="J12">
            <v>34.200000000000003</v>
          </cell>
          <cell r="K12">
            <v>0</v>
          </cell>
        </row>
        <row r="13">
          <cell r="B13">
            <v>27.454166666666666</v>
          </cell>
          <cell r="C13">
            <v>33</v>
          </cell>
          <cell r="D13">
            <v>22</v>
          </cell>
          <cell r="E13">
            <v>63.208333333333336</v>
          </cell>
          <cell r="F13">
            <v>91</v>
          </cell>
          <cell r="G13">
            <v>31</v>
          </cell>
          <cell r="H13">
            <v>31.680000000000003</v>
          </cell>
          <cell r="I13" t="str">
            <v>S</v>
          </cell>
          <cell r="J13">
            <v>50.76</v>
          </cell>
          <cell r="K13">
            <v>0</v>
          </cell>
        </row>
        <row r="14">
          <cell r="B14">
            <v>24.116666666666664</v>
          </cell>
          <cell r="C14">
            <v>31.6</v>
          </cell>
          <cell r="D14">
            <v>17.8</v>
          </cell>
          <cell r="E14">
            <v>48.625</v>
          </cell>
          <cell r="F14">
            <v>94</v>
          </cell>
          <cell r="G14">
            <v>15</v>
          </cell>
          <cell r="H14">
            <v>18</v>
          </cell>
          <cell r="I14" t="str">
            <v>SE</v>
          </cell>
          <cell r="J14">
            <v>32.4</v>
          </cell>
          <cell r="K14">
            <v>0</v>
          </cell>
        </row>
        <row r="15">
          <cell r="B15">
            <v>24.604166666666661</v>
          </cell>
          <cell r="C15">
            <v>33.200000000000003</v>
          </cell>
          <cell r="D15">
            <v>16.7</v>
          </cell>
          <cell r="E15">
            <v>42.416666666666664</v>
          </cell>
          <cell r="F15">
            <v>72</v>
          </cell>
          <cell r="G15">
            <v>24</v>
          </cell>
          <cell r="H15">
            <v>22.32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24.795833333333334</v>
          </cell>
          <cell r="C16">
            <v>34.5</v>
          </cell>
          <cell r="D16">
            <v>15.7</v>
          </cell>
          <cell r="E16">
            <v>54.125</v>
          </cell>
          <cell r="F16">
            <v>82</v>
          </cell>
          <cell r="G16">
            <v>36</v>
          </cell>
          <cell r="H16">
            <v>27.720000000000002</v>
          </cell>
          <cell r="I16" t="str">
            <v>NE</v>
          </cell>
          <cell r="J16">
            <v>40.680000000000007</v>
          </cell>
          <cell r="K16">
            <v>0</v>
          </cell>
        </row>
        <row r="17">
          <cell r="B17">
            <v>24.816666666666674</v>
          </cell>
          <cell r="C17">
            <v>33.799999999999997</v>
          </cell>
          <cell r="D17">
            <v>18.100000000000001</v>
          </cell>
          <cell r="E17">
            <v>68.458333333333329</v>
          </cell>
          <cell r="F17">
            <v>91</v>
          </cell>
          <cell r="G17">
            <v>34</v>
          </cell>
          <cell r="H17">
            <v>13.68</v>
          </cell>
          <cell r="I17" t="str">
            <v>NE</v>
          </cell>
          <cell r="J17">
            <v>46.080000000000005</v>
          </cell>
          <cell r="K17">
            <v>0</v>
          </cell>
        </row>
        <row r="18">
          <cell r="B18">
            <v>25.666666666666668</v>
          </cell>
          <cell r="C18">
            <v>37</v>
          </cell>
          <cell r="D18">
            <v>17.7</v>
          </cell>
          <cell r="E18">
            <v>68.416666666666671</v>
          </cell>
          <cell r="F18">
            <v>96</v>
          </cell>
          <cell r="G18">
            <v>33</v>
          </cell>
          <cell r="H18">
            <v>37.080000000000005</v>
          </cell>
          <cell r="I18" t="str">
            <v>N</v>
          </cell>
          <cell r="J18">
            <v>58.32</v>
          </cell>
          <cell r="K18">
            <v>0</v>
          </cell>
        </row>
        <row r="19">
          <cell r="B19">
            <v>21.487500000000001</v>
          </cell>
          <cell r="C19">
            <v>24.2</v>
          </cell>
          <cell r="D19">
            <v>19.7</v>
          </cell>
          <cell r="E19">
            <v>86.083333333333329</v>
          </cell>
          <cell r="F19">
            <v>96</v>
          </cell>
          <cell r="G19">
            <v>72</v>
          </cell>
          <cell r="H19">
            <v>28.44</v>
          </cell>
          <cell r="I19" t="str">
            <v>NE</v>
          </cell>
          <cell r="J19">
            <v>42.84</v>
          </cell>
          <cell r="K19">
            <v>0</v>
          </cell>
        </row>
        <row r="20">
          <cell r="B20">
            <v>23.054166666666664</v>
          </cell>
          <cell r="C20">
            <v>30.7</v>
          </cell>
          <cell r="D20">
            <v>17.2</v>
          </cell>
          <cell r="E20">
            <v>78.708333333333329</v>
          </cell>
          <cell r="F20">
            <v>98</v>
          </cell>
          <cell r="G20">
            <v>45</v>
          </cell>
          <cell r="H20">
            <v>21.6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24.116666666666664</v>
          </cell>
          <cell r="C21">
            <v>30.7</v>
          </cell>
          <cell r="D21">
            <v>18.7</v>
          </cell>
          <cell r="F21">
            <v>86</v>
          </cell>
          <cell r="G21">
            <v>37</v>
          </cell>
          <cell r="H21">
            <v>18</v>
          </cell>
          <cell r="I21" t="str">
            <v>L</v>
          </cell>
          <cell r="J21">
            <v>40.32</v>
          </cell>
          <cell r="K21">
            <v>0</v>
          </cell>
        </row>
        <row r="22">
          <cell r="B22">
            <v>24.858333333333338</v>
          </cell>
          <cell r="C22">
            <v>30.7</v>
          </cell>
          <cell r="D22">
            <v>18.899999999999999</v>
          </cell>
          <cell r="E22">
            <v>57.333333333333336</v>
          </cell>
          <cell r="F22">
            <v>91</v>
          </cell>
          <cell r="G22">
            <v>39</v>
          </cell>
          <cell r="H22">
            <v>21.96</v>
          </cell>
          <cell r="I22" t="str">
            <v>L</v>
          </cell>
          <cell r="J22">
            <v>44.28</v>
          </cell>
          <cell r="K22">
            <v>0</v>
          </cell>
        </row>
        <row r="23">
          <cell r="B23">
            <v>26.320833333333336</v>
          </cell>
          <cell r="C23">
            <v>35.700000000000003</v>
          </cell>
          <cell r="D23">
            <v>17.3</v>
          </cell>
          <cell r="E23">
            <v>61.125</v>
          </cell>
          <cell r="F23">
            <v>94</v>
          </cell>
          <cell r="G23">
            <v>34</v>
          </cell>
          <cell r="H23">
            <v>27</v>
          </cell>
          <cell r="J23">
            <v>39.6</v>
          </cell>
          <cell r="K23">
            <v>0</v>
          </cell>
        </row>
        <row r="24">
          <cell r="B24">
            <v>27.366666666666664</v>
          </cell>
          <cell r="C24">
            <v>34.799999999999997</v>
          </cell>
          <cell r="D24">
            <v>21.2</v>
          </cell>
          <cell r="E24">
            <v>61.958333333333336</v>
          </cell>
          <cell r="F24">
            <v>89</v>
          </cell>
          <cell r="G24">
            <v>34</v>
          </cell>
          <cell r="H24">
            <v>27.36</v>
          </cell>
          <cell r="I24" t="str">
            <v>NE</v>
          </cell>
          <cell r="J24">
            <v>38.519999999999996</v>
          </cell>
          <cell r="K24">
            <v>0</v>
          </cell>
        </row>
        <row r="25">
          <cell r="B25">
            <v>28.125</v>
          </cell>
          <cell r="C25">
            <v>35.9</v>
          </cell>
          <cell r="D25">
            <v>20.8</v>
          </cell>
          <cell r="E25">
            <v>58.541666666666664</v>
          </cell>
          <cell r="F25">
            <v>87</v>
          </cell>
          <cell r="G25">
            <v>29</v>
          </cell>
          <cell r="H25">
            <v>16.559999999999999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27.716666666666669</v>
          </cell>
          <cell r="C26">
            <v>34.799999999999997</v>
          </cell>
          <cell r="D26">
            <v>22.1</v>
          </cell>
          <cell r="E26">
            <v>53.625</v>
          </cell>
          <cell r="F26">
            <v>76</v>
          </cell>
          <cell r="G26">
            <v>31</v>
          </cell>
          <cell r="H26">
            <v>22.68</v>
          </cell>
          <cell r="I26" t="str">
            <v>NE</v>
          </cell>
          <cell r="J26">
            <v>43.92</v>
          </cell>
          <cell r="K26">
            <v>0</v>
          </cell>
        </row>
        <row r="27">
          <cell r="B27">
            <v>27.562500000000004</v>
          </cell>
          <cell r="C27">
            <v>35.4</v>
          </cell>
          <cell r="D27">
            <v>23.3</v>
          </cell>
          <cell r="E27">
            <v>51.041666666666664</v>
          </cell>
          <cell r="F27">
            <v>74</v>
          </cell>
          <cell r="G27">
            <v>34</v>
          </cell>
          <cell r="H27">
            <v>29.880000000000003</v>
          </cell>
          <cell r="I27" t="str">
            <v>NE</v>
          </cell>
          <cell r="J27">
            <v>60.12</v>
          </cell>
          <cell r="K27">
            <v>0</v>
          </cell>
        </row>
        <row r="28">
          <cell r="B28">
            <v>25.8</v>
          </cell>
          <cell r="C28">
            <v>33.4</v>
          </cell>
          <cell r="D28">
            <v>21.6</v>
          </cell>
          <cell r="E28">
            <v>71.708333333333329</v>
          </cell>
          <cell r="F28">
            <v>92</v>
          </cell>
          <cell r="G28">
            <v>37</v>
          </cell>
          <cell r="H28">
            <v>24.840000000000003</v>
          </cell>
          <cell r="I28" t="str">
            <v>N</v>
          </cell>
          <cell r="J28">
            <v>41.76</v>
          </cell>
          <cell r="K28">
            <v>0</v>
          </cell>
        </row>
        <row r="29">
          <cell r="B29">
            <v>27.550000000000008</v>
          </cell>
          <cell r="C29">
            <v>36.5</v>
          </cell>
          <cell r="D29">
            <v>19.600000000000001</v>
          </cell>
          <cell r="E29">
            <v>64.583333333333329</v>
          </cell>
          <cell r="F29">
            <v>96</v>
          </cell>
          <cell r="G29">
            <v>30</v>
          </cell>
          <cell r="H29">
            <v>21.96</v>
          </cell>
          <cell r="I29" t="str">
            <v>N</v>
          </cell>
          <cell r="J29">
            <v>36.72</v>
          </cell>
          <cell r="K29">
            <v>0</v>
          </cell>
        </row>
        <row r="30">
          <cell r="B30">
            <v>23.062500000000004</v>
          </cell>
          <cell r="C30">
            <v>27.6</v>
          </cell>
          <cell r="D30">
            <v>19.399999999999999</v>
          </cell>
          <cell r="E30">
            <v>77.708333333333329</v>
          </cell>
          <cell r="F30">
            <v>97</v>
          </cell>
          <cell r="G30">
            <v>57</v>
          </cell>
          <cell r="H30">
            <v>33.119999999999997</v>
          </cell>
          <cell r="I30" t="str">
            <v>NE</v>
          </cell>
          <cell r="J30">
            <v>58.32</v>
          </cell>
          <cell r="K30">
            <v>35.6</v>
          </cell>
        </row>
        <row r="31">
          <cell r="B31">
            <v>23.283333333333335</v>
          </cell>
          <cell r="C31">
            <v>29.8</v>
          </cell>
          <cell r="D31">
            <v>18.5</v>
          </cell>
          <cell r="E31">
            <v>70.5</v>
          </cell>
          <cell r="F31">
            <v>96</v>
          </cell>
          <cell r="G31">
            <v>34</v>
          </cell>
          <cell r="H31">
            <v>11.520000000000001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24.041666666666668</v>
          </cell>
          <cell r="C32">
            <v>34.1</v>
          </cell>
          <cell r="D32">
            <v>14.4</v>
          </cell>
          <cell r="E32">
            <v>61.958333333333336</v>
          </cell>
          <cell r="F32">
            <v>95</v>
          </cell>
          <cell r="G32">
            <v>31</v>
          </cell>
          <cell r="H32">
            <v>10.8</v>
          </cell>
          <cell r="I32" t="str">
            <v>L</v>
          </cell>
          <cell r="J32">
            <v>21.6</v>
          </cell>
          <cell r="K32">
            <v>0</v>
          </cell>
        </row>
        <row r="33">
          <cell r="B33">
            <v>21.591666666666669</v>
          </cell>
          <cell r="C33">
            <v>28.1</v>
          </cell>
          <cell r="D33">
            <v>18.7</v>
          </cell>
          <cell r="E33">
            <v>79.5</v>
          </cell>
          <cell r="F33">
            <v>94</v>
          </cell>
          <cell r="G33">
            <v>47</v>
          </cell>
          <cell r="H33">
            <v>25.2</v>
          </cell>
          <cell r="I33" t="str">
            <v>SE</v>
          </cell>
          <cell r="J33">
            <v>48.6</v>
          </cell>
          <cell r="K33">
            <v>15.599999999999998</v>
          </cell>
        </row>
        <row r="34">
          <cell r="B34">
            <v>22.279166666666665</v>
          </cell>
          <cell r="C34">
            <v>29.8</v>
          </cell>
          <cell r="D34">
            <v>15.6</v>
          </cell>
          <cell r="E34">
            <v>72.916666666666671</v>
          </cell>
          <cell r="F34">
            <v>97</v>
          </cell>
          <cell r="G34">
            <v>43</v>
          </cell>
          <cell r="H34">
            <v>14.76</v>
          </cell>
          <cell r="I34" t="str">
            <v>SE</v>
          </cell>
          <cell r="J34">
            <v>28.08</v>
          </cell>
          <cell r="K34">
            <v>0</v>
          </cell>
        </row>
        <row r="35">
          <cell r="B35">
            <v>22.758333333333336</v>
          </cell>
          <cell r="C35">
            <v>29.9</v>
          </cell>
          <cell r="D35">
            <v>17</v>
          </cell>
          <cell r="E35">
            <v>68.083333333333329</v>
          </cell>
          <cell r="F35">
            <v>91</v>
          </cell>
          <cell r="G35">
            <v>41</v>
          </cell>
          <cell r="H35">
            <v>11.879999999999999</v>
          </cell>
          <cell r="I35" t="str">
            <v>L</v>
          </cell>
          <cell r="J35">
            <v>26.28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30.829166666666666</v>
          </cell>
          <cell r="C5">
            <v>40.200000000000003</v>
          </cell>
          <cell r="D5">
            <v>21</v>
          </cell>
          <cell r="E5">
            <v>42.166666666666664</v>
          </cell>
          <cell r="F5">
            <v>75</v>
          </cell>
          <cell r="G5">
            <v>17</v>
          </cell>
          <cell r="H5">
            <v>21.6</v>
          </cell>
          <cell r="I5" t="str">
            <v>NO</v>
          </cell>
          <cell r="J5">
            <v>37.800000000000004</v>
          </cell>
          <cell r="K5">
            <v>0</v>
          </cell>
        </row>
        <row r="6">
          <cell r="B6">
            <v>31.308333333333326</v>
          </cell>
          <cell r="C6">
            <v>40.5</v>
          </cell>
          <cell r="D6">
            <v>21.4</v>
          </cell>
          <cell r="E6">
            <v>41</v>
          </cell>
          <cell r="F6">
            <v>76</v>
          </cell>
          <cell r="G6">
            <v>20</v>
          </cell>
          <cell r="H6">
            <v>16.2</v>
          </cell>
          <cell r="I6" t="str">
            <v>SO</v>
          </cell>
          <cell r="J6">
            <v>46.800000000000004</v>
          </cell>
          <cell r="K6">
            <v>0</v>
          </cell>
        </row>
        <row r="7">
          <cell r="B7">
            <v>31.516666666666669</v>
          </cell>
          <cell r="C7">
            <v>40.6</v>
          </cell>
          <cell r="D7">
            <v>21.2</v>
          </cell>
          <cell r="E7">
            <v>44.208333333333336</v>
          </cell>
          <cell r="F7">
            <v>79</v>
          </cell>
          <cell r="G7">
            <v>21</v>
          </cell>
          <cell r="H7">
            <v>15.840000000000002</v>
          </cell>
          <cell r="I7" t="str">
            <v>O</v>
          </cell>
          <cell r="J7">
            <v>31.680000000000003</v>
          </cell>
          <cell r="K7">
            <v>0</v>
          </cell>
        </row>
        <row r="8">
          <cell r="B8">
            <v>28.641666666666666</v>
          </cell>
          <cell r="C8">
            <v>36.200000000000003</v>
          </cell>
          <cell r="D8">
            <v>22.3</v>
          </cell>
          <cell r="E8">
            <v>55.416666666666664</v>
          </cell>
          <cell r="F8">
            <v>78</v>
          </cell>
          <cell r="G8">
            <v>33</v>
          </cell>
          <cell r="H8">
            <v>18.720000000000002</v>
          </cell>
          <cell r="I8" t="str">
            <v>L</v>
          </cell>
          <cell r="J8">
            <v>44.64</v>
          </cell>
          <cell r="K8">
            <v>0</v>
          </cell>
        </row>
        <row r="9">
          <cell r="B9">
            <v>30.054166666666664</v>
          </cell>
          <cell r="C9">
            <v>38</v>
          </cell>
          <cell r="D9">
            <v>23.4</v>
          </cell>
          <cell r="E9">
            <v>51.416666666666664</v>
          </cell>
          <cell r="F9">
            <v>72</v>
          </cell>
          <cell r="G9">
            <v>29</v>
          </cell>
          <cell r="H9">
            <v>12.24</v>
          </cell>
          <cell r="I9" t="str">
            <v>SE</v>
          </cell>
          <cell r="J9">
            <v>26.64</v>
          </cell>
          <cell r="K9">
            <v>0</v>
          </cell>
        </row>
        <row r="10">
          <cell r="B10">
            <v>29.862499999999997</v>
          </cell>
          <cell r="C10">
            <v>39.5</v>
          </cell>
          <cell r="D10">
            <v>19.8</v>
          </cell>
          <cell r="E10">
            <v>52.083333333333336</v>
          </cell>
          <cell r="F10">
            <v>86</v>
          </cell>
          <cell r="G10">
            <v>25</v>
          </cell>
          <cell r="H10">
            <v>14.04</v>
          </cell>
          <cell r="I10" t="str">
            <v>S</v>
          </cell>
          <cell r="J10">
            <v>30.240000000000002</v>
          </cell>
          <cell r="K10">
            <v>0</v>
          </cell>
        </row>
        <row r="11">
          <cell r="B11">
            <v>30.633333333333336</v>
          </cell>
          <cell r="C11">
            <v>40.4</v>
          </cell>
          <cell r="D11">
            <v>23.6</v>
          </cell>
          <cell r="E11">
            <v>50</v>
          </cell>
          <cell r="F11">
            <v>78</v>
          </cell>
          <cell r="G11">
            <v>25</v>
          </cell>
          <cell r="H11">
            <v>33.480000000000004</v>
          </cell>
          <cell r="I11" t="str">
            <v>SO</v>
          </cell>
          <cell r="J11">
            <v>60.12</v>
          </cell>
          <cell r="K11">
            <v>0</v>
          </cell>
        </row>
        <row r="12">
          <cell r="B12">
            <v>30.104166666666661</v>
          </cell>
          <cell r="C12">
            <v>39</v>
          </cell>
          <cell r="D12">
            <v>21.2</v>
          </cell>
          <cell r="E12">
            <v>54.333333333333336</v>
          </cell>
          <cell r="F12">
            <v>88</v>
          </cell>
          <cell r="G12">
            <v>26</v>
          </cell>
          <cell r="H12">
            <v>18.720000000000002</v>
          </cell>
          <cell r="I12" t="str">
            <v>O</v>
          </cell>
          <cell r="J12">
            <v>38.519999999999996</v>
          </cell>
          <cell r="K12">
            <v>0</v>
          </cell>
        </row>
        <row r="13">
          <cell r="B13">
            <v>31.220833333333335</v>
          </cell>
          <cell r="C13">
            <v>38.5</v>
          </cell>
          <cell r="D13">
            <v>24.4</v>
          </cell>
          <cell r="E13">
            <v>45.625</v>
          </cell>
          <cell r="F13">
            <v>72</v>
          </cell>
          <cell r="G13">
            <v>22</v>
          </cell>
          <cell r="H13">
            <v>33.119999999999997</v>
          </cell>
          <cell r="I13" t="str">
            <v>O</v>
          </cell>
          <cell r="J13">
            <v>58.32</v>
          </cell>
          <cell r="K13">
            <v>0</v>
          </cell>
        </row>
        <row r="14">
          <cell r="B14">
            <v>25.804166666666671</v>
          </cell>
          <cell r="C14">
            <v>31.8</v>
          </cell>
          <cell r="D14">
            <v>20.399999999999999</v>
          </cell>
          <cell r="E14">
            <v>43.625</v>
          </cell>
          <cell r="F14">
            <v>72</v>
          </cell>
          <cell r="G14">
            <v>15</v>
          </cell>
          <cell r="H14">
            <v>21.6</v>
          </cell>
          <cell r="I14" t="str">
            <v>SE</v>
          </cell>
          <cell r="J14">
            <v>40.680000000000007</v>
          </cell>
          <cell r="K14">
            <v>0</v>
          </cell>
        </row>
        <row r="15">
          <cell r="B15">
            <v>25.808333333333334</v>
          </cell>
          <cell r="C15">
            <v>34.700000000000003</v>
          </cell>
          <cell r="D15">
            <v>17.899999999999999</v>
          </cell>
          <cell r="E15">
            <v>39.375</v>
          </cell>
          <cell r="F15">
            <v>58</v>
          </cell>
          <cell r="G15">
            <v>27</v>
          </cell>
          <cell r="H15">
            <v>15.120000000000001</v>
          </cell>
          <cell r="I15" t="str">
            <v>SE</v>
          </cell>
          <cell r="J15">
            <v>37.440000000000005</v>
          </cell>
          <cell r="K15">
            <v>0</v>
          </cell>
        </row>
        <row r="16">
          <cell r="B16">
            <v>25.954166666666666</v>
          </cell>
          <cell r="C16">
            <v>35.4</v>
          </cell>
          <cell r="D16">
            <v>20.7</v>
          </cell>
          <cell r="E16">
            <v>52.875</v>
          </cell>
          <cell r="F16">
            <v>90</v>
          </cell>
          <cell r="G16">
            <v>39</v>
          </cell>
          <cell r="H16">
            <v>11.16</v>
          </cell>
          <cell r="I16" t="str">
            <v>SE</v>
          </cell>
          <cell r="J16">
            <v>50.04</v>
          </cell>
          <cell r="K16">
            <v>0.60000000000000009</v>
          </cell>
        </row>
        <row r="17">
          <cell r="B17">
            <v>26.166666666666661</v>
          </cell>
          <cell r="C17">
            <v>35.4</v>
          </cell>
          <cell r="D17">
            <v>19.5</v>
          </cell>
          <cell r="E17">
            <v>67.958333333333329</v>
          </cell>
          <cell r="F17">
            <v>97</v>
          </cell>
          <cell r="G17">
            <v>38</v>
          </cell>
          <cell r="H17">
            <v>27.720000000000002</v>
          </cell>
          <cell r="I17" t="str">
            <v>SE</v>
          </cell>
          <cell r="J17">
            <v>119.16000000000001</v>
          </cell>
          <cell r="K17">
            <v>55.599999999999994</v>
          </cell>
        </row>
        <row r="18">
          <cell r="B18">
            <v>25.808333333333334</v>
          </cell>
          <cell r="C18">
            <v>37.1</v>
          </cell>
          <cell r="D18">
            <v>19.7</v>
          </cell>
          <cell r="E18">
            <v>70.166666666666671</v>
          </cell>
          <cell r="F18">
            <v>92</v>
          </cell>
          <cell r="G18">
            <v>32</v>
          </cell>
          <cell r="H18">
            <v>25.92</v>
          </cell>
          <cell r="I18" t="str">
            <v>L</v>
          </cell>
          <cell r="J18">
            <v>62.639999999999993</v>
          </cell>
          <cell r="K18">
            <v>17.399999999999999</v>
          </cell>
        </row>
        <row r="19">
          <cell r="B19">
            <v>21.112500000000004</v>
          </cell>
          <cell r="C19">
            <v>24.3</v>
          </cell>
          <cell r="D19">
            <v>19.600000000000001</v>
          </cell>
          <cell r="E19">
            <v>90.5</v>
          </cell>
          <cell r="F19">
            <v>97</v>
          </cell>
          <cell r="G19">
            <v>73</v>
          </cell>
          <cell r="H19">
            <v>15.48</v>
          </cell>
          <cell r="I19" t="str">
            <v>SE</v>
          </cell>
          <cell r="J19">
            <v>39.96</v>
          </cell>
          <cell r="K19">
            <v>38</v>
          </cell>
        </row>
        <row r="20">
          <cell r="B20">
            <v>22.750000000000004</v>
          </cell>
          <cell r="C20">
            <v>28.7</v>
          </cell>
          <cell r="D20">
            <v>18.7</v>
          </cell>
          <cell r="E20">
            <v>84.458333333333329</v>
          </cell>
          <cell r="F20">
            <v>98</v>
          </cell>
          <cell r="G20">
            <v>59</v>
          </cell>
          <cell r="H20">
            <v>12.24</v>
          </cell>
          <cell r="I20" t="str">
            <v>SE</v>
          </cell>
          <cell r="J20">
            <v>27</v>
          </cell>
          <cell r="K20">
            <v>0.2</v>
          </cell>
        </row>
        <row r="21">
          <cell r="B21">
            <v>23.887499999999999</v>
          </cell>
          <cell r="C21">
            <v>31.4</v>
          </cell>
          <cell r="D21">
            <v>18.2</v>
          </cell>
          <cell r="E21">
            <v>69.458333333333329</v>
          </cell>
          <cell r="F21">
            <v>89</v>
          </cell>
          <cell r="G21">
            <v>42</v>
          </cell>
          <cell r="H21">
            <v>14.4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24.483333333333331</v>
          </cell>
          <cell r="C22">
            <v>31</v>
          </cell>
          <cell r="D22">
            <v>19.7</v>
          </cell>
          <cell r="E22">
            <v>65.208333333333329</v>
          </cell>
          <cell r="F22">
            <v>83</v>
          </cell>
          <cell r="G22">
            <v>43</v>
          </cell>
          <cell r="H22">
            <v>19.8</v>
          </cell>
          <cell r="I22" t="str">
            <v>SE</v>
          </cell>
          <cell r="J22">
            <v>34.92</v>
          </cell>
          <cell r="K22">
            <v>0</v>
          </cell>
        </row>
        <row r="23">
          <cell r="B23">
            <v>25.7</v>
          </cell>
          <cell r="C23">
            <v>33.799999999999997</v>
          </cell>
          <cell r="D23">
            <v>18.8</v>
          </cell>
          <cell r="E23">
            <v>70.708333333333329</v>
          </cell>
          <cell r="F23">
            <v>97</v>
          </cell>
          <cell r="G23">
            <v>40</v>
          </cell>
          <cell r="H23">
            <v>18.36</v>
          </cell>
          <cell r="I23" t="str">
            <v>N</v>
          </cell>
          <cell r="J23">
            <v>35.64</v>
          </cell>
          <cell r="K23">
            <v>0</v>
          </cell>
        </row>
        <row r="24">
          <cell r="B24">
            <v>25.583333333333332</v>
          </cell>
          <cell r="C24">
            <v>33.9</v>
          </cell>
          <cell r="D24">
            <v>20.3</v>
          </cell>
          <cell r="E24">
            <v>74.416666666666671</v>
          </cell>
          <cell r="F24">
            <v>95</v>
          </cell>
          <cell r="G24">
            <v>40</v>
          </cell>
          <cell r="H24">
            <v>12.6</v>
          </cell>
          <cell r="I24" t="str">
            <v>L</v>
          </cell>
          <cell r="J24">
            <v>42.12</v>
          </cell>
          <cell r="K24">
            <v>0.6</v>
          </cell>
        </row>
        <row r="25">
          <cell r="B25">
            <v>25.858333333333334</v>
          </cell>
          <cell r="C25">
            <v>34.700000000000003</v>
          </cell>
          <cell r="D25">
            <v>20.6</v>
          </cell>
          <cell r="E25">
            <v>75.541666666666671</v>
          </cell>
          <cell r="F25">
            <v>97</v>
          </cell>
          <cell r="G25">
            <v>38</v>
          </cell>
          <cell r="H25">
            <v>25.56</v>
          </cell>
          <cell r="I25" t="str">
            <v>L</v>
          </cell>
          <cell r="J25">
            <v>55.440000000000005</v>
          </cell>
          <cell r="K25">
            <v>5.6</v>
          </cell>
        </row>
        <row r="26">
          <cell r="B26">
            <v>25.775000000000006</v>
          </cell>
          <cell r="C26">
            <v>32</v>
          </cell>
          <cell r="D26">
            <v>21.6</v>
          </cell>
          <cell r="E26">
            <v>70.958333333333329</v>
          </cell>
          <cell r="F26">
            <v>94</v>
          </cell>
          <cell r="G26">
            <v>44</v>
          </cell>
          <cell r="H26">
            <v>16.559999999999999</v>
          </cell>
          <cell r="I26" t="str">
            <v>L</v>
          </cell>
          <cell r="J26">
            <v>36.72</v>
          </cell>
          <cell r="K26">
            <v>0.2</v>
          </cell>
        </row>
        <row r="27">
          <cell r="B27">
            <v>26.229166666666668</v>
          </cell>
          <cell r="C27">
            <v>30.3</v>
          </cell>
          <cell r="D27">
            <v>23.5</v>
          </cell>
          <cell r="E27">
            <v>63.875</v>
          </cell>
          <cell r="F27">
            <v>78</v>
          </cell>
          <cell r="G27">
            <v>51</v>
          </cell>
          <cell r="H27">
            <v>15.840000000000002</v>
          </cell>
          <cell r="I27" t="str">
            <v>L</v>
          </cell>
          <cell r="J27">
            <v>35.28</v>
          </cell>
          <cell r="K27">
            <v>0</v>
          </cell>
        </row>
        <row r="28">
          <cell r="B28">
            <v>24.324999999999999</v>
          </cell>
          <cell r="C28">
            <v>29.9</v>
          </cell>
          <cell r="D28">
            <v>21.7</v>
          </cell>
          <cell r="E28">
            <v>79.958333333333329</v>
          </cell>
          <cell r="F28">
            <v>94</v>
          </cell>
          <cell r="G28">
            <v>57</v>
          </cell>
          <cell r="H28">
            <v>29.52</v>
          </cell>
          <cell r="I28" t="str">
            <v>SE</v>
          </cell>
          <cell r="J28">
            <v>55.800000000000004</v>
          </cell>
          <cell r="K28">
            <v>3.0000000000000004</v>
          </cell>
        </row>
        <row r="29">
          <cell r="B29">
            <v>25.537500000000005</v>
          </cell>
          <cell r="C29">
            <v>34.700000000000003</v>
          </cell>
          <cell r="D29">
            <v>18.7</v>
          </cell>
          <cell r="E29">
            <v>76.333333333333329</v>
          </cell>
          <cell r="F29">
            <v>99</v>
          </cell>
          <cell r="G29">
            <v>36</v>
          </cell>
          <cell r="H29">
            <v>16.559999999999999</v>
          </cell>
          <cell r="I29" t="str">
            <v>NO</v>
          </cell>
          <cell r="J29">
            <v>34.200000000000003</v>
          </cell>
          <cell r="K29">
            <v>0</v>
          </cell>
        </row>
        <row r="30">
          <cell r="B30">
            <v>22.516666666666669</v>
          </cell>
          <cell r="C30">
            <v>29.6</v>
          </cell>
          <cell r="D30">
            <v>18.7</v>
          </cell>
          <cell r="E30">
            <v>84.208333333333329</v>
          </cell>
          <cell r="F30">
            <v>97</v>
          </cell>
          <cell r="G30">
            <v>55</v>
          </cell>
          <cell r="H30">
            <v>29.52</v>
          </cell>
          <cell r="I30" t="str">
            <v>SE</v>
          </cell>
          <cell r="J30">
            <v>74.52</v>
          </cell>
          <cell r="K30">
            <v>40.000000000000007</v>
          </cell>
        </row>
        <row r="31">
          <cell r="B31">
            <v>23.445833333333329</v>
          </cell>
          <cell r="C31">
            <v>29.8</v>
          </cell>
          <cell r="D31">
            <v>18.3</v>
          </cell>
          <cell r="E31">
            <v>70.916666666666671</v>
          </cell>
          <cell r="F31">
            <v>96</v>
          </cell>
          <cell r="G31">
            <v>38</v>
          </cell>
          <cell r="H31">
            <v>16.920000000000002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25.179166666666671</v>
          </cell>
          <cell r="C32">
            <v>33.799999999999997</v>
          </cell>
          <cell r="D32">
            <v>15.1</v>
          </cell>
          <cell r="E32">
            <v>62.375</v>
          </cell>
          <cell r="F32">
            <v>95</v>
          </cell>
          <cell r="G32">
            <v>40</v>
          </cell>
          <cell r="H32">
            <v>10.08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22.883333333333329</v>
          </cell>
          <cell r="C33">
            <v>27.7</v>
          </cell>
          <cell r="D33">
            <v>19</v>
          </cell>
          <cell r="E33">
            <v>83.958333333333329</v>
          </cell>
          <cell r="F33">
            <v>97</v>
          </cell>
          <cell r="G33">
            <v>60</v>
          </cell>
          <cell r="H33">
            <v>18.36</v>
          </cell>
          <cell r="I33" t="str">
            <v>L</v>
          </cell>
          <cell r="J33">
            <v>56.519999999999996</v>
          </cell>
          <cell r="K33">
            <v>46.000000000000014</v>
          </cell>
        </row>
        <row r="34">
          <cell r="B34">
            <v>21.929166666666664</v>
          </cell>
          <cell r="C34">
            <v>27.7</v>
          </cell>
          <cell r="D34">
            <v>18.100000000000001</v>
          </cell>
          <cell r="E34">
            <v>78.583333333333329</v>
          </cell>
          <cell r="F34">
            <v>92</v>
          </cell>
          <cell r="G34">
            <v>59</v>
          </cell>
          <cell r="H34">
            <v>13.32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B35">
            <v>22.983333333333331</v>
          </cell>
          <cell r="C35">
            <v>29.1</v>
          </cell>
          <cell r="D35">
            <v>18.3</v>
          </cell>
          <cell r="E35">
            <v>72.25</v>
          </cell>
          <cell r="F35">
            <v>94</v>
          </cell>
          <cell r="G35">
            <v>44</v>
          </cell>
          <cell r="H35">
            <v>12.24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30.983333333333338</v>
          </cell>
          <cell r="C5">
            <v>41.3</v>
          </cell>
          <cell r="D5">
            <v>20.399999999999999</v>
          </cell>
          <cell r="E5">
            <v>41.666666666666664</v>
          </cell>
          <cell r="F5">
            <v>79</v>
          </cell>
          <cell r="G5">
            <v>13</v>
          </cell>
          <cell r="H5">
            <v>16.920000000000002</v>
          </cell>
          <cell r="I5" t="str">
            <v>NE</v>
          </cell>
          <cell r="J5">
            <v>43.2</v>
          </cell>
          <cell r="K5">
            <v>0</v>
          </cell>
        </row>
        <row r="6">
          <cell r="B6">
            <v>31.870833333333337</v>
          </cell>
          <cell r="C6">
            <v>40.799999999999997</v>
          </cell>
          <cell r="D6">
            <v>21.8</v>
          </cell>
          <cell r="E6">
            <v>40.083333333333336</v>
          </cell>
          <cell r="F6">
            <v>75</v>
          </cell>
          <cell r="G6">
            <v>17</v>
          </cell>
          <cell r="H6">
            <v>11.520000000000001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31.729166666666668</v>
          </cell>
          <cell r="C7">
            <v>40.9</v>
          </cell>
          <cell r="D7">
            <v>21.7</v>
          </cell>
          <cell r="E7">
            <v>42.333333333333336</v>
          </cell>
          <cell r="F7">
            <v>79</v>
          </cell>
          <cell r="G7">
            <v>19</v>
          </cell>
          <cell r="H7">
            <v>11.879999999999999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27.629166666666666</v>
          </cell>
          <cell r="C8">
            <v>34.9</v>
          </cell>
          <cell r="D8">
            <v>21.2</v>
          </cell>
          <cell r="E8">
            <v>56.5</v>
          </cell>
          <cell r="F8">
            <v>84</v>
          </cell>
          <cell r="G8">
            <v>34</v>
          </cell>
          <cell r="H8">
            <v>16.2</v>
          </cell>
          <cell r="I8" t="str">
            <v>S</v>
          </cell>
          <cell r="J8">
            <v>31.319999999999997</v>
          </cell>
          <cell r="K8">
            <v>0</v>
          </cell>
        </row>
        <row r="9">
          <cell r="B9">
            <v>27.629166666666663</v>
          </cell>
          <cell r="C9">
            <v>36.5</v>
          </cell>
          <cell r="D9">
            <v>21</v>
          </cell>
          <cell r="E9">
            <v>57.75</v>
          </cell>
          <cell r="F9">
            <v>83</v>
          </cell>
          <cell r="G9">
            <v>31</v>
          </cell>
          <cell r="H9">
            <v>10.8</v>
          </cell>
          <cell r="I9" t="str">
            <v>O</v>
          </cell>
          <cell r="J9">
            <v>24.48</v>
          </cell>
          <cell r="K9">
            <v>0</v>
          </cell>
        </row>
        <row r="10">
          <cell r="B10">
            <v>28.358333333333338</v>
          </cell>
          <cell r="C10">
            <v>38.299999999999997</v>
          </cell>
          <cell r="D10">
            <v>19.8</v>
          </cell>
          <cell r="E10">
            <v>54.041666666666664</v>
          </cell>
          <cell r="F10">
            <v>79</v>
          </cell>
          <cell r="G10">
            <v>26</v>
          </cell>
          <cell r="H10">
            <v>11.879999999999999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31.120833333333326</v>
          </cell>
          <cell r="C11">
            <v>40.700000000000003</v>
          </cell>
          <cell r="D11">
            <v>23.1</v>
          </cell>
          <cell r="E11">
            <v>46.75</v>
          </cell>
          <cell r="F11">
            <v>80</v>
          </cell>
          <cell r="G11">
            <v>21</v>
          </cell>
          <cell r="H11">
            <v>24.12</v>
          </cell>
          <cell r="I11" t="str">
            <v>O</v>
          </cell>
          <cell r="J11">
            <v>63.360000000000007</v>
          </cell>
          <cell r="K11">
            <v>1.2000000000000002</v>
          </cell>
        </row>
        <row r="12">
          <cell r="B12">
            <v>27.595833333333331</v>
          </cell>
          <cell r="C12">
            <v>36.4</v>
          </cell>
          <cell r="D12">
            <v>21.1</v>
          </cell>
          <cell r="E12">
            <v>67.916666666666671</v>
          </cell>
          <cell r="F12">
            <v>92</v>
          </cell>
          <cell r="G12">
            <v>37</v>
          </cell>
          <cell r="H12">
            <v>19.8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27.895833333333332</v>
          </cell>
          <cell r="C13">
            <v>34.799999999999997</v>
          </cell>
          <cell r="D13">
            <v>23.2</v>
          </cell>
          <cell r="E13">
            <v>61.375</v>
          </cell>
          <cell r="F13">
            <v>82</v>
          </cell>
          <cell r="G13">
            <v>37</v>
          </cell>
          <cell r="H13">
            <v>28.8</v>
          </cell>
          <cell r="I13" t="str">
            <v>O</v>
          </cell>
          <cell r="J13">
            <v>51.84</v>
          </cell>
          <cell r="K13">
            <v>0</v>
          </cell>
        </row>
        <row r="14">
          <cell r="B14">
            <v>23.804166666666671</v>
          </cell>
          <cell r="C14">
            <v>30.2</v>
          </cell>
          <cell r="D14">
            <v>18.600000000000001</v>
          </cell>
          <cell r="E14">
            <v>49.416666666666664</v>
          </cell>
          <cell r="F14">
            <v>90</v>
          </cell>
          <cell r="G14">
            <v>14</v>
          </cell>
          <cell r="H14">
            <v>16.920000000000002</v>
          </cell>
          <cell r="I14" t="str">
            <v>SO</v>
          </cell>
          <cell r="J14">
            <v>32.04</v>
          </cell>
          <cell r="K14">
            <v>0.2</v>
          </cell>
        </row>
        <row r="15">
          <cell r="B15">
            <v>23.950000000000003</v>
          </cell>
          <cell r="C15">
            <v>31</v>
          </cell>
          <cell r="D15">
            <v>17.5</v>
          </cell>
          <cell r="E15">
            <v>43.333333333333336</v>
          </cell>
          <cell r="F15">
            <v>63</v>
          </cell>
          <cell r="G15">
            <v>27</v>
          </cell>
          <cell r="H15">
            <v>20.52</v>
          </cell>
          <cell r="I15" t="str">
            <v>S</v>
          </cell>
          <cell r="J15">
            <v>37.440000000000005</v>
          </cell>
          <cell r="K15">
            <v>0</v>
          </cell>
        </row>
        <row r="16">
          <cell r="B16">
            <v>24.95</v>
          </cell>
          <cell r="C16">
            <v>33.4</v>
          </cell>
          <cell r="D16">
            <v>17.7</v>
          </cell>
          <cell r="E16">
            <v>52.75</v>
          </cell>
          <cell r="F16">
            <v>72</v>
          </cell>
          <cell r="G16">
            <v>34</v>
          </cell>
          <cell r="H16">
            <v>15.840000000000002</v>
          </cell>
          <cell r="I16" t="str">
            <v>SE</v>
          </cell>
          <cell r="J16">
            <v>33.840000000000003</v>
          </cell>
          <cell r="K16">
            <v>0</v>
          </cell>
        </row>
        <row r="17">
          <cell r="B17">
            <v>25.633333333333336</v>
          </cell>
          <cell r="C17">
            <v>34.299999999999997</v>
          </cell>
          <cell r="D17">
            <v>20</v>
          </cell>
          <cell r="E17">
            <v>64.458333333333329</v>
          </cell>
          <cell r="F17">
            <v>86</v>
          </cell>
          <cell r="G17">
            <v>29</v>
          </cell>
          <cell r="H17">
            <v>14.04</v>
          </cell>
          <cell r="I17" t="str">
            <v>SO</v>
          </cell>
          <cell r="J17">
            <v>32.04</v>
          </cell>
          <cell r="K17">
            <v>0.60000000000000009</v>
          </cell>
        </row>
        <row r="18">
          <cell r="B18">
            <v>26.033333333333342</v>
          </cell>
          <cell r="C18">
            <v>36.299999999999997</v>
          </cell>
          <cell r="D18">
            <v>18.899999999999999</v>
          </cell>
          <cell r="E18">
            <v>67.791666666666671</v>
          </cell>
          <cell r="F18">
            <v>96</v>
          </cell>
          <cell r="G18">
            <v>32</v>
          </cell>
          <cell r="H18">
            <v>26.64</v>
          </cell>
          <cell r="I18" t="str">
            <v>NE</v>
          </cell>
          <cell r="J18">
            <v>52.2</v>
          </cell>
          <cell r="K18">
            <v>0.2</v>
          </cell>
        </row>
        <row r="19">
          <cell r="B19">
            <v>21.195833333333336</v>
          </cell>
          <cell r="C19">
            <v>23.2</v>
          </cell>
          <cell r="D19">
            <v>19.5</v>
          </cell>
          <cell r="E19">
            <v>87.434782608695656</v>
          </cell>
          <cell r="F19">
            <v>100</v>
          </cell>
          <cell r="G19">
            <v>76</v>
          </cell>
          <cell r="H19">
            <v>24.48</v>
          </cell>
          <cell r="I19" t="str">
            <v>L</v>
          </cell>
          <cell r="J19">
            <v>47.519999999999996</v>
          </cell>
          <cell r="K19">
            <v>7.8</v>
          </cell>
        </row>
        <row r="20">
          <cell r="B20">
            <v>23.208333333333332</v>
          </cell>
          <cell r="C20">
            <v>29.2</v>
          </cell>
          <cell r="D20">
            <v>18.7</v>
          </cell>
          <cell r="E20">
            <v>71.4375</v>
          </cell>
          <cell r="F20">
            <v>100</v>
          </cell>
          <cell r="G20">
            <v>49</v>
          </cell>
          <cell r="H20">
            <v>16.2</v>
          </cell>
          <cell r="I20" t="str">
            <v>S</v>
          </cell>
          <cell r="J20">
            <v>30.96</v>
          </cell>
          <cell r="K20">
            <v>0</v>
          </cell>
        </row>
        <row r="21">
          <cell r="B21">
            <v>23.412499999999998</v>
          </cell>
          <cell r="C21">
            <v>30.1</v>
          </cell>
          <cell r="D21">
            <v>17.399999999999999</v>
          </cell>
          <cell r="E21">
            <v>62.875</v>
          </cell>
          <cell r="F21">
            <v>89</v>
          </cell>
          <cell r="G21">
            <v>36</v>
          </cell>
          <cell r="H21">
            <v>19.8</v>
          </cell>
          <cell r="I21" t="str">
            <v>S</v>
          </cell>
          <cell r="J21">
            <v>37.080000000000005</v>
          </cell>
          <cell r="K21">
            <v>0</v>
          </cell>
        </row>
        <row r="22">
          <cell r="B22">
            <v>24.524999999999995</v>
          </cell>
          <cell r="C22">
            <v>30.6</v>
          </cell>
          <cell r="D22">
            <v>19.3</v>
          </cell>
          <cell r="E22">
            <v>55.291666666666664</v>
          </cell>
          <cell r="F22">
            <v>73</v>
          </cell>
          <cell r="G22">
            <v>37</v>
          </cell>
          <cell r="H22">
            <v>19.440000000000001</v>
          </cell>
          <cell r="I22" t="str">
            <v>S</v>
          </cell>
          <cell r="J22">
            <v>37.080000000000005</v>
          </cell>
          <cell r="K22">
            <v>0</v>
          </cell>
        </row>
        <row r="23">
          <cell r="B23">
            <v>26.779166666666665</v>
          </cell>
          <cell r="C23">
            <v>35.700000000000003</v>
          </cell>
          <cell r="D23">
            <v>19.899999999999999</v>
          </cell>
          <cell r="E23">
            <v>56.833333333333336</v>
          </cell>
          <cell r="F23">
            <v>82</v>
          </cell>
          <cell r="G23">
            <v>31</v>
          </cell>
          <cell r="H23">
            <v>22.68</v>
          </cell>
          <cell r="I23" t="str">
            <v>S</v>
          </cell>
          <cell r="J23">
            <v>36</v>
          </cell>
          <cell r="K23">
            <v>0</v>
          </cell>
        </row>
        <row r="24">
          <cell r="B24">
            <v>27.112500000000008</v>
          </cell>
          <cell r="C24">
            <v>34.5</v>
          </cell>
          <cell r="D24">
            <v>20.3</v>
          </cell>
          <cell r="E24">
            <v>61</v>
          </cell>
          <cell r="F24">
            <v>94</v>
          </cell>
          <cell r="G24">
            <v>28</v>
          </cell>
          <cell r="H24">
            <v>16.2</v>
          </cell>
          <cell r="I24" t="str">
            <v>SE</v>
          </cell>
          <cell r="J24">
            <v>33.119999999999997</v>
          </cell>
          <cell r="K24">
            <v>0</v>
          </cell>
        </row>
        <row r="25">
          <cell r="B25">
            <v>28.187499999999996</v>
          </cell>
          <cell r="C25">
            <v>35.5</v>
          </cell>
          <cell r="D25">
            <v>20.399999999999999</v>
          </cell>
          <cell r="E25">
            <v>56</v>
          </cell>
          <cell r="F25">
            <v>90</v>
          </cell>
          <cell r="G25">
            <v>26</v>
          </cell>
          <cell r="H25">
            <v>15.840000000000002</v>
          </cell>
          <cell r="I25" t="str">
            <v>S</v>
          </cell>
          <cell r="J25">
            <v>29.880000000000003</v>
          </cell>
          <cell r="K25">
            <v>0</v>
          </cell>
        </row>
        <row r="26">
          <cell r="B26">
            <v>27.674999999999997</v>
          </cell>
          <cell r="C26">
            <v>34.299999999999997</v>
          </cell>
          <cell r="D26">
            <v>21.3</v>
          </cell>
          <cell r="E26">
            <v>52</v>
          </cell>
          <cell r="F26">
            <v>77</v>
          </cell>
          <cell r="G26">
            <v>27</v>
          </cell>
          <cell r="H26">
            <v>22.68</v>
          </cell>
          <cell r="I26" t="str">
            <v>S</v>
          </cell>
          <cell r="J26">
            <v>39.24</v>
          </cell>
          <cell r="K26">
            <v>0</v>
          </cell>
        </row>
        <row r="27">
          <cell r="B27">
            <v>27.345833333333331</v>
          </cell>
          <cell r="C27">
            <v>33.1</v>
          </cell>
          <cell r="D27">
            <v>22.6</v>
          </cell>
          <cell r="E27">
            <v>50.375</v>
          </cell>
          <cell r="F27">
            <v>66</v>
          </cell>
          <cell r="G27">
            <v>37</v>
          </cell>
          <cell r="H27">
            <v>21.6</v>
          </cell>
          <cell r="I27" t="str">
            <v>S</v>
          </cell>
          <cell r="J27">
            <v>41.04</v>
          </cell>
          <cell r="K27">
            <v>0</v>
          </cell>
        </row>
        <row r="28">
          <cell r="B28">
            <v>25.912499999999998</v>
          </cell>
          <cell r="C28">
            <v>33.4</v>
          </cell>
          <cell r="D28">
            <v>22.1</v>
          </cell>
          <cell r="E28">
            <v>69.25</v>
          </cell>
          <cell r="F28">
            <v>90</v>
          </cell>
          <cell r="G28">
            <v>37</v>
          </cell>
          <cell r="H28">
            <v>15.840000000000002</v>
          </cell>
          <cell r="I28" t="str">
            <v>NE</v>
          </cell>
          <cell r="J28">
            <v>30.96</v>
          </cell>
          <cell r="K28">
            <v>0.8</v>
          </cell>
        </row>
        <row r="29">
          <cell r="B29">
            <v>27.783333333333331</v>
          </cell>
          <cell r="C29">
            <v>36</v>
          </cell>
          <cell r="D29">
            <v>20.6</v>
          </cell>
          <cell r="E29">
            <v>63.25</v>
          </cell>
          <cell r="F29">
            <v>98</v>
          </cell>
          <cell r="G29">
            <v>30</v>
          </cell>
          <cell r="H29">
            <v>15.48</v>
          </cell>
          <cell r="I29" t="str">
            <v>L</v>
          </cell>
          <cell r="J29">
            <v>33.119999999999997</v>
          </cell>
          <cell r="K29">
            <v>0</v>
          </cell>
        </row>
        <row r="30">
          <cell r="B30">
            <v>23.112499999999994</v>
          </cell>
          <cell r="C30">
            <v>30.2</v>
          </cell>
          <cell r="D30">
            <v>18.8</v>
          </cell>
          <cell r="E30">
            <v>75.75</v>
          </cell>
          <cell r="F30">
            <v>99</v>
          </cell>
          <cell r="G30">
            <v>47</v>
          </cell>
          <cell r="H30">
            <v>26.64</v>
          </cell>
          <cell r="I30" t="str">
            <v>SE</v>
          </cell>
          <cell r="J30">
            <v>59.4</v>
          </cell>
          <cell r="K30">
            <v>57.2</v>
          </cell>
        </row>
        <row r="31">
          <cell r="B31">
            <v>23.354166666666671</v>
          </cell>
          <cell r="C31">
            <v>29.7</v>
          </cell>
          <cell r="D31">
            <v>18.5</v>
          </cell>
          <cell r="E31">
            <v>68.541666666666671</v>
          </cell>
          <cell r="F31">
            <v>97</v>
          </cell>
          <cell r="G31">
            <v>33</v>
          </cell>
          <cell r="H31">
            <v>10.8</v>
          </cell>
          <cell r="I31" t="str">
            <v>NO</v>
          </cell>
          <cell r="J31">
            <v>24.48</v>
          </cell>
          <cell r="K31">
            <v>0</v>
          </cell>
        </row>
        <row r="32">
          <cell r="B32">
            <v>24.929166666666664</v>
          </cell>
          <cell r="C32">
            <v>33.299999999999997</v>
          </cell>
          <cell r="D32">
            <v>16.8</v>
          </cell>
          <cell r="E32">
            <v>58.75</v>
          </cell>
          <cell r="F32">
            <v>88</v>
          </cell>
          <cell r="G32">
            <v>31</v>
          </cell>
          <cell r="H32">
            <v>11.879999999999999</v>
          </cell>
          <cell r="I32" t="str">
            <v>SO</v>
          </cell>
          <cell r="J32">
            <v>21.96</v>
          </cell>
          <cell r="K32">
            <v>0</v>
          </cell>
        </row>
        <row r="33">
          <cell r="B33">
            <v>21.116666666666667</v>
          </cell>
          <cell r="C33">
            <v>27.4</v>
          </cell>
          <cell r="D33">
            <v>18.2</v>
          </cell>
          <cell r="E33">
            <v>84.583333333333329</v>
          </cell>
          <cell r="F33">
            <v>100</v>
          </cell>
          <cell r="G33">
            <v>50</v>
          </cell>
          <cell r="H33">
            <v>29.16</v>
          </cell>
          <cell r="I33" t="str">
            <v>O</v>
          </cell>
          <cell r="J33">
            <v>46.080000000000005</v>
          </cell>
          <cell r="K33">
            <v>20.2</v>
          </cell>
        </row>
        <row r="34">
          <cell r="B34">
            <v>21.691666666666666</v>
          </cell>
          <cell r="C34">
            <v>27.7</v>
          </cell>
          <cell r="D34">
            <v>18</v>
          </cell>
          <cell r="E34">
            <v>77.833333333333329</v>
          </cell>
          <cell r="F34">
            <v>94</v>
          </cell>
          <cell r="G34">
            <v>55</v>
          </cell>
          <cell r="H34">
            <v>17.28</v>
          </cell>
          <cell r="I34" t="str">
            <v>O</v>
          </cell>
          <cell r="J34">
            <v>29.52</v>
          </cell>
          <cell r="K34">
            <v>0</v>
          </cell>
        </row>
        <row r="35">
          <cell r="B35">
            <v>21.958333333333329</v>
          </cell>
          <cell r="C35">
            <v>28.7</v>
          </cell>
          <cell r="D35">
            <v>16.5</v>
          </cell>
          <cell r="E35">
            <v>69.5</v>
          </cell>
          <cell r="F35">
            <v>91</v>
          </cell>
          <cell r="G35">
            <v>42</v>
          </cell>
          <cell r="H35">
            <v>12.6</v>
          </cell>
          <cell r="I35" t="str">
            <v>SO</v>
          </cell>
          <cell r="J35">
            <v>27.720000000000002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32.262500000000003</v>
          </cell>
          <cell r="C5">
            <v>40.299999999999997</v>
          </cell>
          <cell r="D5">
            <v>25.1</v>
          </cell>
          <cell r="E5">
            <v>35.125</v>
          </cell>
          <cell r="F5">
            <v>57</v>
          </cell>
          <cell r="G5">
            <v>15</v>
          </cell>
          <cell r="H5">
            <v>12.96</v>
          </cell>
          <cell r="I5" t="str">
            <v>L</v>
          </cell>
          <cell r="J5">
            <v>26.28</v>
          </cell>
          <cell r="K5">
            <v>0</v>
          </cell>
        </row>
        <row r="6">
          <cell r="B6">
            <v>32.79999999999999</v>
          </cell>
          <cell r="C6">
            <v>40.4</v>
          </cell>
          <cell r="D6">
            <v>23.6</v>
          </cell>
          <cell r="E6">
            <v>32.25</v>
          </cell>
          <cell r="F6">
            <v>60</v>
          </cell>
          <cell r="G6">
            <v>16</v>
          </cell>
          <cell r="H6">
            <v>17.28</v>
          </cell>
          <cell r="I6" t="str">
            <v>NO</v>
          </cell>
          <cell r="J6">
            <v>31.680000000000003</v>
          </cell>
          <cell r="K6">
            <v>0</v>
          </cell>
        </row>
        <row r="7">
          <cell r="B7">
            <v>34.219047619047622</v>
          </cell>
          <cell r="C7">
            <v>40.9</v>
          </cell>
          <cell r="D7">
            <v>24.9</v>
          </cell>
          <cell r="E7">
            <v>29.285714285714285</v>
          </cell>
          <cell r="F7">
            <v>55</v>
          </cell>
          <cell r="G7">
            <v>14</v>
          </cell>
          <cell r="H7">
            <v>9.7200000000000006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29.718181818181815</v>
          </cell>
          <cell r="C8">
            <v>36</v>
          </cell>
          <cell r="D8">
            <v>21.7</v>
          </cell>
          <cell r="E8">
            <v>49.590909090909093</v>
          </cell>
          <cell r="F8">
            <v>75</v>
          </cell>
          <cell r="G8">
            <v>23</v>
          </cell>
          <cell r="H8">
            <v>23.040000000000003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29.117391304347823</v>
          </cell>
          <cell r="C9">
            <v>36.6</v>
          </cell>
          <cell r="D9">
            <v>21.3</v>
          </cell>
          <cell r="E9">
            <v>52.652173913043477</v>
          </cell>
          <cell r="F9">
            <v>78</v>
          </cell>
          <cell r="G9">
            <v>32</v>
          </cell>
          <cell r="H9">
            <v>16.2</v>
          </cell>
          <cell r="I9" t="str">
            <v>SE</v>
          </cell>
          <cell r="J9">
            <v>26.64</v>
          </cell>
          <cell r="K9">
            <v>0</v>
          </cell>
        </row>
        <row r="10">
          <cell r="B10">
            <v>31.69047619047619</v>
          </cell>
          <cell r="C10">
            <v>39.9</v>
          </cell>
          <cell r="D10">
            <v>23.5</v>
          </cell>
          <cell r="E10">
            <v>44.714285714285715</v>
          </cell>
          <cell r="F10">
            <v>73</v>
          </cell>
          <cell r="G10">
            <v>21</v>
          </cell>
          <cell r="H10">
            <v>15.48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33.404347826086962</v>
          </cell>
          <cell r="C11">
            <v>41.1</v>
          </cell>
          <cell r="D11">
            <v>26</v>
          </cell>
          <cell r="E11">
            <v>37.521739130434781</v>
          </cell>
          <cell r="F11">
            <v>61</v>
          </cell>
          <cell r="G11">
            <v>17</v>
          </cell>
          <cell r="H11">
            <v>14.76</v>
          </cell>
          <cell r="I11" t="str">
            <v>S</v>
          </cell>
          <cell r="J11">
            <v>52.56</v>
          </cell>
          <cell r="K11">
            <v>0.6</v>
          </cell>
        </row>
        <row r="12">
          <cell r="B12">
            <v>31.41578947368421</v>
          </cell>
          <cell r="C12">
            <v>39.1</v>
          </cell>
          <cell r="D12">
            <v>22</v>
          </cell>
          <cell r="E12">
            <v>49.473684210526315</v>
          </cell>
          <cell r="F12">
            <v>87</v>
          </cell>
          <cell r="G12">
            <v>23</v>
          </cell>
          <cell r="H12">
            <v>23.400000000000002</v>
          </cell>
          <cell r="I12" t="str">
            <v>N</v>
          </cell>
          <cell r="J12">
            <v>38.159999999999997</v>
          </cell>
          <cell r="K12">
            <v>0.2</v>
          </cell>
        </row>
        <row r="13">
          <cell r="B13">
            <v>32.265000000000001</v>
          </cell>
          <cell r="C13">
            <v>39.1</v>
          </cell>
          <cell r="D13">
            <v>25</v>
          </cell>
          <cell r="E13">
            <v>40.9</v>
          </cell>
          <cell r="F13">
            <v>67</v>
          </cell>
          <cell r="G13">
            <v>19</v>
          </cell>
          <cell r="H13">
            <v>32.04</v>
          </cell>
          <cell r="I13" t="str">
            <v>O</v>
          </cell>
          <cell r="J13">
            <v>63.360000000000007</v>
          </cell>
          <cell r="K13">
            <v>0</v>
          </cell>
        </row>
        <row r="14">
          <cell r="B14">
            <v>25.677777777777777</v>
          </cell>
          <cell r="C14">
            <v>30.6</v>
          </cell>
          <cell r="D14">
            <v>20.2</v>
          </cell>
          <cell r="E14">
            <v>40.611111111111114</v>
          </cell>
          <cell r="F14">
            <v>77</v>
          </cell>
          <cell r="G14">
            <v>14</v>
          </cell>
          <cell r="H14">
            <v>19.8</v>
          </cell>
          <cell r="I14" t="str">
            <v>SE</v>
          </cell>
          <cell r="J14">
            <v>45.72</v>
          </cell>
          <cell r="K14">
            <v>0</v>
          </cell>
        </row>
        <row r="15">
          <cell r="B15">
            <v>26.900000000000002</v>
          </cell>
          <cell r="C15">
            <v>32.1</v>
          </cell>
          <cell r="D15">
            <v>19.899999999999999</v>
          </cell>
          <cell r="E15">
            <v>36.6875</v>
          </cell>
          <cell r="F15">
            <v>64</v>
          </cell>
          <cell r="G15">
            <v>25</v>
          </cell>
          <cell r="H15">
            <v>15.48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27.46</v>
          </cell>
          <cell r="C16">
            <v>35</v>
          </cell>
          <cell r="D16">
            <v>20.3</v>
          </cell>
          <cell r="E16">
            <v>44.25</v>
          </cell>
          <cell r="F16">
            <v>72</v>
          </cell>
          <cell r="G16">
            <v>32</v>
          </cell>
          <cell r="H16">
            <v>13.32</v>
          </cell>
          <cell r="I16" t="str">
            <v>L</v>
          </cell>
          <cell r="J16">
            <v>27.36</v>
          </cell>
          <cell r="K16">
            <v>0.2</v>
          </cell>
        </row>
        <row r="17">
          <cell r="B17">
            <v>28.56315789473684</v>
          </cell>
          <cell r="C17">
            <v>37</v>
          </cell>
          <cell r="D17">
            <v>20</v>
          </cell>
          <cell r="E17">
            <v>50.277777777777779</v>
          </cell>
          <cell r="F17">
            <v>94</v>
          </cell>
          <cell r="G17">
            <v>26</v>
          </cell>
          <cell r="H17">
            <v>23.759999999999998</v>
          </cell>
          <cell r="I17" t="str">
            <v>N</v>
          </cell>
          <cell r="J17">
            <v>72</v>
          </cell>
          <cell r="K17">
            <v>46.4</v>
          </cell>
        </row>
        <row r="18">
          <cell r="B18">
            <v>28.952631578947368</v>
          </cell>
          <cell r="C18">
            <v>35.700000000000003</v>
          </cell>
          <cell r="D18">
            <v>21.5</v>
          </cell>
          <cell r="E18">
            <v>53.789473684210527</v>
          </cell>
          <cell r="F18">
            <v>83</v>
          </cell>
          <cell r="G18">
            <v>35</v>
          </cell>
          <cell r="H18">
            <v>21.240000000000002</v>
          </cell>
          <cell r="I18" t="str">
            <v>N</v>
          </cell>
          <cell r="J18">
            <v>45</v>
          </cell>
          <cell r="K18">
            <v>1</v>
          </cell>
        </row>
        <row r="19">
          <cell r="B19">
            <v>21.552631578947363</v>
          </cell>
          <cell r="C19">
            <v>28.6</v>
          </cell>
          <cell r="D19">
            <v>20.100000000000001</v>
          </cell>
          <cell r="E19">
            <v>89.368421052631575</v>
          </cell>
          <cell r="F19">
            <v>95</v>
          </cell>
          <cell r="G19">
            <v>56</v>
          </cell>
          <cell r="H19">
            <v>18.720000000000002</v>
          </cell>
          <cell r="I19" t="str">
            <v>N</v>
          </cell>
          <cell r="J19">
            <v>42.12</v>
          </cell>
          <cell r="K19">
            <v>13.600000000000001</v>
          </cell>
        </row>
        <row r="20">
          <cell r="B20">
            <v>24.823076923076922</v>
          </cell>
          <cell r="C20">
            <v>28.7</v>
          </cell>
          <cell r="D20">
            <v>20.100000000000001</v>
          </cell>
          <cell r="E20">
            <v>69.615384615384613</v>
          </cell>
          <cell r="F20">
            <v>95</v>
          </cell>
          <cell r="G20">
            <v>55</v>
          </cell>
          <cell r="H20">
            <v>16.2</v>
          </cell>
          <cell r="I20" t="str">
            <v>N</v>
          </cell>
          <cell r="J20">
            <v>34.200000000000003</v>
          </cell>
          <cell r="K20">
            <v>0</v>
          </cell>
        </row>
        <row r="21">
          <cell r="B21">
            <v>24.461904761904766</v>
          </cell>
          <cell r="C21">
            <v>30.5</v>
          </cell>
          <cell r="D21">
            <v>18</v>
          </cell>
          <cell r="E21">
            <v>60.333333333333336</v>
          </cell>
          <cell r="F21">
            <v>81</v>
          </cell>
          <cell r="G21">
            <v>40</v>
          </cell>
          <cell r="H21">
            <v>14.76</v>
          </cell>
          <cell r="I21" t="str">
            <v>L</v>
          </cell>
          <cell r="J21">
            <v>33.119999999999997</v>
          </cell>
          <cell r="K21">
            <v>0</v>
          </cell>
        </row>
        <row r="22">
          <cell r="B22">
            <v>25.133333333333329</v>
          </cell>
          <cell r="C22">
            <v>31.3</v>
          </cell>
          <cell r="D22">
            <v>18.399999999999999</v>
          </cell>
          <cell r="E22">
            <v>57.583333333333336</v>
          </cell>
          <cell r="F22">
            <v>76</v>
          </cell>
          <cell r="G22">
            <v>40</v>
          </cell>
          <cell r="H22">
            <v>16.559999999999999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27.745833333333337</v>
          </cell>
          <cell r="C23">
            <v>33.6</v>
          </cell>
          <cell r="D23">
            <v>23</v>
          </cell>
          <cell r="E23">
            <v>54.75</v>
          </cell>
          <cell r="F23">
            <v>77</v>
          </cell>
          <cell r="G23">
            <v>34</v>
          </cell>
          <cell r="H23">
            <v>16.2</v>
          </cell>
          <cell r="I23" t="str">
            <v>L</v>
          </cell>
          <cell r="J23">
            <v>32.4</v>
          </cell>
          <cell r="K23">
            <v>0</v>
          </cell>
        </row>
        <row r="24">
          <cell r="B24">
            <v>25.950000000000003</v>
          </cell>
          <cell r="C24">
            <v>33.5</v>
          </cell>
          <cell r="D24">
            <v>20.3</v>
          </cell>
          <cell r="E24">
            <v>68.083333333333329</v>
          </cell>
          <cell r="F24">
            <v>93</v>
          </cell>
          <cell r="G24">
            <v>40</v>
          </cell>
          <cell r="H24">
            <v>14.76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27.741666666666671</v>
          </cell>
          <cell r="C25">
            <v>33.9</v>
          </cell>
          <cell r="D25">
            <v>22.4</v>
          </cell>
          <cell r="E25">
            <v>60.083333333333336</v>
          </cell>
          <cell r="F25">
            <v>80</v>
          </cell>
          <cell r="G25">
            <v>34</v>
          </cell>
          <cell r="H25">
            <v>14.4</v>
          </cell>
          <cell r="I25" t="str">
            <v>L</v>
          </cell>
          <cell r="J25">
            <v>32.76</v>
          </cell>
          <cell r="K25">
            <v>0</v>
          </cell>
        </row>
        <row r="26">
          <cell r="B26">
            <v>26.866666666666656</v>
          </cell>
          <cell r="C26">
            <v>33</v>
          </cell>
          <cell r="D26">
            <v>21.4</v>
          </cell>
          <cell r="E26">
            <v>59.166666666666664</v>
          </cell>
          <cell r="F26">
            <v>79</v>
          </cell>
          <cell r="G26">
            <v>37</v>
          </cell>
          <cell r="H26">
            <v>16.2</v>
          </cell>
          <cell r="I26" t="str">
            <v>L</v>
          </cell>
          <cell r="J26">
            <v>42.12</v>
          </cell>
          <cell r="K26">
            <v>0</v>
          </cell>
        </row>
        <row r="27">
          <cell r="B27">
            <v>27.224999999999998</v>
          </cell>
          <cell r="C27">
            <v>33</v>
          </cell>
          <cell r="D27">
            <v>22.3</v>
          </cell>
          <cell r="E27">
            <v>55.291666666666664</v>
          </cell>
          <cell r="F27">
            <v>68</v>
          </cell>
          <cell r="G27">
            <v>39</v>
          </cell>
          <cell r="H27">
            <v>20.52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25.216666666666669</v>
          </cell>
          <cell r="C28">
            <v>29.3</v>
          </cell>
          <cell r="D28">
            <v>22.4</v>
          </cell>
          <cell r="E28">
            <v>72.125</v>
          </cell>
          <cell r="F28">
            <v>83</v>
          </cell>
          <cell r="G28">
            <v>57</v>
          </cell>
          <cell r="H28">
            <v>14.76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25.745833333333337</v>
          </cell>
          <cell r="C29">
            <v>34.6</v>
          </cell>
          <cell r="D29">
            <v>19</v>
          </cell>
          <cell r="E29">
            <v>71.708333333333329</v>
          </cell>
          <cell r="F29">
            <v>97</v>
          </cell>
          <cell r="G29">
            <v>36</v>
          </cell>
          <cell r="H29">
            <v>17.28</v>
          </cell>
          <cell r="I29" t="str">
            <v>N</v>
          </cell>
          <cell r="J29">
            <v>33.119999999999997</v>
          </cell>
          <cell r="K29">
            <v>0.2</v>
          </cell>
        </row>
        <row r="30">
          <cell r="B30">
            <v>23.195833333333336</v>
          </cell>
          <cell r="C30">
            <v>29.2</v>
          </cell>
          <cell r="D30">
            <v>18.899999999999999</v>
          </cell>
          <cell r="E30">
            <v>78.045454545454547</v>
          </cell>
          <cell r="F30">
            <v>100</v>
          </cell>
          <cell r="G30">
            <v>50</v>
          </cell>
          <cell r="H30">
            <v>33.840000000000003</v>
          </cell>
          <cell r="I30" t="str">
            <v>L</v>
          </cell>
          <cell r="J30">
            <v>74.52</v>
          </cell>
          <cell r="K30">
            <v>47</v>
          </cell>
        </row>
        <row r="31">
          <cell r="B31">
            <v>23.362500000000001</v>
          </cell>
          <cell r="C31">
            <v>30</v>
          </cell>
          <cell r="D31">
            <v>18.8</v>
          </cell>
          <cell r="E31">
            <v>70.041666666666671</v>
          </cell>
          <cell r="F31">
            <v>95</v>
          </cell>
          <cell r="G31">
            <v>33</v>
          </cell>
          <cell r="H31">
            <v>11.16</v>
          </cell>
          <cell r="I31" t="str">
            <v>SO</v>
          </cell>
          <cell r="J31">
            <v>24.840000000000003</v>
          </cell>
          <cell r="K31">
            <v>0.2</v>
          </cell>
        </row>
        <row r="32">
          <cell r="B32">
            <v>25.904347826086951</v>
          </cell>
          <cell r="C32">
            <v>32.5</v>
          </cell>
          <cell r="D32">
            <v>19.2</v>
          </cell>
          <cell r="E32">
            <v>55.434782608695649</v>
          </cell>
          <cell r="F32">
            <v>79</v>
          </cell>
          <cell r="G32">
            <v>37</v>
          </cell>
          <cell r="H32">
            <v>7.5600000000000005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23.075000000000006</v>
          </cell>
          <cell r="C33">
            <v>28</v>
          </cell>
          <cell r="D33">
            <v>19.399999999999999</v>
          </cell>
          <cell r="E33">
            <v>82.125</v>
          </cell>
          <cell r="F33">
            <v>96</v>
          </cell>
          <cell r="G33">
            <v>58</v>
          </cell>
          <cell r="H33">
            <v>18.720000000000002</v>
          </cell>
          <cell r="I33" t="str">
            <v>N</v>
          </cell>
          <cell r="J33">
            <v>36.36</v>
          </cell>
          <cell r="K33">
            <v>54.400000000000013</v>
          </cell>
        </row>
        <row r="34">
          <cell r="B34">
            <v>21.004347826086956</v>
          </cell>
          <cell r="C34">
            <v>27</v>
          </cell>
          <cell r="D34">
            <v>18.399999999999999</v>
          </cell>
          <cell r="E34">
            <v>85</v>
          </cell>
          <cell r="F34">
            <v>95</v>
          </cell>
          <cell r="G34">
            <v>61</v>
          </cell>
          <cell r="H34">
            <v>19.440000000000001</v>
          </cell>
          <cell r="I34" t="str">
            <v>S</v>
          </cell>
          <cell r="J34">
            <v>39.96</v>
          </cell>
          <cell r="K34">
            <v>4.3999999999999995</v>
          </cell>
        </row>
        <row r="35">
          <cell r="B35">
            <v>22.895454545454541</v>
          </cell>
          <cell r="C35">
            <v>28.5</v>
          </cell>
          <cell r="D35">
            <v>17.899999999999999</v>
          </cell>
          <cell r="E35">
            <v>69.045454545454547</v>
          </cell>
          <cell r="F35">
            <v>89</v>
          </cell>
          <cell r="G35">
            <v>45</v>
          </cell>
          <cell r="H35">
            <v>15.840000000000002</v>
          </cell>
          <cell r="I35" t="str">
            <v>SE</v>
          </cell>
          <cell r="J35">
            <v>39.24</v>
          </cell>
          <cell r="K35">
            <v>0.2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34.281818181818181</v>
          </cell>
          <cell r="C5">
            <v>39.299999999999997</v>
          </cell>
          <cell r="D5">
            <v>21.3</v>
          </cell>
          <cell r="E5">
            <v>39</v>
          </cell>
          <cell r="F5">
            <v>72</v>
          </cell>
          <cell r="G5">
            <v>21</v>
          </cell>
          <cell r="H5">
            <v>11.879999999999999</v>
          </cell>
          <cell r="I5" t="str">
            <v>N</v>
          </cell>
          <cell r="J5">
            <v>26.28</v>
          </cell>
          <cell r="K5">
            <v>0</v>
          </cell>
        </row>
        <row r="6">
          <cell r="B6">
            <v>35.410000000000004</v>
          </cell>
          <cell r="C6">
            <v>39.5</v>
          </cell>
          <cell r="D6">
            <v>23.8</v>
          </cell>
          <cell r="E6">
            <v>37.700000000000003</v>
          </cell>
          <cell r="F6">
            <v>69</v>
          </cell>
          <cell r="G6">
            <v>23</v>
          </cell>
          <cell r="H6">
            <v>5.4</v>
          </cell>
          <cell r="I6" t="str">
            <v>N</v>
          </cell>
          <cell r="J6">
            <v>12.6</v>
          </cell>
          <cell r="K6">
            <v>0</v>
          </cell>
        </row>
        <row r="7">
          <cell r="B7">
            <v>35.369999999999997</v>
          </cell>
          <cell r="C7">
            <v>39.1</v>
          </cell>
          <cell r="D7">
            <v>23.1</v>
          </cell>
          <cell r="E7">
            <v>39</v>
          </cell>
          <cell r="F7">
            <v>75</v>
          </cell>
          <cell r="G7">
            <v>25</v>
          </cell>
          <cell r="H7">
            <v>8.2799999999999994</v>
          </cell>
          <cell r="I7" t="str">
            <v>N</v>
          </cell>
          <cell r="J7">
            <v>24.840000000000003</v>
          </cell>
          <cell r="K7">
            <v>0</v>
          </cell>
        </row>
        <row r="8">
          <cell r="B8">
            <v>28.218181818181822</v>
          </cell>
          <cell r="C8">
            <v>32.9</v>
          </cell>
          <cell r="D8">
            <v>18.5</v>
          </cell>
          <cell r="E8">
            <v>50.636363636363633</v>
          </cell>
          <cell r="F8">
            <v>66</v>
          </cell>
          <cell r="G8">
            <v>41</v>
          </cell>
          <cell r="H8">
            <v>11.520000000000001</v>
          </cell>
          <cell r="I8" t="str">
            <v>N</v>
          </cell>
          <cell r="J8">
            <v>27</v>
          </cell>
          <cell r="K8">
            <v>0</v>
          </cell>
        </row>
        <row r="9">
          <cell r="B9">
            <v>30.98</v>
          </cell>
          <cell r="C9">
            <v>34</v>
          </cell>
          <cell r="D9">
            <v>23</v>
          </cell>
          <cell r="E9">
            <v>48.8</v>
          </cell>
          <cell r="F9">
            <v>72</v>
          </cell>
          <cell r="G9">
            <v>39</v>
          </cell>
          <cell r="H9">
            <v>15.120000000000001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32.709090909090918</v>
          </cell>
          <cell r="C10">
            <v>38.5</v>
          </cell>
          <cell r="D10">
            <v>20.9</v>
          </cell>
          <cell r="E10">
            <v>43.18181818181818</v>
          </cell>
          <cell r="F10">
            <v>71</v>
          </cell>
          <cell r="G10">
            <v>28</v>
          </cell>
          <cell r="H10">
            <v>5.7600000000000007</v>
          </cell>
          <cell r="I10" t="str">
            <v>N</v>
          </cell>
          <cell r="J10">
            <v>15.120000000000001</v>
          </cell>
          <cell r="K10">
            <v>0</v>
          </cell>
        </row>
        <row r="11">
          <cell r="B11">
            <v>35.090909090909093</v>
          </cell>
          <cell r="C11">
            <v>39.4</v>
          </cell>
          <cell r="D11">
            <v>23.4</v>
          </cell>
          <cell r="E11">
            <v>41.81818181818182</v>
          </cell>
          <cell r="F11">
            <v>76</v>
          </cell>
          <cell r="G11">
            <v>24</v>
          </cell>
          <cell r="H11">
            <v>11.16</v>
          </cell>
          <cell r="I11" t="str">
            <v>N</v>
          </cell>
          <cell r="J11">
            <v>18.720000000000002</v>
          </cell>
          <cell r="K11">
            <v>0</v>
          </cell>
        </row>
        <row r="12">
          <cell r="B12">
            <v>35.099999999999994</v>
          </cell>
          <cell r="C12">
            <v>39.200000000000003</v>
          </cell>
          <cell r="D12">
            <v>24</v>
          </cell>
          <cell r="E12">
            <v>40.636363636363633</v>
          </cell>
          <cell r="F12">
            <v>74</v>
          </cell>
          <cell r="G12">
            <v>24</v>
          </cell>
          <cell r="H12">
            <v>10.8</v>
          </cell>
          <cell r="I12" t="str">
            <v>N</v>
          </cell>
          <cell r="J12">
            <v>31.319999999999997</v>
          </cell>
          <cell r="K12">
            <v>0</v>
          </cell>
        </row>
        <row r="13">
          <cell r="B13">
            <v>34.918181818181814</v>
          </cell>
          <cell r="C13">
            <v>39</v>
          </cell>
          <cell r="D13">
            <v>24</v>
          </cell>
          <cell r="E13">
            <v>36.363636363636367</v>
          </cell>
          <cell r="F13">
            <v>73</v>
          </cell>
          <cell r="G13">
            <v>19</v>
          </cell>
          <cell r="H13">
            <v>19.079999999999998</v>
          </cell>
          <cell r="I13" t="str">
            <v>N</v>
          </cell>
          <cell r="J13">
            <v>39.96</v>
          </cell>
          <cell r="K13">
            <v>0</v>
          </cell>
        </row>
        <row r="14">
          <cell r="B14">
            <v>32.009090909090908</v>
          </cell>
          <cell r="C14">
            <v>36.1</v>
          </cell>
          <cell r="D14">
            <v>23.3</v>
          </cell>
          <cell r="E14">
            <v>27.09090909090909</v>
          </cell>
          <cell r="F14">
            <v>49</v>
          </cell>
          <cell r="G14">
            <v>19</v>
          </cell>
          <cell r="H14">
            <v>11.879999999999999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33.072727272727271</v>
          </cell>
          <cell r="C15">
            <v>37.799999999999997</v>
          </cell>
          <cell r="D15">
            <v>21.5</v>
          </cell>
          <cell r="E15">
            <v>29.454545454545453</v>
          </cell>
          <cell r="F15">
            <v>50</v>
          </cell>
          <cell r="G15">
            <v>23</v>
          </cell>
          <cell r="H15">
            <v>9</v>
          </cell>
          <cell r="I15" t="str">
            <v>N</v>
          </cell>
          <cell r="J15">
            <v>17.28</v>
          </cell>
          <cell r="K15">
            <v>0</v>
          </cell>
        </row>
        <row r="16">
          <cell r="B16">
            <v>30.972727272727273</v>
          </cell>
          <cell r="C16">
            <v>34.200000000000003</v>
          </cell>
          <cell r="D16">
            <v>26.4</v>
          </cell>
          <cell r="E16">
            <v>49.909090909090907</v>
          </cell>
          <cell r="F16">
            <v>61</v>
          </cell>
          <cell r="G16">
            <v>41</v>
          </cell>
          <cell r="H16">
            <v>12.96</v>
          </cell>
          <cell r="I16" t="str">
            <v>N</v>
          </cell>
          <cell r="J16">
            <v>24.840000000000003</v>
          </cell>
          <cell r="K16">
            <v>0</v>
          </cell>
        </row>
        <row r="17">
          <cell r="B17">
            <v>32.472727272727276</v>
          </cell>
          <cell r="C17">
            <v>36.4</v>
          </cell>
          <cell r="D17">
            <v>23.5</v>
          </cell>
          <cell r="E17">
            <v>43.727272727272727</v>
          </cell>
          <cell r="F17">
            <v>68</v>
          </cell>
          <cell r="G17">
            <v>31</v>
          </cell>
          <cell r="H17">
            <v>9</v>
          </cell>
          <cell r="I17" t="str">
            <v>N</v>
          </cell>
          <cell r="J17">
            <v>19.8</v>
          </cell>
          <cell r="K17">
            <v>0</v>
          </cell>
        </row>
        <row r="18">
          <cell r="B18">
            <v>33.436363636363645</v>
          </cell>
          <cell r="C18">
            <v>37.799999999999997</v>
          </cell>
          <cell r="D18">
            <v>22.4</v>
          </cell>
          <cell r="E18">
            <v>41.545454545454547</v>
          </cell>
          <cell r="F18">
            <v>73</v>
          </cell>
          <cell r="G18">
            <v>27</v>
          </cell>
          <cell r="H18">
            <v>14.04</v>
          </cell>
          <cell r="I18" t="str">
            <v>N</v>
          </cell>
          <cell r="J18">
            <v>30.6</v>
          </cell>
          <cell r="K18">
            <v>0.8</v>
          </cell>
        </row>
        <row r="19">
          <cell r="B19">
            <v>22.757142857142856</v>
          </cell>
          <cell r="C19">
            <v>24.3</v>
          </cell>
          <cell r="D19">
            <v>20.9</v>
          </cell>
          <cell r="E19">
            <v>80.714285714285708</v>
          </cell>
          <cell r="F19">
            <v>85</v>
          </cell>
          <cell r="G19">
            <v>69</v>
          </cell>
          <cell r="H19">
            <v>9</v>
          </cell>
          <cell r="I19" t="str">
            <v>N</v>
          </cell>
          <cell r="J19">
            <v>22.68</v>
          </cell>
          <cell r="K19">
            <v>0</v>
          </cell>
        </row>
        <row r="20">
          <cell r="B20">
            <v>27.181818181818183</v>
          </cell>
          <cell r="C20">
            <v>30.6</v>
          </cell>
          <cell r="D20">
            <v>20.9</v>
          </cell>
          <cell r="E20">
            <v>69</v>
          </cell>
          <cell r="F20">
            <v>87</v>
          </cell>
          <cell r="G20">
            <v>55</v>
          </cell>
          <cell r="H20">
            <v>8.2799999999999994</v>
          </cell>
          <cell r="I20" t="str">
            <v>N</v>
          </cell>
          <cell r="J20">
            <v>23.400000000000002</v>
          </cell>
          <cell r="K20">
            <v>0</v>
          </cell>
        </row>
        <row r="21">
          <cell r="B21">
            <v>30.054545454545458</v>
          </cell>
          <cell r="C21">
            <v>33.5</v>
          </cell>
          <cell r="D21">
            <v>22.8</v>
          </cell>
          <cell r="E21">
            <v>52.727272727272727</v>
          </cell>
          <cell r="F21">
            <v>74</v>
          </cell>
          <cell r="G21">
            <v>42</v>
          </cell>
          <cell r="H21">
            <v>10.8</v>
          </cell>
          <cell r="I21" t="str">
            <v>N</v>
          </cell>
          <cell r="J21">
            <v>24.12</v>
          </cell>
          <cell r="K21">
            <v>0</v>
          </cell>
        </row>
        <row r="22">
          <cell r="B22">
            <v>26.628571428571426</v>
          </cell>
          <cell r="C22">
            <v>29.8</v>
          </cell>
          <cell r="D22">
            <v>22.1</v>
          </cell>
          <cell r="E22">
            <v>63</v>
          </cell>
          <cell r="F22">
            <v>84</v>
          </cell>
          <cell r="G22">
            <v>49</v>
          </cell>
          <cell r="H22">
            <v>7.9200000000000008</v>
          </cell>
          <cell r="I22" t="str">
            <v>N</v>
          </cell>
          <cell r="J22">
            <v>20.16</v>
          </cell>
          <cell r="K22">
            <v>0</v>
          </cell>
        </row>
        <row r="23">
          <cell r="B23">
            <v>28.9</v>
          </cell>
          <cell r="C23">
            <v>33.1</v>
          </cell>
          <cell r="D23">
            <v>19.2</v>
          </cell>
          <cell r="E23">
            <v>66.63636363636364</v>
          </cell>
          <cell r="F23">
            <v>90</v>
          </cell>
          <cell r="G23">
            <v>50</v>
          </cell>
          <cell r="H23">
            <v>14.04</v>
          </cell>
          <cell r="I23" t="str">
            <v>N</v>
          </cell>
          <cell r="J23">
            <v>27.36</v>
          </cell>
          <cell r="K23">
            <v>0</v>
          </cell>
        </row>
        <row r="24">
          <cell r="B24">
            <v>31.145454545454548</v>
          </cell>
          <cell r="C24">
            <v>34.799999999999997</v>
          </cell>
          <cell r="D24">
            <v>23.8</v>
          </cell>
          <cell r="E24">
            <v>55.272727272727273</v>
          </cell>
          <cell r="F24">
            <v>78</v>
          </cell>
          <cell r="G24">
            <v>40</v>
          </cell>
          <cell r="H24">
            <v>9</v>
          </cell>
          <cell r="I24" t="str">
            <v>N</v>
          </cell>
          <cell r="J24">
            <v>23.759999999999998</v>
          </cell>
          <cell r="K24">
            <v>0</v>
          </cell>
        </row>
        <row r="25">
          <cell r="B25">
            <v>30.057142857142857</v>
          </cell>
          <cell r="C25">
            <v>34</v>
          </cell>
          <cell r="D25">
            <v>22.8</v>
          </cell>
          <cell r="E25">
            <v>60.285714285714285</v>
          </cell>
          <cell r="F25">
            <v>79</v>
          </cell>
          <cell r="G25">
            <v>46</v>
          </cell>
          <cell r="H25">
            <v>10.44</v>
          </cell>
          <cell r="I25" t="str">
            <v>N</v>
          </cell>
          <cell r="J25">
            <v>21.96</v>
          </cell>
          <cell r="K25">
            <v>0</v>
          </cell>
        </row>
        <row r="26">
          <cell r="B26">
            <v>30.019999999999992</v>
          </cell>
          <cell r="C26">
            <v>34.1</v>
          </cell>
          <cell r="D26">
            <v>21.6</v>
          </cell>
          <cell r="E26">
            <v>62.8</v>
          </cell>
          <cell r="F26">
            <v>87</v>
          </cell>
          <cell r="G26">
            <v>47</v>
          </cell>
          <cell r="H26">
            <v>12.96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28.4</v>
          </cell>
          <cell r="C27">
            <v>30.4</v>
          </cell>
          <cell r="D27">
            <v>23.8</v>
          </cell>
          <cell r="E27">
            <v>65.3</v>
          </cell>
          <cell r="F27">
            <v>80</v>
          </cell>
          <cell r="G27">
            <v>58</v>
          </cell>
          <cell r="H27">
            <v>9.7200000000000006</v>
          </cell>
          <cell r="I27" t="str">
            <v>N</v>
          </cell>
          <cell r="J27">
            <v>23.759999999999998</v>
          </cell>
          <cell r="K27">
            <v>0</v>
          </cell>
        </row>
        <row r="28">
          <cell r="B28">
            <v>28.659999999999997</v>
          </cell>
          <cell r="C28">
            <v>31.5</v>
          </cell>
          <cell r="D28">
            <v>23.4</v>
          </cell>
          <cell r="E28">
            <v>64.7</v>
          </cell>
          <cell r="F28">
            <v>81</v>
          </cell>
          <cell r="G28">
            <v>53</v>
          </cell>
          <cell r="H28">
            <v>11.16</v>
          </cell>
          <cell r="I28" t="str">
            <v>N</v>
          </cell>
          <cell r="J28">
            <v>24.48</v>
          </cell>
          <cell r="K28">
            <v>0</v>
          </cell>
        </row>
        <row r="29">
          <cell r="B29">
            <v>31.181818181818183</v>
          </cell>
          <cell r="C29">
            <v>35.1</v>
          </cell>
          <cell r="D29">
            <v>21.1</v>
          </cell>
          <cell r="E29">
            <v>57.363636363636367</v>
          </cell>
          <cell r="F29">
            <v>85</v>
          </cell>
          <cell r="G29">
            <v>43</v>
          </cell>
          <cell r="H29">
            <v>12.24</v>
          </cell>
          <cell r="I29" t="str">
            <v>N</v>
          </cell>
          <cell r="J29">
            <v>26.28</v>
          </cell>
          <cell r="K29">
            <v>0</v>
          </cell>
        </row>
        <row r="30">
          <cell r="B30">
            <v>22.425000000000001</v>
          </cell>
          <cell r="C30">
            <v>23.1</v>
          </cell>
          <cell r="D30">
            <v>20.3</v>
          </cell>
          <cell r="E30">
            <v>82</v>
          </cell>
          <cell r="F30">
            <v>86</v>
          </cell>
          <cell r="G30">
            <v>79</v>
          </cell>
          <cell r="H30">
            <v>4.6800000000000006</v>
          </cell>
          <cell r="I30" t="str">
            <v>N</v>
          </cell>
          <cell r="J30">
            <v>19.079999999999998</v>
          </cell>
          <cell r="K30">
            <v>0</v>
          </cell>
        </row>
        <row r="31">
          <cell r="B31">
            <v>27.863636363636363</v>
          </cell>
          <cell r="C31">
            <v>31.1</v>
          </cell>
          <cell r="D31">
            <v>19.899999999999999</v>
          </cell>
          <cell r="E31">
            <v>59.090909090909093</v>
          </cell>
          <cell r="F31">
            <v>88</v>
          </cell>
          <cell r="G31">
            <v>40</v>
          </cell>
          <cell r="H31">
            <v>5.7600000000000007</v>
          </cell>
          <cell r="I31" t="str">
            <v>N</v>
          </cell>
          <cell r="J31">
            <v>15.840000000000002</v>
          </cell>
          <cell r="K31">
            <v>0</v>
          </cell>
        </row>
        <row r="32">
          <cell r="B32">
            <v>29.981818181818184</v>
          </cell>
          <cell r="C32">
            <v>33.5</v>
          </cell>
          <cell r="D32">
            <v>19.100000000000001</v>
          </cell>
          <cell r="E32">
            <v>57.636363636363633</v>
          </cell>
          <cell r="F32">
            <v>80</v>
          </cell>
          <cell r="G32">
            <v>48</v>
          </cell>
          <cell r="H32">
            <v>12.24</v>
          </cell>
          <cell r="I32" t="str">
            <v>N</v>
          </cell>
          <cell r="J32">
            <v>27.720000000000002</v>
          </cell>
          <cell r="K32">
            <v>0</v>
          </cell>
        </row>
        <row r="33">
          <cell r="B33">
            <v>24.544444444444441</v>
          </cell>
          <cell r="C33">
            <v>26.9</v>
          </cell>
          <cell r="D33">
            <v>21.3</v>
          </cell>
          <cell r="E33">
            <v>75.555555555555557</v>
          </cell>
          <cell r="F33">
            <v>85</v>
          </cell>
          <cell r="G33">
            <v>69</v>
          </cell>
          <cell r="H33">
            <v>5.7600000000000007</v>
          </cell>
          <cell r="I33" t="str">
            <v>N</v>
          </cell>
          <cell r="J33">
            <v>21.240000000000002</v>
          </cell>
          <cell r="K33">
            <v>0</v>
          </cell>
        </row>
        <row r="34">
          <cell r="B34">
            <v>25.981818181818184</v>
          </cell>
          <cell r="C34">
            <v>29.6</v>
          </cell>
          <cell r="D34">
            <v>18.2</v>
          </cell>
          <cell r="E34">
            <v>61.81818181818182</v>
          </cell>
          <cell r="F34">
            <v>80</v>
          </cell>
          <cell r="G34">
            <v>47</v>
          </cell>
          <cell r="H34">
            <v>11.879999999999999</v>
          </cell>
          <cell r="I34" t="str">
            <v>N</v>
          </cell>
          <cell r="J34">
            <v>32.04</v>
          </cell>
          <cell r="K34">
            <v>0</v>
          </cell>
        </row>
        <row r="35">
          <cell r="B35">
            <v>27.245454545454546</v>
          </cell>
          <cell r="C35">
            <v>30.9</v>
          </cell>
          <cell r="D35">
            <v>19.600000000000001</v>
          </cell>
          <cell r="E35">
            <v>55.18181818181818</v>
          </cell>
          <cell r="F35">
            <v>72</v>
          </cell>
          <cell r="G35">
            <v>42</v>
          </cell>
          <cell r="H35">
            <v>9</v>
          </cell>
          <cell r="I35" t="str">
            <v>N</v>
          </cell>
          <cell r="J35">
            <v>20.88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34.836363636363636</v>
          </cell>
          <cell r="C5">
            <v>39.700000000000003</v>
          </cell>
          <cell r="D5">
            <v>22.3</v>
          </cell>
          <cell r="E5">
            <v>32.555555555555557</v>
          </cell>
          <cell r="F5">
            <v>64</v>
          </cell>
          <cell r="G5">
            <v>17</v>
          </cell>
          <cell r="H5">
            <v>27.720000000000002</v>
          </cell>
          <cell r="I5" t="str">
            <v>N</v>
          </cell>
          <cell r="J5">
            <v>48.96</v>
          </cell>
          <cell r="K5">
            <v>0</v>
          </cell>
        </row>
        <row r="6">
          <cell r="B6">
            <v>34.172727272727272</v>
          </cell>
          <cell r="C6">
            <v>40.200000000000003</v>
          </cell>
          <cell r="D6">
            <v>24</v>
          </cell>
          <cell r="E6">
            <v>37</v>
          </cell>
          <cell r="F6">
            <v>60</v>
          </cell>
          <cell r="G6">
            <v>24</v>
          </cell>
          <cell r="H6">
            <v>18.36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34.492307692307698</v>
          </cell>
          <cell r="C7">
            <v>40.200000000000003</v>
          </cell>
          <cell r="D7">
            <v>22.4</v>
          </cell>
          <cell r="E7">
            <v>38.727272727272727</v>
          </cell>
          <cell r="F7">
            <v>73</v>
          </cell>
          <cell r="G7">
            <v>22</v>
          </cell>
          <cell r="H7">
            <v>28.44</v>
          </cell>
          <cell r="I7" t="str">
            <v>N</v>
          </cell>
          <cell r="J7">
            <v>44.64</v>
          </cell>
          <cell r="K7">
            <v>0</v>
          </cell>
        </row>
        <row r="8">
          <cell r="B8">
            <v>29.857142857142854</v>
          </cell>
          <cell r="C8">
            <v>36.1</v>
          </cell>
          <cell r="D8">
            <v>19</v>
          </cell>
          <cell r="E8">
            <v>50.142857142857146</v>
          </cell>
          <cell r="F8">
            <v>83</v>
          </cell>
          <cell r="G8">
            <v>34</v>
          </cell>
          <cell r="H8">
            <v>20.88</v>
          </cell>
          <cell r="I8" t="str">
            <v>N</v>
          </cell>
          <cell r="J8">
            <v>36.72</v>
          </cell>
          <cell r="K8">
            <v>0</v>
          </cell>
        </row>
        <row r="9">
          <cell r="B9">
            <v>29.543749999999999</v>
          </cell>
          <cell r="C9">
            <v>35.799999999999997</v>
          </cell>
          <cell r="D9">
            <v>20.5</v>
          </cell>
          <cell r="E9">
            <v>52.6875</v>
          </cell>
          <cell r="F9">
            <v>82</v>
          </cell>
          <cell r="G9">
            <v>36</v>
          </cell>
          <cell r="H9">
            <v>25.56</v>
          </cell>
          <cell r="I9" t="str">
            <v>S</v>
          </cell>
          <cell r="J9">
            <v>46.800000000000004</v>
          </cell>
          <cell r="K9">
            <v>0</v>
          </cell>
        </row>
        <row r="10">
          <cell r="B10">
            <v>30.9</v>
          </cell>
          <cell r="C10">
            <v>38.6</v>
          </cell>
          <cell r="D10">
            <v>19.5</v>
          </cell>
          <cell r="E10">
            <v>46.1875</v>
          </cell>
          <cell r="F10">
            <v>78</v>
          </cell>
          <cell r="G10">
            <v>28</v>
          </cell>
          <cell r="H10">
            <v>21.96</v>
          </cell>
          <cell r="I10" t="str">
            <v>N</v>
          </cell>
          <cell r="J10">
            <v>31.680000000000003</v>
          </cell>
          <cell r="K10">
            <v>0</v>
          </cell>
        </row>
        <row r="11">
          <cell r="B11">
            <v>34.115384615384613</v>
          </cell>
          <cell r="C11">
            <v>40.1</v>
          </cell>
          <cell r="D11">
            <v>23.8</v>
          </cell>
          <cell r="E11">
            <v>43.222222222222221</v>
          </cell>
          <cell r="F11">
            <v>68</v>
          </cell>
          <cell r="G11">
            <v>25</v>
          </cell>
          <cell r="H11">
            <v>20.16</v>
          </cell>
          <cell r="I11" t="str">
            <v>N</v>
          </cell>
          <cell r="J11">
            <v>43.56</v>
          </cell>
          <cell r="K11">
            <v>0</v>
          </cell>
        </row>
        <row r="12">
          <cell r="B12">
            <v>33.058333333333337</v>
          </cell>
          <cell r="C12">
            <v>38.9</v>
          </cell>
          <cell r="D12">
            <v>20.6</v>
          </cell>
          <cell r="E12">
            <v>43.166666666666664</v>
          </cell>
          <cell r="F12">
            <v>86</v>
          </cell>
          <cell r="G12">
            <v>25</v>
          </cell>
          <cell r="H12">
            <v>24.48</v>
          </cell>
          <cell r="I12" t="str">
            <v>N</v>
          </cell>
          <cell r="J12">
            <v>41.76</v>
          </cell>
          <cell r="K12">
            <v>0</v>
          </cell>
        </row>
        <row r="13">
          <cell r="B13">
            <v>32.328571428571429</v>
          </cell>
          <cell r="C13">
            <v>37.799999999999997</v>
          </cell>
          <cell r="D13">
            <v>24.9</v>
          </cell>
          <cell r="E13">
            <v>36.142857142857146</v>
          </cell>
          <cell r="F13">
            <v>63</v>
          </cell>
          <cell r="G13">
            <v>23</v>
          </cell>
          <cell r="H13">
            <v>41.04</v>
          </cell>
          <cell r="I13" t="str">
            <v>N</v>
          </cell>
          <cell r="J13">
            <v>61.560000000000009</v>
          </cell>
          <cell r="K13">
            <v>0</v>
          </cell>
        </row>
        <row r="14">
          <cell r="B14">
            <v>25.886666666666667</v>
          </cell>
          <cell r="C14">
            <v>31.5</v>
          </cell>
          <cell r="D14">
            <v>18.7</v>
          </cell>
          <cell r="E14">
            <v>33.6</v>
          </cell>
          <cell r="F14">
            <v>79</v>
          </cell>
          <cell r="G14">
            <v>13</v>
          </cell>
          <cell r="H14">
            <v>27.36</v>
          </cell>
          <cell r="I14" t="str">
            <v>SE</v>
          </cell>
          <cell r="J14">
            <v>55.800000000000004</v>
          </cell>
          <cell r="K14">
            <v>0</v>
          </cell>
        </row>
        <row r="15">
          <cell r="B15">
            <v>27.17647058823529</v>
          </cell>
          <cell r="C15">
            <v>34.1</v>
          </cell>
          <cell r="D15">
            <v>18.399999999999999</v>
          </cell>
          <cell r="E15">
            <v>35.235294117647058</v>
          </cell>
          <cell r="F15">
            <v>55</v>
          </cell>
          <cell r="G15">
            <v>26</v>
          </cell>
          <cell r="H15">
            <v>26.64</v>
          </cell>
          <cell r="I15" t="str">
            <v>N</v>
          </cell>
          <cell r="J15">
            <v>47.16</v>
          </cell>
          <cell r="K15">
            <v>0</v>
          </cell>
        </row>
        <row r="16">
          <cell r="B16">
            <v>26.319999999999997</v>
          </cell>
          <cell r="C16">
            <v>34.799999999999997</v>
          </cell>
          <cell r="D16">
            <v>21</v>
          </cell>
          <cell r="E16">
            <v>58</v>
          </cell>
          <cell r="F16">
            <v>93</v>
          </cell>
          <cell r="G16">
            <v>38</v>
          </cell>
          <cell r="H16">
            <v>19.079999999999998</v>
          </cell>
          <cell r="I16" t="str">
            <v>N</v>
          </cell>
          <cell r="J16">
            <v>48.6</v>
          </cell>
          <cell r="K16">
            <v>6.2</v>
          </cell>
        </row>
        <row r="17">
          <cell r="B17">
            <v>26.664285714285715</v>
          </cell>
          <cell r="C17">
            <v>35.299999999999997</v>
          </cell>
          <cell r="D17">
            <v>19.399999999999999</v>
          </cell>
          <cell r="E17">
            <v>64.285714285714292</v>
          </cell>
          <cell r="F17">
            <v>99</v>
          </cell>
          <cell r="G17">
            <v>36</v>
          </cell>
          <cell r="H17">
            <v>42.84</v>
          </cell>
          <cell r="I17" t="str">
            <v>N</v>
          </cell>
          <cell r="J17">
            <v>75.960000000000008</v>
          </cell>
          <cell r="K17">
            <v>28.400000000000002</v>
          </cell>
        </row>
        <row r="18">
          <cell r="B18">
            <v>26.112499999999997</v>
          </cell>
          <cell r="C18">
            <v>36.700000000000003</v>
          </cell>
          <cell r="D18">
            <v>18.7</v>
          </cell>
          <cell r="E18">
            <v>66.25</v>
          </cell>
          <cell r="F18">
            <v>90</v>
          </cell>
          <cell r="G18">
            <v>34</v>
          </cell>
          <cell r="H18">
            <v>43.56</v>
          </cell>
          <cell r="I18" t="str">
            <v>N</v>
          </cell>
          <cell r="J18">
            <v>110.52</v>
          </cell>
          <cell r="K18">
            <v>19</v>
          </cell>
        </row>
        <row r="19">
          <cell r="B19">
            <v>20.63</v>
          </cell>
          <cell r="C19">
            <v>25.4</v>
          </cell>
          <cell r="D19">
            <v>19.100000000000001</v>
          </cell>
          <cell r="E19">
            <v>91.4</v>
          </cell>
          <cell r="F19">
            <v>98</v>
          </cell>
          <cell r="G19">
            <v>62</v>
          </cell>
          <cell r="H19">
            <v>28.44</v>
          </cell>
          <cell r="I19" t="str">
            <v>N</v>
          </cell>
          <cell r="J19">
            <v>65.52</v>
          </cell>
          <cell r="K19">
            <v>4.2</v>
          </cell>
        </row>
        <row r="20">
          <cell r="B20">
            <v>24.064285714285717</v>
          </cell>
          <cell r="C20">
            <v>27.9</v>
          </cell>
          <cell r="D20">
            <v>18.8</v>
          </cell>
          <cell r="E20">
            <v>77.571428571428569</v>
          </cell>
          <cell r="F20">
            <v>99</v>
          </cell>
          <cell r="G20">
            <v>60</v>
          </cell>
          <cell r="H20">
            <v>19.8</v>
          </cell>
          <cell r="I20" t="str">
            <v>L</v>
          </cell>
          <cell r="J20">
            <v>29.16</v>
          </cell>
          <cell r="K20">
            <v>0.2</v>
          </cell>
        </row>
        <row r="21">
          <cell r="B21">
            <v>25.056249999999995</v>
          </cell>
          <cell r="C21">
            <v>30.5</v>
          </cell>
          <cell r="D21">
            <v>17.3</v>
          </cell>
          <cell r="E21">
            <v>62</v>
          </cell>
          <cell r="F21">
            <v>91</v>
          </cell>
          <cell r="G21">
            <v>43</v>
          </cell>
          <cell r="H21">
            <v>25.2</v>
          </cell>
          <cell r="I21" t="str">
            <v>L</v>
          </cell>
          <cell r="J21">
            <v>38.519999999999996</v>
          </cell>
          <cell r="K21">
            <v>0</v>
          </cell>
        </row>
        <row r="22">
          <cell r="B22">
            <v>24.194117647058825</v>
          </cell>
          <cell r="C22">
            <v>28.5</v>
          </cell>
          <cell r="D22">
            <v>19</v>
          </cell>
          <cell r="E22">
            <v>65.294117647058826</v>
          </cell>
          <cell r="F22">
            <v>87</v>
          </cell>
          <cell r="G22">
            <v>49</v>
          </cell>
          <cell r="H22">
            <v>18.36</v>
          </cell>
          <cell r="I22" t="str">
            <v>N</v>
          </cell>
          <cell r="J22">
            <v>32.04</v>
          </cell>
          <cell r="K22">
            <v>0</v>
          </cell>
        </row>
        <row r="23">
          <cell r="B23">
            <v>28.081249999999997</v>
          </cell>
          <cell r="C23">
            <v>34.1</v>
          </cell>
          <cell r="D23">
            <v>19.899999999999999</v>
          </cell>
          <cell r="E23">
            <v>57.125</v>
          </cell>
          <cell r="F23">
            <v>90</v>
          </cell>
          <cell r="G23">
            <v>36</v>
          </cell>
          <cell r="H23">
            <v>24.48</v>
          </cell>
          <cell r="I23" t="str">
            <v>N</v>
          </cell>
          <cell r="J23">
            <v>39.96</v>
          </cell>
          <cell r="K23">
            <v>0</v>
          </cell>
        </row>
        <row r="24">
          <cell r="B24">
            <v>26.987499999999997</v>
          </cell>
          <cell r="C24">
            <v>33</v>
          </cell>
          <cell r="D24">
            <v>20.3</v>
          </cell>
          <cell r="E24">
            <v>62</v>
          </cell>
          <cell r="F24">
            <v>95</v>
          </cell>
          <cell r="G24">
            <v>43</v>
          </cell>
          <cell r="H24">
            <v>19.440000000000001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27.170588235294119</v>
          </cell>
          <cell r="C25">
            <v>34.700000000000003</v>
          </cell>
          <cell r="D25">
            <v>20.8</v>
          </cell>
          <cell r="E25">
            <v>64.941176470588232</v>
          </cell>
          <cell r="F25">
            <v>94</v>
          </cell>
          <cell r="G25">
            <v>35</v>
          </cell>
          <cell r="H25">
            <v>16.2</v>
          </cell>
          <cell r="I25" t="str">
            <v>N</v>
          </cell>
          <cell r="J25">
            <v>45</v>
          </cell>
          <cell r="K25">
            <v>1</v>
          </cell>
        </row>
        <row r="26">
          <cell r="B26">
            <v>26.381250000000001</v>
          </cell>
          <cell r="C26">
            <v>31.6</v>
          </cell>
          <cell r="D26">
            <v>21.1</v>
          </cell>
          <cell r="E26">
            <v>63.25</v>
          </cell>
          <cell r="F26">
            <v>94</v>
          </cell>
          <cell r="G26">
            <v>42</v>
          </cell>
          <cell r="H26">
            <v>31.319999999999997</v>
          </cell>
          <cell r="I26" t="str">
            <v>NE</v>
          </cell>
          <cell r="J26">
            <v>41.76</v>
          </cell>
          <cell r="K26">
            <v>0.2</v>
          </cell>
        </row>
        <row r="27">
          <cell r="B27">
            <v>25.035294117647059</v>
          </cell>
          <cell r="C27">
            <v>31.3</v>
          </cell>
          <cell r="D27">
            <v>21.4</v>
          </cell>
          <cell r="E27">
            <v>70.588235294117652</v>
          </cell>
          <cell r="F27">
            <v>94</v>
          </cell>
          <cell r="G27">
            <v>47</v>
          </cell>
          <cell r="H27">
            <v>27</v>
          </cell>
          <cell r="I27" t="str">
            <v>N</v>
          </cell>
          <cell r="J27">
            <v>45.36</v>
          </cell>
          <cell r="K27">
            <v>0.6</v>
          </cell>
        </row>
        <row r="28">
          <cell r="B28">
            <v>24.073333333333334</v>
          </cell>
          <cell r="C28">
            <v>27.6</v>
          </cell>
          <cell r="D28">
            <v>19.3</v>
          </cell>
          <cell r="E28">
            <v>81.533333333333331</v>
          </cell>
          <cell r="F28">
            <v>99</v>
          </cell>
          <cell r="G28">
            <v>64</v>
          </cell>
          <cell r="H28">
            <v>25.92</v>
          </cell>
          <cell r="I28" t="str">
            <v>N</v>
          </cell>
          <cell r="J28">
            <v>71.28</v>
          </cell>
          <cell r="K28">
            <v>30</v>
          </cell>
        </row>
        <row r="29">
          <cell r="B29">
            <v>27.506249999999998</v>
          </cell>
          <cell r="C29">
            <v>34.1</v>
          </cell>
          <cell r="D29">
            <v>18.8</v>
          </cell>
          <cell r="E29">
            <v>68.9375</v>
          </cell>
          <cell r="F29">
            <v>99</v>
          </cell>
          <cell r="G29">
            <v>38</v>
          </cell>
          <cell r="H29">
            <v>23.040000000000003</v>
          </cell>
          <cell r="I29" t="str">
            <v>N</v>
          </cell>
          <cell r="J29">
            <v>47.88</v>
          </cell>
          <cell r="K29">
            <v>0.2</v>
          </cell>
        </row>
        <row r="30">
          <cell r="B30">
            <v>21.099999999999998</v>
          </cell>
          <cell r="C30">
            <v>27.3</v>
          </cell>
          <cell r="D30">
            <v>18.5</v>
          </cell>
          <cell r="E30">
            <v>88.083333333333329</v>
          </cell>
          <cell r="F30">
            <v>97</v>
          </cell>
          <cell r="G30">
            <v>62</v>
          </cell>
          <cell r="H30">
            <v>29.52</v>
          </cell>
          <cell r="I30" t="str">
            <v>N</v>
          </cell>
          <cell r="J30">
            <v>50.04</v>
          </cell>
          <cell r="K30">
            <v>6.4</v>
          </cell>
        </row>
        <row r="31">
          <cell r="B31">
            <v>24.642857142857142</v>
          </cell>
          <cell r="C31">
            <v>28.7</v>
          </cell>
          <cell r="D31">
            <v>18.2</v>
          </cell>
          <cell r="E31">
            <v>60.428571428571431</v>
          </cell>
          <cell r="F31">
            <v>97</v>
          </cell>
          <cell r="G31">
            <v>38</v>
          </cell>
          <cell r="H31">
            <v>15.120000000000001</v>
          </cell>
          <cell r="I31" t="str">
            <v>N</v>
          </cell>
          <cell r="J31">
            <v>34.200000000000003</v>
          </cell>
          <cell r="K31">
            <v>0.2</v>
          </cell>
        </row>
        <row r="32">
          <cell r="B32">
            <v>27.305882352941179</v>
          </cell>
          <cell r="C32">
            <v>33.299999999999997</v>
          </cell>
          <cell r="D32">
            <v>16</v>
          </cell>
          <cell r="E32">
            <v>53.411764705882355</v>
          </cell>
          <cell r="F32">
            <v>91</v>
          </cell>
          <cell r="G32">
            <v>35</v>
          </cell>
          <cell r="H32">
            <v>19.440000000000001</v>
          </cell>
          <cell r="I32" t="str">
            <v>N</v>
          </cell>
          <cell r="J32">
            <v>33.840000000000003</v>
          </cell>
          <cell r="K32">
            <v>0</v>
          </cell>
        </row>
        <row r="33">
          <cell r="B33">
            <v>21.63529411764706</v>
          </cell>
          <cell r="C33">
            <v>26.8</v>
          </cell>
          <cell r="D33">
            <v>18.100000000000001</v>
          </cell>
          <cell r="E33">
            <v>83.411764705882348</v>
          </cell>
          <cell r="F33">
            <v>97</v>
          </cell>
          <cell r="G33">
            <v>62</v>
          </cell>
          <cell r="H33">
            <v>30.96</v>
          </cell>
          <cell r="I33" t="str">
            <v>S</v>
          </cell>
          <cell r="J33">
            <v>50.4</v>
          </cell>
          <cell r="K33">
            <v>0.2</v>
          </cell>
        </row>
        <row r="34">
          <cell r="B34">
            <v>23.456250000000001</v>
          </cell>
          <cell r="C34">
            <v>28.3</v>
          </cell>
          <cell r="D34">
            <v>16.600000000000001</v>
          </cell>
          <cell r="E34">
            <v>68.0625</v>
          </cell>
          <cell r="F34">
            <v>97</v>
          </cell>
          <cell r="G34">
            <v>46</v>
          </cell>
          <cell r="H34">
            <v>22.68</v>
          </cell>
          <cell r="I34" t="str">
            <v>S</v>
          </cell>
          <cell r="J34">
            <v>39.24</v>
          </cell>
          <cell r="K34">
            <v>0</v>
          </cell>
        </row>
        <row r="35">
          <cell r="B35">
            <v>23.44705882352941</v>
          </cell>
          <cell r="C35">
            <v>28.6</v>
          </cell>
          <cell r="D35">
            <v>17.2</v>
          </cell>
          <cell r="E35">
            <v>66.764705882352942</v>
          </cell>
          <cell r="F35">
            <v>96</v>
          </cell>
          <cell r="G35">
            <v>44</v>
          </cell>
          <cell r="H35">
            <v>18.720000000000002</v>
          </cell>
          <cell r="I35" t="str">
            <v>SE</v>
          </cell>
          <cell r="J35">
            <v>38.159999999999997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35.733333333333327</v>
          </cell>
          <cell r="C18">
            <v>39.6</v>
          </cell>
          <cell r="D18">
            <v>26.5</v>
          </cell>
          <cell r="E18">
            <v>32.25</v>
          </cell>
          <cell r="F18">
            <v>61</v>
          </cell>
          <cell r="G18">
            <v>23</v>
          </cell>
          <cell r="H18">
            <v>0.36000000000000004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25.845833333333342</v>
          </cell>
          <cell r="C19">
            <v>32.4</v>
          </cell>
          <cell r="D19">
            <v>22.4</v>
          </cell>
          <cell r="E19">
            <v>64.583333333333329</v>
          </cell>
          <cell r="F19">
            <v>88</v>
          </cell>
          <cell r="G19">
            <v>39</v>
          </cell>
          <cell r="H19">
            <v>3.24</v>
          </cell>
          <cell r="I19" t="str">
            <v>S</v>
          </cell>
          <cell r="J19">
            <v>31.319999999999997</v>
          </cell>
          <cell r="K19">
            <v>0.4</v>
          </cell>
        </row>
        <row r="20">
          <cell r="B20">
            <v>26.091666666666669</v>
          </cell>
          <cell r="C20">
            <v>33.9</v>
          </cell>
          <cell r="D20">
            <v>20.8</v>
          </cell>
          <cell r="E20">
            <v>68.416666666666671</v>
          </cell>
          <cell r="F20">
            <v>91</v>
          </cell>
          <cell r="G20">
            <v>35</v>
          </cell>
          <cell r="H20">
            <v>0</v>
          </cell>
          <cell r="I20" t="str">
            <v>S</v>
          </cell>
          <cell r="J20">
            <v>7.2</v>
          </cell>
          <cell r="K20">
            <v>0</v>
          </cell>
        </row>
        <row r="21">
          <cell r="B21">
            <v>29.349999999999994</v>
          </cell>
          <cell r="C21">
            <v>37.700000000000003</v>
          </cell>
          <cell r="D21">
            <v>23.1</v>
          </cell>
          <cell r="E21">
            <v>52.583333333333336</v>
          </cell>
          <cell r="F21">
            <v>76</v>
          </cell>
          <cell r="G21">
            <v>26</v>
          </cell>
          <cell r="H21">
            <v>0</v>
          </cell>
          <cell r="I21" t="str">
            <v>S</v>
          </cell>
          <cell r="J21">
            <v>16.2</v>
          </cell>
          <cell r="K21">
            <v>0</v>
          </cell>
        </row>
        <row r="22">
          <cell r="B22">
            <v>26.958333333333329</v>
          </cell>
          <cell r="C22">
            <v>35.200000000000003</v>
          </cell>
          <cell r="D22">
            <v>22.5</v>
          </cell>
          <cell r="E22">
            <v>59.958333333333336</v>
          </cell>
          <cell r="F22">
            <v>86</v>
          </cell>
          <cell r="G22">
            <v>31</v>
          </cell>
          <cell r="H22">
            <v>9</v>
          </cell>
          <cell r="I22" t="str">
            <v>S</v>
          </cell>
          <cell r="J22">
            <v>34.56</v>
          </cell>
          <cell r="K22">
            <v>0.8</v>
          </cell>
        </row>
        <row r="23">
          <cell r="B23">
            <v>21.516666666666669</v>
          </cell>
          <cell r="C23">
            <v>22.6</v>
          </cell>
          <cell r="D23">
            <v>20.8</v>
          </cell>
          <cell r="E23">
            <v>90</v>
          </cell>
          <cell r="F23">
            <v>92</v>
          </cell>
          <cell r="G23">
            <v>85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25.790909090909089</v>
          </cell>
          <cell r="C33">
            <v>27.7</v>
          </cell>
          <cell r="D33">
            <v>23</v>
          </cell>
          <cell r="E33">
            <v>71.181818181818187</v>
          </cell>
          <cell r="F33">
            <v>89</v>
          </cell>
          <cell r="G33">
            <v>61</v>
          </cell>
          <cell r="H33">
            <v>1.4400000000000002</v>
          </cell>
          <cell r="I33" t="str">
            <v>N</v>
          </cell>
          <cell r="J33">
            <v>13.32</v>
          </cell>
          <cell r="K33">
            <v>0</v>
          </cell>
        </row>
        <row r="34">
          <cell r="B34">
            <v>24.962499999999995</v>
          </cell>
          <cell r="C34">
            <v>30.7</v>
          </cell>
          <cell r="D34">
            <v>20.100000000000001</v>
          </cell>
          <cell r="E34">
            <v>63.541666666666664</v>
          </cell>
          <cell r="F34">
            <v>84</v>
          </cell>
          <cell r="G34">
            <v>35</v>
          </cell>
          <cell r="H34">
            <v>12.6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B35">
            <v>25.437500000000004</v>
          </cell>
          <cell r="C35">
            <v>30.7</v>
          </cell>
          <cell r="D35">
            <v>20.100000000000001</v>
          </cell>
          <cell r="E35">
            <v>57.166666666666664</v>
          </cell>
          <cell r="F35">
            <v>73</v>
          </cell>
          <cell r="G35">
            <v>42</v>
          </cell>
          <cell r="H35">
            <v>9.7200000000000006</v>
          </cell>
          <cell r="I35" t="str">
            <v>S</v>
          </cell>
          <cell r="J35">
            <v>23.759999999999998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</v>
          </cell>
          <cell r="C5">
            <v>40.9</v>
          </cell>
          <cell r="D5">
            <v>21.9</v>
          </cell>
          <cell r="E5">
            <v>43.375</v>
          </cell>
          <cell r="F5">
            <v>75</v>
          </cell>
          <cell r="G5">
            <v>18</v>
          </cell>
          <cell r="H5">
            <v>9.7200000000000006</v>
          </cell>
          <cell r="I5" t="str">
            <v>N</v>
          </cell>
          <cell r="J5">
            <v>23.400000000000002</v>
          </cell>
          <cell r="K5">
            <v>0</v>
          </cell>
        </row>
        <row r="6">
          <cell r="B6">
            <v>31.529166666666669</v>
          </cell>
          <cell r="C6">
            <v>40.799999999999997</v>
          </cell>
          <cell r="D6">
            <v>22.7</v>
          </cell>
          <cell r="E6">
            <v>44</v>
          </cell>
          <cell r="F6">
            <v>74</v>
          </cell>
          <cell r="G6">
            <v>19</v>
          </cell>
          <cell r="H6">
            <v>11.879999999999999</v>
          </cell>
          <cell r="I6" t="str">
            <v>NO</v>
          </cell>
          <cell r="J6">
            <v>26.64</v>
          </cell>
          <cell r="K6">
            <v>0</v>
          </cell>
        </row>
        <row r="7">
          <cell r="B7">
            <v>32.033333333333339</v>
          </cell>
          <cell r="C7">
            <v>41.6</v>
          </cell>
          <cell r="D7">
            <v>21.8</v>
          </cell>
          <cell r="E7">
            <v>41.083333333333336</v>
          </cell>
          <cell r="F7">
            <v>75</v>
          </cell>
          <cell r="G7">
            <v>16</v>
          </cell>
          <cell r="H7">
            <v>9</v>
          </cell>
          <cell r="I7" t="str">
            <v>O</v>
          </cell>
          <cell r="J7">
            <v>20.52</v>
          </cell>
          <cell r="K7">
            <v>0</v>
          </cell>
        </row>
        <row r="8">
          <cell r="B8">
            <v>29.274999999999995</v>
          </cell>
          <cell r="C8">
            <v>36.299999999999997</v>
          </cell>
          <cell r="D8">
            <v>21.7</v>
          </cell>
          <cell r="E8">
            <v>53.208333333333336</v>
          </cell>
          <cell r="F8">
            <v>78</v>
          </cell>
          <cell r="G8">
            <v>30</v>
          </cell>
          <cell r="H8">
            <v>23.400000000000002</v>
          </cell>
          <cell r="I8" t="str">
            <v>L</v>
          </cell>
          <cell r="J8">
            <v>37.440000000000005</v>
          </cell>
          <cell r="K8">
            <v>0</v>
          </cell>
        </row>
        <row r="9">
          <cell r="B9">
            <v>28.641666666666662</v>
          </cell>
          <cell r="C9">
            <v>36.200000000000003</v>
          </cell>
          <cell r="D9">
            <v>21.5</v>
          </cell>
          <cell r="E9">
            <v>56.625</v>
          </cell>
          <cell r="F9">
            <v>81</v>
          </cell>
          <cell r="G9">
            <v>36</v>
          </cell>
          <cell r="H9">
            <v>12.6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30.804166666666671</v>
          </cell>
          <cell r="C10">
            <v>39.5</v>
          </cell>
          <cell r="D10">
            <v>22.9</v>
          </cell>
          <cell r="E10">
            <v>50.416666666666664</v>
          </cell>
          <cell r="F10">
            <v>77</v>
          </cell>
          <cell r="G10">
            <v>25</v>
          </cell>
          <cell r="H10">
            <v>11.16</v>
          </cell>
          <cell r="I10" t="str">
            <v>S</v>
          </cell>
          <cell r="J10">
            <v>25.92</v>
          </cell>
          <cell r="K10">
            <v>0</v>
          </cell>
        </row>
        <row r="11">
          <cell r="B11">
            <v>32.18333333333333</v>
          </cell>
          <cell r="C11">
            <v>41.4</v>
          </cell>
          <cell r="D11">
            <v>25</v>
          </cell>
          <cell r="E11">
            <v>45.25</v>
          </cell>
          <cell r="F11">
            <v>67</v>
          </cell>
          <cell r="G11">
            <v>22</v>
          </cell>
          <cell r="H11">
            <v>15.48</v>
          </cell>
          <cell r="I11" t="str">
            <v>O</v>
          </cell>
          <cell r="J11">
            <v>54</v>
          </cell>
          <cell r="K11">
            <v>0</v>
          </cell>
        </row>
        <row r="12">
          <cell r="B12">
            <v>29.295833333333334</v>
          </cell>
          <cell r="C12">
            <v>38.700000000000003</v>
          </cell>
          <cell r="D12">
            <v>22.1</v>
          </cell>
          <cell r="E12">
            <v>63.041666666666664</v>
          </cell>
          <cell r="F12">
            <v>94</v>
          </cell>
          <cell r="G12">
            <v>27</v>
          </cell>
          <cell r="H12">
            <v>16.2</v>
          </cell>
          <cell r="I12" t="str">
            <v>N</v>
          </cell>
          <cell r="J12">
            <v>42.480000000000004</v>
          </cell>
          <cell r="K12">
            <v>3</v>
          </cell>
        </row>
        <row r="13">
          <cell r="B13">
            <v>31.045833333333331</v>
          </cell>
          <cell r="C13">
            <v>39.700000000000003</v>
          </cell>
          <cell r="D13">
            <v>25.1</v>
          </cell>
          <cell r="E13">
            <v>49.291666666666664</v>
          </cell>
          <cell r="F13">
            <v>72</v>
          </cell>
          <cell r="G13">
            <v>22</v>
          </cell>
          <cell r="H13">
            <v>33.480000000000004</v>
          </cell>
          <cell r="I13" t="str">
            <v>O</v>
          </cell>
          <cell r="J13">
            <v>59.760000000000005</v>
          </cell>
          <cell r="K13">
            <v>0</v>
          </cell>
        </row>
        <row r="14">
          <cell r="B14">
            <v>24.679166666666664</v>
          </cell>
          <cell r="C14">
            <v>29.9</v>
          </cell>
          <cell r="D14">
            <v>20.399999999999999</v>
          </cell>
          <cell r="E14">
            <v>50</v>
          </cell>
          <cell r="F14">
            <v>76</v>
          </cell>
          <cell r="G14">
            <v>18</v>
          </cell>
          <cell r="H14">
            <v>16.920000000000002</v>
          </cell>
          <cell r="I14" t="str">
            <v>SE</v>
          </cell>
          <cell r="J14">
            <v>45</v>
          </cell>
          <cell r="K14">
            <v>0</v>
          </cell>
        </row>
        <row r="15">
          <cell r="B15">
            <v>25</v>
          </cell>
          <cell r="C15">
            <v>33.6</v>
          </cell>
          <cell r="D15">
            <v>19.100000000000001</v>
          </cell>
          <cell r="E15">
            <v>42.375</v>
          </cell>
          <cell r="F15">
            <v>63</v>
          </cell>
          <cell r="G15">
            <v>27</v>
          </cell>
          <cell r="H15">
            <v>19.079999999999998</v>
          </cell>
          <cell r="I15" t="str">
            <v>SE</v>
          </cell>
          <cell r="J15">
            <v>41.4</v>
          </cell>
          <cell r="K15">
            <v>0</v>
          </cell>
        </row>
        <row r="16">
          <cell r="B16">
            <v>26.804166666666671</v>
          </cell>
          <cell r="C16">
            <v>35.299999999999997</v>
          </cell>
          <cell r="D16">
            <v>20.3</v>
          </cell>
          <cell r="E16">
            <v>47.375</v>
          </cell>
          <cell r="F16">
            <v>64</v>
          </cell>
          <cell r="G16">
            <v>36</v>
          </cell>
          <cell r="H16">
            <v>14.76</v>
          </cell>
          <cell r="I16" t="str">
            <v>SE</v>
          </cell>
          <cell r="J16">
            <v>25.92</v>
          </cell>
          <cell r="K16">
            <v>0</v>
          </cell>
        </row>
        <row r="17">
          <cell r="B17">
            <v>27.929166666666671</v>
          </cell>
          <cell r="C17">
            <v>37.299999999999997</v>
          </cell>
          <cell r="D17">
            <v>21.9</v>
          </cell>
          <cell r="E17">
            <v>54.75</v>
          </cell>
          <cell r="F17">
            <v>88</v>
          </cell>
          <cell r="G17">
            <v>27</v>
          </cell>
          <cell r="H17">
            <v>23.400000000000002</v>
          </cell>
          <cell r="I17" t="str">
            <v>SE</v>
          </cell>
          <cell r="J17">
            <v>67.319999999999993</v>
          </cell>
          <cell r="K17">
            <v>6.1999999999999993</v>
          </cell>
        </row>
        <row r="18">
          <cell r="B18">
            <v>27.945833333333336</v>
          </cell>
          <cell r="C18">
            <v>37</v>
          </cell>
          <cell r="D18">
            <v>21.8</v>
          </cell>
          <cell r="E18">
            <v>58.541666666666664</v>
          </cell>
          <cell r="F18">
            <v>85</v>
          </cell>
          <cell r="G18">
            <v>33</v>
          </cell>
          <cell r="H18">
            <v>16.2</v>
          </cell>
          <cell r="I18" t="str">
            <v>N</v>
          </cell>
          <cell r="J18">
            <v>38.880000000000003</v>
          </cell>
          <cell r="K18">
            <v>3.0000000000000004</v>
          </cell>
        </row>
        <row r="19">
          <cell r="B19">
            <v>21.612499999999997</v>
          </cell>
          <cell r="C19">
            <v>28.8</v>
          </cell>
          <cell r="D19">
            <v>20.2</v>
          </cell>
          <cell r="E19">
            <v>91.625</v>
          </cell>
          <cell r="F19">
            <v>97</v>
          </cell>
          <cell r="G19">
            <v>58</v>
          </cell>
          <cell r="H19">
            <v>21.240000000000002</v>
          </cell>
          <cell r="I19" t="str">
            <v>S</v>
          </cell>
          <cell r="J19">
            <v>37.080000000000005</v>
          </cell>
          <cell r="K19">
            <v>27.000000000000004</v>
          </cell>
        </row>
        <row r="20">
          <cell r="B20">
            <v>22.945833333333329</v>
          </cell>
          <cell r="C20">
            <v>28.6</v>
          </cell>
          <cell r="D20">
            <v>20.100000000000001</v>
          </cell>
          <cell r="E20">
            <v>82.708333333333329</v>
          </cell>
          <cell r="F20">
            <v>96</v>
          </cell>
          <cell r="G20">
            <v>58</v>
          </cell>
          <cell r="H20">
            <v>17.64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23.729166666666661</v>
          </cell>
          <cell r="C21">
            <v>30.6</v>
          </cell>
          <cell r="D21">
            <v>18</v>
          </cell>
          <cell r="E21">
            <v>65.166666666666671</v>
          </cell>
          <cell r="F21">
            <v>84</v>
          </cell>
          <cell r="G21">
            <v>44</v>
          </cell>
          <cell r="H21">
            <v>23.040000000000003</v>
          </cell>
          <cell r="I21" t="str">
            <v>L</v>
          </cell>
          <cell r="J21">
            <v>38.519999999999996</v>
          </cell>
          <cell r="K21">
            <v>0</v>
          </cell>
        </row>
        <row r="22">
          <cell r="B22">
            <v>25.170833333333338</v>
          </cell>
          <cell r="C22">
            <v>32.299999999999997</v>
          </cell>
          <cell r="D22">
            <v>18.600000000000001</v>
          </cell>
          <cell r="E22">
            <v>60.083333333333336</v>
          </cell>
          <cell r="F22">
            <v>78</v>
          </cell>
          <cell r="G22">
            <v>42</v>
          </cell>
          <cell r="H22">
            <v>16.920000000000002</v>
          </cell>
          <cell r="I22" t="str">
            <v>SE</v>
          </cell>
          <cell r="J22">
            <v>30.240000000000002</v>
          </cell>
          <cell r="K22">
            <v>0</v>
          </cell>
        </row>
        <row r="23">
          <cell r="B23">
            <v>27.283333333333335</v>
          </cell>
          <cell r="C23">
            <v>33.4</v>
          </cell>
          <cell r="D23">
            <v>22.7</v>
          </cell>
          <cell r="E23">
            <v>63.541666666666664</v>
          </cell>
          <cell r="F23">
            <v>82</v>
          </cell>
          <cell r="G23">
            <v>40</v>
          </cell>
          <cell r="H23">
            <v>18.720000000000002</v>
          </cell>
          <cell r="I23" t="str">
            <v>SE</v>
          </cell>
          <cell r="J23">
            <v>36.72</v>
          </cell>
          <cell r="K23">
            <v>0</v>
          </cell>
        </row>
        <row r="24">
          <cell r="B24">
            <v>26.012500000000003</v>
          </cell>
          <cell r="C24">
            <v>33.200000000000003</v>
          </cell>
          <cell r="D24">
            <v>20.3</v>
          </cell>
          <cell r="E24">
            <v>70.041666666666671</v>
          </cell>
          <cell r="F24">
            <v>94</v>
          </cell>
          <cell r="G24">
            <v>42</v>
          </cell>
          <cell r="H24">
            <v>14.76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27.875000000000004</v>
          </cell>
          <cell r="C25">
            <v>34.200000000000003</v>
          </cell>
          <cell r="D25">
            <v>22.1</v>
          </cell>
          <cell r="E25">
            <v>63.75</v>
          </cell>
          <cell r="F25">
            <v>85</v>
          </cell>
          <cell r="G25">
            <v>37</v>
          </cell>
          <cell r="H25">
            <v>13.68</v>
          </cell>
          <cell r="I25" t="str">
            <v>SE</v>
          </cell>
          <cell r="J25">
            <v>36.72</v>
          </cell>
          <cell r="K25">
            <v>0</v>
          </cell>
        </row>
        <row r="26">
          <cell r="B26">
            <v>27.104166666666671</v>
          </cell>
          <cell r="C26">
            <v>33.799999999999997</v>
          </cell>
          <cell r="D26">
            <v>21.6</v>
          </cell>
          <cell r="E26">
            <v>60.75</v>
          </cell>
          <cell r="F26">
            <v>80</v>
          </cell>
          <cell r="G26">
            <v>40</v>
          </cell>
          <cell r="H26">
            <v>21.6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27.437500000000004</v>
          </cell>
          <cell r="C27">
            <v>34</v>
          </cell>
          <cell r="D27">
            <v>22.4</v>
          </cell>
          <cell r="E27">
            <v>56.958333333333336</v>
          </cell>
          <cell r="F27">
            <v>69</v>
          </cell>
          <cell r="G27">
            <v>40</v>
          </cell>
          <cell r="H27">
            <v>25.56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25.187499999999996</v>
          </cell>
          <cell r="C28">
            <v>30.7</v>
          </cell>
          <cell r="D28">
            <v>21.8</v>
          </cell>
          <cell r="E28">
            <v>74.125</v>
          </cell>
          <cell r="F28">
            <v>88</v>
          </cell>
          <cell r="G28">
            <v>58</v>
          </cell>
          <cell r="H28">
            <v>17.64</v>
          </cell>
          <cell r="I28" t="str">
            <v>SE</v>
          </cell>
          <cell r="J28">
            <v>35.64</v>
          </cell>
          <cell r="K28">
            <v>0</v>
          </cell>
        </row>
        <row r="29">
          <cell r="B29">
            <v>25.958333333333339</v>
          </cell>
          <cell r="C29">
            <v>34.9</v>
          </cell>
          <cell r="D29">
            <v>19</v>
          </cell>
          <cell r="E29">
            <v>73.208333333333329</v>
          </cell>
          <cell r="F29">
            <v>98</v>
          </cell>
          <cell r="G29">
            <v>38</v>
          </cell>
          <cell r="H29">
            <v>13.68</v>
          </cell>
          <cell r="I29" t="str">
            <v>N</v>
          </cell>
          <cell r="J29">
            <v>32.4</v>
          </cell>
          <cell r="K29">
            <v>0</v>
          </cell>
        </row>
        <row r="30">
          <cell r="B30">
            <v>23.141666666666669</v>
          </cell>
          <cell r="C30">
            <v>28.9</v>
          </cell>
          <cell r="D30">
            <v>19.399999999999999</v>
          </cell>
          <cell r="E30">
            <v>83.666666666666671</v>
          </cell>
          <cell r="F30">
            <v>98</v>
          </cell>
          <cell r="G30">
            <v>56</v>
          </cell>
          <cell r="H30">
            <v>29.16</v>
          </cell>
          <cell r="I30" t="str">
            <v>L</v>
          </cell>
          <cell r="J30">
            <v>70.2</v>
          </cell>
          <cell r="K30">
            <v>47.6</v>
          </cell>
        </row>
        <row r="31">
          <cell r="B31">
            <v>23.204166666666662</v>
          </cell>
          <cell r="C31">
            <v>30</v>
          </cell>
          <cell r="D31">
            <v>18.899999999999999</v>
          </cell>
          <cell r="E31">
            <v>74.125</v>
          </cell>
          <cell r="F31">
            <v>97</v>
          </cell>
          <cell r="G31">
            <v>35</v>
          </cell>
          <cell r="H31">
            <v>10.08</v>
          </cell>
          <cell r="I31" t="str">
            <v>SO</v>
          </cell>
          <cell r="J31">
            <v>30.6</v>
          </cell>
          <cell r="K31">
            <v>0.2</v>
          </cell>
        </row>
        <row r="32">
          <cell r="B32">
            <v>25.312499999999996</v>
          </cell>
          <cell r="C32">
            <v>32.9</v>
          </cell>
          <cell r="D32">
            <v>17.7</v>
          </cell>
          <cell r="E32">
            <v>63.958333333333336</v>
          </cell>
          <cell r="F32">
            <v>92</v>
          </cell>
          <cell r="G32">
            <v>41</v>
          </cell>
          <cell r="H32">
            <v>7.5600000000000005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23.266666666666666</v>
          </cell>
          <cell r="C33">
            <v>27.9</v>
          </cell>
          <cell r="D33">
            <v>20.100000000000001</v>
          </cell>
          <cell r="E33">
            <v>83.083333333333329</v>
          </cell>
          <cell r="F33">
            <v>97</v>
          </cell>
          <cell r="G33">
            <v>59</v>
          </cell>
          <cell r="H33">
            <v>18</v>
          </cell>
          <cell r="I33" t="str">
            <v>L</v>
          </cell>
          <cell r="J33">
            <v>37.080000000000005</v>
          </cell>
          <cell r="K33">
            <v>28.599999999999994</v>
          </cell>
        </row>
        <row r="34">
          <cell r="B34">
            <v>21.479166666666668</v>
          </cell>
          <cell r="C34">
            <v>26.5</v>
          </cell>
          <cell r="D34">
            <v>18.899999999999999</v>
          </cell>
          <cell r="E34">
            <v>85.041666666666671</v>
          </cell>
          <cell r="F34">
            <v>95</v>
          </cell>
          <cell r="G34">
            <v>66</v>
          </cell>
          <cell r="H34">
            <v>13.68</v>
          </cell>
          <cell r="I34" t="str">
            <v>S</v>
          </cell>
          <cell r="J34">
            <v>34.92</v>
          </cell>
          <cell r="K34">
            <v>0</v>
          </cell>
        </row>
        <row r="35">
          <cell r="B35">
            <v>22.5625</v>
          </cell>
          <cell r="C35">
            <v>28.1</v>
          </cell>
          <cell r="D35">
            <v>17.8</v>
          </cell>
          <cell r="E35">
            <v>71.875</v>
          </cell>
          <cell r="F35">
            <v>94</v>
          </cell>
          <cell r="G35">
            <v>49</v>
          </cell>
          <cell r="H35">
            <v>19.8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30.912500000000005</v>
          </cell>
          <cell r="C5">
            <v>40.6</v>
          </cell>
          <cell r="D5">
            <v>23.4</v>
          </cell>
          <cell r="E5">
            <v>42.291666666666664</v>
          </cell>
          <cell r="F5">
            <v>57</v>
          </cell>
          <cell r="G5">
            <v>21</v>
          </cell>
          <cell r="H5">
            <v>18.36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31.299999999999997</v>
          </cell>
          <cell r="C6">
            <v>40.6</v>
          </cell>
          <cell r="D6">
            <v>23.5</v>
          </cell>
          <cell r="E6">
            <v>40.958333333333336</v>
          </cell>
          <cell r="F6">
            <v>54</v>
          </cell>
          <cell r="G6">
            <v>22</v>
          </cell>
          <cell r="H6">
            <v>15.48</v>
          </cell>
          <cell r="I6" t="str">
            <v>NE</v>
          </cell>
          <cell r="J6">
            <v>30.96</v>
          </cell>
          <cell r="K6">
            <v>0</v>
          </cell>
        </row>
        <row r="7">
          <cell r="B7">
            <v>30.75</v>
          </cell>
          <cell r="C7">
            <v>41.2</v>
          </cell>
          <cell r="D7">
            <v>22.3</v>
          </cell>
          <cell r="E7">
            <v>45.041666666666664</v>
          </cell>
          <cell r="F7">
            <v>64</v>
          </cell>
          <cell r="G7">
            <v>25</v>
          </cell>
          <cell r="H7">
            <v>7.5600000000000005</v>
          </cell>
          <cell r="I7" t="str">
            <v>NE</v>
          </cell>
          <cell r="J7">
            <v>22.68</v>
          </cell>
          <cell r="K7">
            <v>0</v>
          </cell>
        </row>
        <row r="8">
          <cell r="B8">
            <v>29.179166666666664</v>
          </cell>
          <cell r="C8">
            <v>37.299999999999997</v>
          </cell>
          <cell r="D8">
            <v>21.3</v>
          </cell>
          <cell r="E8">
            <v>53.583333333333336</v>
          </cell>
          <cell r="F8">
            <v>73</v>
          </cell>
          <cell r="G8">
            <v>36</v>
          </cell>
          <cell r="H8">
            <v>20.52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29.175000000000001</v>
          </cell>
          <cell r="C9">
            <v>37.6</v>
          </cell>
          <cell r="D9">
            <v>22.4</v>
          </cell>
          <cell r="E9">
            <v>55.791666666666664</v>
          </cell>
          <cell r="F9">
            <v>71</v>
          </cell>
          <cell r="G9">
            <v>38</v>
          </cell>
          <cell r="H9">
            <v>11.16</v>
          </cell>
          <cell r="I9" t="str">
            <v>SE</v>
          </cell>
          <cell r="J9">
            <v>22.32</v>
          </cell>
          <cell r="K9">
            <v>0</v>
          </cell>
        </row>
        <row r="10">
          <cell r="B10">
            <v>29.091666666666669</v>
          </cell>
          <cell r="C10">
            <v>39</v>
          </cell>
          <cell r="D10">
            <v>21.2</v>
          </cell>
          <cell r="E10">
            <v>57.75</v>
          </cell>
          <cell r="F10">
            <v>78</v>
          </cell>
          <cell r="G10">
            <v>33</v>
          </cell>
          <cell r="H10">
            <v>7.9200000000000008</v>
          </cell>
          <cell r="I10" t="str">
            <v>S</v>
          </cell>
          <cell r="J10">
            <v>17.28</v>
          </cell>
          <cell r="K10">
            <v>0</v>
          </cell>
        </row>
        <row r="11">
          <cell r="B11">
            <v>29.891666666666662</v>
          </cell>
          <cell r="C11">
            <v>40.200000000000003</v>
          </cell>
          <cell r="D11">
            <v>23</v>
          </cell>
          <cell r="E11">
            <v>51.75</v>
          </cell>
          <cell r="F11">
            <v>71</v>
          </cell>
          <cell r="G11">
            <v>32</v>
          </cell>
          <cell r="H11">
            <v>42.12</v>
          </cell>
          <cell r="I11" t="str">
            <v>N</v>
          </cell>
          <cell r="J11">
            <v>74.88000000000001</v>
          </cell>
          <cell r="K11">
            <v>0.2</v>
          </cell>
        </row>
        <row r="12">
          <cell r="B12">
            <v>29.554166666666664</v>
          </cell>
          <cell r="C12">
            <v>38.9</v>
          </cell>
          <cell r="D12">
            <v>22.4</v>
          </cell>
          <cell r="E12">
            <v>55.625</v>
          </cell>
          <cell r="F12">
            <v>74</v>
          </cell>
          <cell r="G12">
            <v>33</v>
          </cell>
          <cell r="H12">
            <v>15.120000000000001</v>
          </cell>
          <cell r="I12" t="str">
            <v>N</v>
          </cell>
          <cell r="J12">
            <v>74.88000000000001</v>
          </cell>
          <cell r="K12">
            <v>0.60000000000000009</v>
          </cell>
        </row>
        <row r="13">
          <cell r="B13">
            <v>32.000000000000007</v>
          </cell>
          <cell r="C13">
            <v>39.5</v>
          </cell>
          <cell r="D13">
            <v>25.4</v>
          </cell>
          <cell r="E13">
            <v>42.458333333333336</v>
          </cell>
          <cell r="F13">
            <v>60</v>
          </cell>
          <cell r="G13">
            <v>26</v>
          </cell>
          <cell r="H13">
            <v>20.16</v>
          </cell>
          <cell r="I13" t="str">
            <v>O</v>
          </cell>
          <cell r="J13">
            <v>47.16</v>
          </cell>
          <cell r="K13">
            <v>0</v>
          </cell>
        </row>
        <row r="14">
          <cell r="B14">
            <v>26.462500000000002</v>
          </cell>
          <cell r="C14">
            <v>32.200000000000003</v>
          </cell>
          <cell r="D14">
            <v>20.8</v>
          </cell>
          <cell r="E14">
            <v>48.375</v>
          </cell>
          <cell r="F14">
            <v>67</v>
          </cell>
          <cell r="G14">
            <v>28</v>
          </cell>
          <cell r="H14">
            <v>13.32</v>
          </cell>
          <cell r="I14" t="str">
            <v>SE</v>
          </cell>
          <cell r="J14">
            <v>42.84</v>
          </cell>
          <cell r="K14">
            <v>0</v>
          </cell>
        </row>
        <row r="15">
          <cell r="B15">
            <v>25.37142857142857</v>
          </cell>
          <cell r="C15">
            <v>35.299999999999997</v>
          </cell>
          <cell r="D15">
            <v>17.3</v>
          </cell>
          <cell r="E15">
            <v>41.476190476190474</v>
          </cell>
          <cell r="F15">
            <v>54</v>
          </cell>
          <cell r="G15">
            <v>30</v>
          </cell>
          <cell r="H15">
            <v>16.559999999999999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B16">
            <v>30.478571428571428</v>
          </cell>
          <cell r="C16">
            <v>35.700000000000003</v>
          </cell>
          <cell r="D16">
            <v>23</v>
          </cell>
          <cell r="E16">
            <v>48.071428571428569</v>
          </cell>
          <cell r="F16">
            <v>65</v>
          </cell>
          <cell r="G16">
            <v>40</v>
          </cell>
          <cell r="H16">
            <v>11.879999999999999</v>
          </cell>
          <cell r="I16" t="str">
            <v>N</v>
          </cell>
          <cell r="J16">
            <v>43.2</v>
          </cell>
          <cell r="K16">
            <v>0.6</v>
          </cell>
        </row>
        <row r="17">
          <cell r="B17">
            <v>27.871428571428574</v>
          </cell>
          <cell r="C17">
            <v>36.1</v>
          </cell>
          <cell r="D17">
            <v>23</v>
          </cell>
          <cell r="E17">
            <v>66.571428571428569</v>
          </cell>
          <cell r="F17">
            <v>81</v>
          </cell>
          <cell r="G17">
            <v>43</v>
          </cell>
          <cell r="H17">
            <v>16.2</v>
          </cell>
          <cell r="I17" t="str">
            <v>N</v>
          </cell>
          <cell r="J17">
            <v>29.52</v>
          </cell>
          <cell r="K17">
            <v>1.8</v>
          </cell>
        </row>
        <row r="18">
          <cell r="B18">
            <v>32.057142857142857</v>
          </cell>
          <cell r="C18">
            <v>37.200000000000003</v>
          </cell>
          <cell r="D18">
            <v>23.5</v>
          </cell>
          <cell r="E18">
            <v>56.285714285714285</v>
          </cell>
          <cell r="F18">
            <v>72</v>
          </cell>
          <cell r="G18">
            <v>38</v>
          </cell>
          <cell r="H18">
            <v>14.04</v>
          </cell>
          <cell r="I18" t="str">
            <v>N</v>
          </cell>
          <cell r="J18">
            <v>26.28</v>
          </cell>
          <cell r="K18">
            <v>0</v>
          </cell>
        </row>
        <row r="19">
          <cell r="B19">
            <v>23.1</v>
          </cell>
          <cell r="C19" t="str">
            <v>*</v>
          </cell>
          <cell r="E19">
            <v>84</v>
          </cell>
          <cell r="F19" t="str">
            <v>*</v>
          </cell>
          <cell r="G19" t="str">
            <v>*</v>
          </cell>
          <cell r="H19">
            <v>11.16</v>
          </cell>
          <cell r="I19" t="str">
            <v>N</v>
          </cell>
          <cell r="J19">
            <v>0</v>
          </cell>
          <cell r="K19">
            <v>0</v>
          </cell>
        </row>
        <row r="20">
          <cell r="B20">
            <v>25.087499999999999</v>
          </cell>
          <cell r="C20">
            <v>26.9</v>
          </cell>
          <cell r="D20">
            <v>21.3</v>
          </cell>
          <cell r="E20">
            <v>84.875</v>
          </cell>
          <cell r="F20">
            <v>90</v>
          </cell>
          <cell r="G20">
            <v>78</v>
          </cell>
          <cell r="H20">
            <v>11.879999999999999</v>
          </cell>
          <cell r="I20" t="str">
            <v>N</v>
          </cell>
          <cell r="J20">
            <v>23.400000000000002</v>
          </cell>
          <cell r="K20">
            <v>0</v>
          </cell>
        </row>
        <row r="21">
          <cell r="B21">
            <v>27.12222222222222</v>
          </cell>
          <cell r="C21">
            <v>31.6</v>
          </cell>
          <cell r="D21">
            <v>19.8</v>
          </cell>
          <cell r="E21">
            <v>68.333333333333329</v>
          </cell>
          <cell r="F21">
            <v>83</v>
          </cell>
          <cell r="G21">
            <v>57</v>
          </cell>
          <cell r="H21">
            <v>18.720000000000002</v>
          </cell>
          <cell r="I21" t="str">
            <v>N</v>
          </cell>
          <cell r="J21">
            <v>36.72</v>
          </cell>
          <cell r="K21">
            <v>0</v>
          </cell>
        </row>
        <row r="22">
          <cell r="B22">
            <v>27.411111111111111</v>
          </cell>
          <cell r="C22">
            <v>33.299999999999997</v>
          </cell>
          <cell r="D22">
            <v>21.5</v>
          </cell>
          <cell r="E22">
            <v>60.777777777777779</v>
          </cell>
          <cell r="F22">
            <v>72</v>
          </cell>
          <cell r="G22">
            <v>50</v>
          </cell>
          <cell r="H22">
            <v>16.2</v>
          </cell>
          <cell r="I22" t="str">
            <v>N</v>
          </cell>
          <cell r="J22">
            <v>35.64</v>
          </cell>
          <cell r="K22">
            <v>0</v>
          </cell>
        </row>
        <row r="23">
          <cell r="B23">
            <v>28.037500000000001</v>
          </cell>
          <cell r="C23">
            <v>33.299999999999997</v>
          </cell>
          <cell r="D23">
            <v>23.5</v>
          </cell>
          <cell r="E23">
            <v>72.125</v>
          </cell>
          <cell r="F23">
            <v>86</v>
          </cell>
          <cell r="G23">
            <v>58</v>
          </cell>
          <cell r="H23">
            <v>13.32</v>
          </cell>
          <cell r="I23" t="str">
            <v>N</v>
          </cell>
          <cell r="J23">
            <v>27.36</v>
          </cell>
          <cell r="K23">
            <v>0</v>
          </cell>
        </row>
        <row r="24">
          <cell r="B24">
            <v>29.544444444444441</v>
          </cell>
          <cell r="C24">
            <v>34.1</v>
          </cell>
          <cell r="D24">
            <v>22.4</v>
          </cell>
          <cell r="E24">
            <v>68</v>
          </cell>
          <cell r="F24">
            <v>83</v>
          </cell>
          <cell r="G24">
            <v>53</v>
          </cell>
          <cell r="H24">
            <v>9.7200000000000006</v>
          </cell>
          <cell r="I24" t="str">
            <v>N</v>
          </cell>
          <cell r="J24">
            <v>20.52</v>
          </cell>
          <cell r="K24">
            <v>0</v>
          </cell>
        </row>
        <row r="25">
          <cell r="B25">
            <v>29.766666666666666</v>
          </cell>
          <cell r="C25">
            <v>34.700000000000003</v>
          </cell>
          <cell r="D25">
            <v>23.3</v>
          </cell>
          <cell r="E25">
            <v>66.666666666666671</v>
          </cell>
          <cell r="F25">
            <v>83</v>
          </cell>
          <cell r="G25">
            <v>52</v>
          </cell>
          <cell r="H25">
            <v>10.8</v>
          </cell>
          <cell r="I25" t="str">
            <v>N</v>
          </cell>
          <cell r="J25">
            <v>25.92</v>
          </cell>
          <cell r="K25">
            <v>0</v>
          </cell>
        </row>
        <row r="26">
          <cell r="B26">
            <v>28.737500000000004</v>
          </cell>
          <cell r="C26">
            <v>33</v>
          </cell>
          <cell r="D26">
            <v>22.6</v>
          </cell>
          <cell r="E26">
            <v>68.25</v>
          </cell>
          <cell r="F26">
            <v>83</v>
          </cell>
          <cell r="G26">
            <v>55</v>
          </cell>
          <cell r="H26">
            <v>16.920000000000002</v>
          </cell>
          <cell r="I26" t="str">
            <v>N</v>
          </cell>
          <cell r="J26">
            <v>30.96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31.500000000000004</v>
          </cell>
          <cell r="C29">
            <v>34.299999999999997</v>
          </cell>
          <cell r="D29">
            <v>26</v>
          </cell>
          <cell r="E29">
            <v>68.428571428571431</v>
          </cell>
          <cell r="F29">
            <v>85</v>
          </cell>
          <cell r="G29">
            <v>57</v>
          </cell>
          <cell r="H29">
            <v>12.24</v>
          </cell>
          <cell r="I29" t="str">
            <v>N</v>
          </cell>
          <cell r="J29">
            <v>30.96</v>
          </cell>
          <cell r="K29">
            <v>0.2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25.971428571428568</v>
          </cell>
          <cell r="C31">
            <v>28.6</v>
          </cell>
          <cell r="D31">
            <v>22.5</v>
          </cell>
          <cell r="E31">
            <v>75.285714285714292</v>
          </cell>
          <cell r="F31">
            <v>88</v>
          </cell>
          <cell r="G31">
            <v>63</v>
          </cell>
          <cell r="H31">
            <v>6.84</v>
          </cell>
          <cell r="I31" t="str">
            <v>N</v>
          </cell>
          <cell r="J31">
            <v>23.759999999999998</v>
          </cell>
          <cell r="K31">
            <v>0</v>
          </cell>
        </row>
        <row r="32">
          <cell r="B32">
            <v>29.009090909090904</v>
          </cell>
          <cell r="C32">
            <v>33.700000000000003</v>
          </cell>
          <cell r="D32">
            <v>20.8</v>
          </cell>
          <cell r="E32">
            <v>63.727272727272727</v>
          </cell>
          <cell r="F32">
            <v>80</v>
          </cell>
          <cell r="G32">
            <v>52</v>
          </cell>
          <cell r="H32">
            <v>11.520000000000001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22.900000000000002</v>
          </cell>
          <cell r="C33">
            <v>23.8</v>
          </cell>
          <cell r="D33">
            <v>21.1</v>
          </cell>
          <cell r="E33">
            <v>83.666666666666671</v>
          </cell>
          <cell r="F33">
            <v>85</v>
          </cell>
          <cell r="G33">
            <v>83</v>
          </cell>
          <cell r="H33">
            <v>14.4</v>
          </cell>
          <cell r="I33" t="str">
            <v>N</v>
          </cell>
          <cell r="J33">
            <v>29.52</v>
          </cell>
          <cell r="K33">
            <v>0.4</v>
          </cell>
        </row>
        <row r="34">
          <cell r="B34">
            <v>22.733333333333334</v>
          </cell>
          <cell r="C34">
            <v>24.7</v>
          </cell>
          <cell r="D34">
            <v>19.7</v>
          </cell>
          <cell r="E34">
            <v>87.666666666666671</v>
          </cell>
          <cell r="F34">
            <v>90</v>
          </cell>
          <cell r="G34">
            <v>84</v>
          </cell>
          <cell r="H34">
            <v>10.8</v>
          </cell>
          <cell r="I34" t="str">
            <v>N</v>
          </cell>
          <cell r="J34">
            <v>19.440000000000001</v>
          </cell>
          <cell r="K34">
            <v>0</v>
          </cell>
        </row>
        <row r="35">
          <cell r="B35">
            <v>24.9</v>
          </cell>
          <cell r="C35">
            <v>27.9</v>
          </cell>
          <cell r="D35">
            <v>19.100000000000001</v>
          </cell>
          <cell r="E35">
            <v>73.8</v>
          </cell>
          <cell r="F35">
            <v>87</v>
          </cell>
          <cell r="G35">
            <v>64</v>
          </cell>
          <cell r="H35">
            <v>12.24</v>
          </cell>
          <cell r="I35" t="str">
            <v>N</v>
          </cell>
          <cell r="J35">
            <v>28.08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21.945454545454549</v>
          </cell>
          <cell r="C5">
            <v>31.4</v>
          </cell>
          <cell r="D5">
            <v>18.399999999999999</v>
          </cell>
          <cell r="E5">
            <v>59.727272727272727</v>
          </cell>
          <cell r="F5">
            <v>70</v>
          </cell>
          <cell r="G5">
            <v>37</v>
          </cell>
          <cell r="H5">
            <v>3.9600000000000004</v>
          </cell>
          <cell r="I5" t="str">
            <v>N</v>
          </cell>
          <cell r="J5">
            <v>8.64</v>
          </cell>
          <cell r="K5">
            <v>0</v>
          </cell>
        </row>
        <row r="6">
          <cell r="B6">
            <v>23.583333333333332</v>
          </cell>
          <cell r="C6">
            <v>31.9</v>
          </cell>
          <cell r="D6">
            <v>20.5</v>
          </cell>
          <cell r="E6">
            <v>56.81818181818182</v>
          </cell>
          <cell r="F6">
            <v>64</v>
          </cell>
          <cell r="G6">
            <v>38</v>
          </cell>
          <cell r="H6">
            <v>4.6800000000000006</v>
          </cell>
          <cell r="I6" t="str">
            <v>N</v>
          </cell>
          <cell r="J6">
            <v>16.559999999999999</v>
          </cell>
          <cell r="K6">
            <v>0</v>
          </cell>
        </row>
        <row r="7">
          <cell r="B7">
            <v>23.658333333333331</v>
          </cell>
          <cell r="C7">
            <v>29.1</v>
          </cell>
          <cell r="D7">
            <v>20.5</v>
          </cell>
          <cell r="E7">
            <v>64.75</v>
          </cell>
          <cell r="F7">
            <v>76</v>
          </cell>
          <cell r="G7">
            <v>45</v>
          </cell>
          <cell r="H7">
            <v>5.04</v>
          </cell>
          <cell r="I7" t="str">
            <v>N</v>
          </cell>
          <cell r="J7">
            <v>13.68</v>
          </cell>
          <cell r="K7">
            <v>0</v>
          </cell>
        </row>
        <row r="8">
          <cell r="B8">
            <v>24.566666666666666</v>
          </cell>
          <cell r="C8">
            <v>31.4</v>
          </cell>
          <cell r="D8">
            <v>21.6</v>
          </cell>
          <cell r="E8">
            <v>61.909090909090907</v>
          </cell>
          <cell r="F8">
            <v>71</v>
          </cell>
          <cell r="G8">
            <v>43</v>
          </cell>
          <cell r="H8">
            <v>12.6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24.642857142857142</v>
          </cell>
          <cell r="C9">
            <v>27.8</v>
          </cell>
          <cell r="D9">
            <v>22.7</v>
          </cell>
          <cell r="E9">
            <v>69.142857142857139</v>
          </cell>
          <cell r="F9">
            <v>76</v>
          </cell>
          <cell r="G9">
            <v>55</v>
          </cell>
          <cell r="H9">
            <v>3.6</v>
          </cell>
          <cell r="I9" t="str">
            <v>N</v>
          </cell>
          <cell r="J9">
            <v>9.7200000000000006</v>
          </cell>
          <cell r="K9">
            <v>0</v>
          </cell>
        </row>
        <row r="10">
          <cell r="B10">
            <v>25.250000000000004</v>
          </cell>
          <cell r="C10">
            <v>31.8</v>
          </cell>
          <cell r="D10">
            <v>22</v>
          </cell>
          <cell r="E10">
            <v>62</v>
          </cell>
          <cell r="F10">
            <v>71</v>
          </cell>
          <cell r="G10">
            <v>48</v>
          </cell>
          <cell r="H10">
            <v>3.9600000000000004</v>
          </cell>
          <cell r="I10" t="str">
            <v>N</v>
          </cell>
          <cell r="J10">
            <v>6.84</v>
          </cell>
          <cell r="K10">
            <v>0</v>
          </cell>
        </row>
        <row r="11">
          <cell r="B11">
            <v>24.918181818181814</v>
          </cell>
          <cell r="C11">
            <v>32.299999999999997</v>
          </cell>
          <cell r="D11">
            <v>22.2</v>
          </cell>
          <cell r="E11">
            <v>59.9</v>
          </cell>
          <cell r="F11">
            <v>68</v>
          </cell>
          <cell r="G11">
            <v>44</v>
          </cell>
          <cell r="H11">
            <v>11.520000000000001</v>
          </cell>
          <cell r="I11" t="str">
            <v>N</v>
          </cell>
          <cell r="J11">
            <v>24.12</v>
          </cell>
          <cell r="K11">
            <v>0</v>
          </cell>
        </row>
        <row r="12">
          <cell r="B12">
            <v>26.299999999999997</v>
          </cell>
          <cell r="C12">
            <v>28.6</v>
          </cell>
          <cell r="D12">
            <v>25.3</v>
          </cell>
          <cell r="E12">
            <v>62.777777777777779</v>
          </cell>
          <cell r="F12">
            <v>67</v>
          </cell>
          <cell r="G12">
            <v>53</v>
          </cell>
          <cell r="H12">
            <v>7.9200000000000008</v>
          </cell>
          <cell r="I12" t="str">
            <v>N</v>
          </cell>
          <cell r="J12">
            <v>14.4</v>
          </cell>
          <cell r="K12">
            <v>0</v>
          </cell>
        </row>
        <row r="13">
          <cell r="B13">
            <v>25.330000000000002</v>
          </cell>
          <cell r="C13">
            <v>31.3</v>
          </cell>
          <cell r="D13">
            <v>22.8</v>
          </cell>
          <cell r="E13">
            <v>64.666666666666671</v>
          </cell>
          <cell r="F13">
            <v>72</v>
          </cell>
          <cell r="G13">
            <v>53</v>
          </cell>
          <cell r="H13">
            <v>5.04</v>
          </cell>
          <cell r="I13" t="str">
            <v>N</v>
          </cell>
          <cell r="J13">
            <v>9.7200000000000006</v>
          </cell>
          <cell r="K13">
            <v>0</v>
          </cell>
        </row>
        <row r="14">
          <cell r="B14">
            <v>26.711111111111109</v>
          </cell>
          <cell r="C14">
            <v>29.5</v>
          </cell>
          <cell r="D14">
            <v>24.2</v>
          </cell>
          <cell r="E14">
            <v>59.444444444444443</v>
          </cell>
          <cell r="F14">
            <v>69</v>
          </cell>
          <cell r="G14">
            <v>51</v>
          </cell>
          <cell r="H14">
            <v>10.08</v>
          </cell>
          <cell r="I14" t="str">
            <v>N</v>
          </cell>
          <cell r="J14">
            <v>27</v>
          </cell>
          <cell r="K14">
            <v>0</v>
          </cell>
        </row>
        <row r="15">
          <cell r="B15">
            <v>26.910000000000004</v>
          </cell>
          <cell r="C15">
            <v>29.4</v>
          </cell>
          <cell r="D15">
            <v>24.3</v>
          </cell>
          <cell r="E15">
            <v>58.9</v>
          </cell>
          <cell r="F15">
            <v>69</v>
          </cell>
          <cell r="G15">
            <v>45</v>
          </cell>
          <cell r="H15">
            <v>9</v>
          </cell>
          <cell r="I15" t="str">
            <v>N</v>
          </cell>
          <cell r="J15">
            <v>16.2</v>
          </cell>
          <cell r="K15">
            <v>0</v>
          </cell>
        </row>
        <row r="16">
          <cell r="B16">
            <v>23.076923076923077</v>
          </cell>
          <cell r="C16">
            <v>28.7</v>
          </cell>
          <cell r="D16">
            <v>22.1</v>
          </cell>
          <cell r="E16">
            <v>85.769230769230774</v>
          </cell>
          <cell r="F16">
            <v>89</v>
          </cell>
          <cell r="G16">
            <v>60</v>
          </cell>
          <cell r="H16">
            <v>19.079999999999998</v>
          </cell>
          <cell r="I16" t="str">
            <v>N</v>
          </cell>
          <cell r="J16">
            <v>45.36</v>
          </cell>
          <cell r="K16">
            <v>18.599999999999998</v>
          </cell>
        </row>
        <row r="17">
          <cell r="B17">
            <v>25.215384615384615</v>
          </cell>
          <cell r="C17">
            <v>28.8</v>
          </cell>
          <cell r="D17">
            <v>23.1</v>
          </cell>
          <cell r="E17">
            <v>83.15384615384616</v>
          </cell>
          <cell r="F17">
            <v>91</v>
          </cell>
          <cell r="G17">
            <v>62</v>
          </cell>
          <cell r="H17">
            <v>6.84</v>
          </cell>
          <cell r="I17" t="str">
            <v>N</v>
          </cell>
          <cell r="J17">
            <v>13.32</v>
          </cell>
          <cell r="K17">
            <v>0</v>
          </cell>
        </row>
        <row r="18">
          <cell r="B18">
            <v>26.536363636363635</v>
          </cell>
          <cell r="C18">
            <v>28.7</v>
          </cell>
          <cell r="D18">
            <v>25.5</v>
          </cell>
          <cell r="E18">
            <v>75.63636363636364</v>
          </cell>
          <cell r="F18">
            <v>81</v>
          </cell>
          <cell r="G18">
            <v>66</v>
          </cell>
          <cell r="H18">
            <v>6.84</v>
          </cell>
          <cell r="I18" t="str">
            <v>N</v>
          </cell>
          <cell r="J18">
            <v>18</v>
          </cell>
          <cell r="K18">
            <v>0</v>
          </cell>
        </row>
        <row r="19">
          <cell r="B19">
            <v>27.337500000000002</v>
          </cell>
          <cell r="C19">
            <v>29.6</v>
          </cell>
          <cell r="D19">
            <v>26.1</v>
          </cell>
          <cell r="E19">
            <v>63.875</v>
          </cell>
          <cell r="F19">
            <v>71</v>
          </cell>
          <cell r="G19">
            <v>52</v>
          </cell>
          <cell r="H19">
            <v>14.76</v>
          </cell>
          <cell r="I19" t="str">
            <v>N</v>
          </cell>
          <cell r="J19">
            <v>28.8</v>
          </cell>
          <cell r="K19">
            <v>0</v>
          </cell>
        </row>
        <row r="20">
          <cell r="B20">
            <v>24.050000000000004</v>
          </cell>
          <cell r="C20">
            <v>26.1</v>
          </cell>
          <cell r="D20">
            <v>22.8</v>
          </cell>
          <cell r="E20">
            <v>78.714285714285708</v>
          </cell>
          <cell r="F20">
            <v>85</v>
          </cell>
          <cell r="G20">
            <v>69</v>
          </cell>
          <cell r="H20">
            <v>9.3600000000000012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24.690909090909091</v>
          </cell>
          <cell r="C21">
            <v>27.7</v>
          </cell>
          <cell r="D21">
            <v>23.5</v>
          </cell>
          <cell r="E21">
            <v>78.454545454545453</v>
          </cell>
          <cell r="F21">
            <v>85</v>
          </cell>
          <cell r="G21">
            <v>65</v>
          </cell>
          <cell r="H21">
            <v>12.6</v>
          </cell>
          <cell r="I21" t="str">
            <v>N</v>
          </cell>
          <cell r="J21">
            <v>19.8</v>
          </cell>
          <cell r="K21">
            <v>0</v>
          </cell>
        </row>
        <row r="22">
          <cell r="B22">
            <v>25.709090909090911</v>
          </cell>
          <cell r="C22">
            <v>30.4</v>
          </cell>
          <cell r="D22">
            <v>24.2</v>
          </cell>
          <cell r="E22">
            <v>68.36363636363636</v>
          </cell>
          <cell r="F22">
            <v>77</v>
          </cell>
          <cell r="G22">
            <v>43</v>
          </cell>
          <cell r="H22">
            <v>18</v>
          </cell>
          <cell r="I22" t="str">
            <v>N</v>
          </cell>
          <cell r="J22">
            <v>40.680000000000007</v>
          </cell>
          <cell r="K22">
            <v>13.4</v>
          </cell>
        </row>
        <row r="23">
          <cell r="B23">
            <v>24.230769230769226</v>
          </cell>
          <cell r="C23">
            <v>27</v>
          </cell>
          <cell r="D23">
            <v>23</v>
          </cell>
          <cell r="E23">
            <v>84.230769230769226</v>
          </cell>
          <cell r="F23">
            <v>90</v>
          </cell>
          <cell r="G23">
            <v>69</v>
          </cell>
          <cell r="H23">
            <v>12.24</v>
          </cell>
          <cell r="I23" t="str">
            <v>N</v>
          </cell>
          <cell r="J23">
            <v>37.800000000000004</v>
          </cell>
          <cell r="K23">
            <v>1.8</v>
          </cell>
        </row>
        <row r="24">
          <cell r="B24">
            <v>24.552941176470593</v>
          </cell>
          <cell r="C24">
            <v>27.8</v>
          </cell>
          <cell r="D24">
            <v>23.3</v>
          </cell>
          <cell r="E24">
            <v>81.882352941176464</v>
          </cell>
          <cell r="F24">
            <v>89</v>
          </cell>
          <cell r="G24">
            <v>60</v>
          </cell>
          <cell r="H24">
            <v>9.7200000000000006</v>
          </cell>
          <cell r="I24" t="str">
            <v>N</v>
          </cell>
          <cell r="J24">
            <v>30.96</v>
          </cell>
          <cell r="K24">
            <v>12.6</v>
          </cell>
        </row>
        <row r="25">
          <cell r="B25">
            <v>22.630769230769229</v>
          </cell>
          <cell r="C25">
            <v>25.7</v>
          </cell>
          <cell r="D25">
            <v>21.6</v>
          </cell>
          <cell r="E25">
            <v>90.615384615384613</v>
          </cell>
          <cell r="F25">
            <v>93</v>
          </cell>
          <cell r="G25">
            <v>84</v>
          </cell>
          <cell r="H25">
            <v>12.96</v>
          </cell>
          <cell r="I25" t="str">
            <v>N</v>
          </cell>
          <cell r="J25">
            <v>40.680000000000007</v>
          </cell>
          <cell r="K25">
            <v>7</v>
          </cell>
        </row>
        <row r="26">
          <cell r="B26">
            <v>25.150000000000002</v>
          </cell>
          <cell r="C26">
            <v>29</v>
          </cell>
          <cell r="D26">
            <v>23.1</v>
          </cell>
          <cell r="E26">
            <v>80</v>
          </cell>
          <cell r="F26">
            <v>86</v>
          </cell>
          <cell r="G26">
            <v>66</v>
          </cell>
          <cell r="H26">
            <v>8.64</v>
          </cell>
          <cell r="I26" t="str">
            <v>N</v>
          </cell>
          <cell r="J26">
            <v>15.48</v>
          </cell>
          <cell r="K26">
            <v>0</v>
          </cell>
        </row>
        <row r="27">
          <cell r="B27">
            <v>25.59090909090909</v>
          </cell>
          <cell r="C27">
            <v>28.6</v>
          </cell>
          <cell r="D27">
            <v>24</v>
          </cell>
          <cell r="E27">
            <v>78.818181818181813</v>
          </cell>
          <cell r="F27">
            <v>87</v>
          </cell>
          <cell r="G27">
            <v>62</v>
          </cell>
          <cell r="H27">
            <v>7.2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24.406666666666663</v>
          </cell>
          <cell r="C28">
            <v>27.6</v>
          </cell>
          <cell r="D28">
            <v>22.6</v>
          </cell>
          <cell r="E28">
            <v>80.86666666666666</v>
          </cell>
          <cell r="F28">
            <v>88</v>
          </cell>
          <cell r="G28">
            <v>66</v>
          </cell>
          <cell r="H28">
            <v>6.12</v>
          </cell>
          <cell r="I28" t="str">
            <v>N</v>
          </cell>
          <cell r="J28">
            <v>19.8</v>
          </cell>
          <cell r="K28">
            <v>0</v>
          </cell>
        </row>
        <row r="29">
          <cell r="B29">
            <v>25.053846153846159</v>
          </cell>
          <cell r="C29">
            <v>27.2</v>
          </cell>
          <cell r="D29">
            <v>23.3</v>
          </cell>
          <cell r="E29">
            <v>87.461538461538467</v>
          </cell>
          <cell r="F29">
            <v>92</v>
          </cell>
          <cell r="G29">
            <v>79</v>
          </cell>
          <cell r="H29">
            <v>8.2799999999999994</v>
          </cell>
          <cell r="I29" t="str">
            <v>N</v>
          </cell>
          <cell r="J29">
            <v>13.68</v>
          </cell>
          <cell r="K29">
            <v>0</v>
          </cell>
        </row>
        <row r="30">
          <cell r="B30">
            <v>25.428571428571434</v>
          </cell>
          <cell r="C30">
            <v>29.3</v>
          </cell>
          <cell r="D30">
            <v>24</v>
          </cell>
          <cell r="E30">
            <v>80.07692307692308</v>
          </cell>
          <cell r="F30">
            <v>90</v>
          </cell>
          <cell r="G30">
            <v>61</v>
          </cell>
          <cell r="H30">
            <v>21.240000000000002</v>
          </cell>
          <cell r="I30" t="str">
            <v>N</v>
          </cell>
          <cell r="J30">
            <v>56.519999999999996</v>
          </cell>
          <cell r="K30">
            <v>0</v>
          </cell>
        </row>
        <row r="31">
          <cell r="B31">
            <v>22.471428571428568</v>
          </cell>
          <cell r="C31">
            <v>24.9</v>
          </cell>
          <cell r="D31">
            <v>21.7</v>
          </cell>
          <cell r="E31">
            <v>86.785714285714292</v>
          </cell>
          <cell r="F31">
            <v>90</v>
          </cell>
          <cell r="G31">
            <v>69</v>
          </cell>
          <cell r="H31">
            <v>11.520000000000001</v>
          </cell>
          <cell r="I31" t="str">
            <v>N</v>
          </cell>
          <cell r="J31">
            <v>60.12</v>
          </cell>
          <cell r="K31">
            <v>9</v>
          </cell>
        </row>
        <row r="32">
          <cell r="B32">
            <v>24.168749999999996</v>
          </cell>
          <cell r="C32">
            <v>27.1</v>
          </cell>
          <cell r="D32">
            <v>22.6</v>
          </cell>
          <cell r="E32">
            <v>86.0625</v>
          </cell>
          <cell r="F32">
            <v>91</v>
          </cell>
          <cell r="G32">
            <v>74</v>
          </cell>
          <cell r="H32">
            <v>9.3600000000000012</v>
          </cell>
          <cell r="I32" t="str">
            <v>N</v>
          </cell>
          <cell r="J32">
            <v>56.16</v>
          </cell>
          <cell r="K32">
            <v>6.2</v>
          </cell>
        </row>
        <row r="33">
          <cell r="B33">
            <v>23.066666666666659</v>
          </cell>
          <cell r="C33">
            <v>24.8</v>
          </cell>
          <cell r="D33">
            <v>22</v>
          </cell>
          <cell r="E33">
            <v>89.833333333333329</v>
          </cell>
          <cell r="F33">
            <v>93</v>
          </cell>
          <cell r="G33">
            <v>86</v>
          </cell>
          <cell r="H33">
            <v>15.120000000000001</v>
          </cell>
          <cell r="I33" t="str">
            <v>N</v>
          </cell>
          <cell r="J33">
            <v>28.8</v>
          </cell>
          <cell r="K33">
            <v>30.400000000000002</v>
          </cell>
        </row>
        <row r="34">
          <cell r="B34">
            <v>22.753846153846158</v>
          </cell>
          <cell r="C34">
            <v>24.6</v>
          </cell>
          <cell r="D34">
            <v>22.1</v>
          </cell>
          <cell r="E34">
            <v>92.769230769230774</v>
          </cell>
          <cell r="F34">
            <v>94</v>
          </cell>
          <cell r="G34">
            <v>88</v>
          </cell>
          <cell r="H34">
            <v>9.3600000000000012</v>
          </cell>
          <cell r="I34" t="str">
            <v>N</v>
          </cell>
          <cell r="J34">
            <v>21.6</v>
          </cell>
          <cell r="K34">
            <v>0.6</v>
          </cell>
        </row>
        <row r="35">
          <cell r="B35">
            <v>24.469230769230766</v>
          </cell>
          <cell r="C35">
            <v>27.2</v>
          </cell>
          <cell r="D35">
            <v>23.2</v>
          </cell>
          <cell r="E35">
            <v>79.307692307692307</v>
          </cell>
          <cell r="F35">
            <v>85</v>
          </cell>
          <cell r="G35">
            <v>70</v>
          </cell>
          <cell r="H35">
            <v>10.8</v>
          </cell>
          <cell r="I35" t="str">
            <v>S</v>
          </cell>
          <cell r="J35">
            <v>24.840000000000003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31.554166666666671</v>
          </cell>
          <cell r="C5">
            <v>37.4</v>
          </cell>
          <cell r="D5">
            <v>21.9</v>
          </cell>
          <cell r="E5">
            <v>31.416666666666668</v>
          </cell>
          <cell r="F5">
            <v>58</v>
          </cell>
          <cell r="G5">
            <v>18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31.974999999999998</v>
          </cell>
          <cell r="C6">
            <v>37.4</v>
          </cell>
          <cell r="D6">
            <v>23.8</v>
          </cell>
          <cell r="E6">
            <v>31.166666666666668</v>
          </cell>
          <cell r="F6">
            <v>52</v>
          </cell>
          <cell r="G6">
            <v>23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30.420833333333331</v>
          </cell>
          <cell r="C7">
            <v>37.299999999999997</v>
          </cell>
          <cell r="D7">
            <v>24.6</v>
          </cell>
          <cell r="E7">
            <v>37.833333333333336</v>
          </cell>
          <cell r="F7">
            <v>64</v>
          </cell>
          <cell r="G7">
            <v>24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24.216666666666669</v>
          </cell>
          <cell r="C8">
            <v>34.9</v>
          </cell>
          <cell r="D8">
            <v>16</v>
          </cell>
          <cell r="E8">
            <v>63.625</v>
          </cell>
          <cell r="F8">
            <v>88</v>
          </cell>
          <cell r="G8">
            <v>33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24.879166666666663</v>
          </cell>
          <cell r="C9">
            <v>30.6</v>
          </cell>
          <cell r="D9">
            <v>19.5</v>
          </cell>
          <cell r="E9">
            <v>63.541666666666664</v>
          </cell>
          <cell r="F9">
            <v>81</v>
          </cell>
          <cell r="G9">
            <v>45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27.224999999999994</v>
          </cell>
          <cell r="C10">
            <v>37.1</v>
          </cell>
          <cell r="D10">
            <v>18.8</v>
          </cell>
          <cell r="E10">
            <v>52.166666666666664</v>
          </cell>
          <cell r="F10">
            <v>79</v>
          </cell>
          <cell r="G10">
            <v>24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30.766666666666666</v>
          </cell>
          <cell r="C11">
            <v>37.6</v>
          </cell>
          <cell r="D11">
            <v>24.6</v>
          </cell>
          <cell r="E11">
            <v>43</v>
          </cell>
          <cell r="F11">
            <v>61</v>
          </cell>
          <cell r="G11">
            <v>25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30.054166666666671</v>
          </cell>
          <cell r="C12">
            <v>36.299999999999997</v>
          </cell>
          <cell r="D12">
            <v>21.7</v>
          </cell>
          <cell r="E12">
            <v>45.25</v>
          </cell>
          <cell r="F12">
            <v>77</v>
          </cell>
          <cell r="G12">
            <v>26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30.416666666666668</v>
          </cell>
          <cell r="C13">
            <v>35.9</v>
          </cell>
          <cell r="D13">
            <v>25.6</v>
          </cell>
          <cell r="E13">
            <v>37.916666666666664</v>
          </cell>
          <cell r="F13">
            <v>49</v>
          </cell>
          <cell r="G13">
            <v>22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23.829166666666666</v>
          </cell>
          <cell r="C14">
            <v>30.7</v>
          </cell>
          <cell r="D14">
            <v>18.899999999999999</v>
          </cell>
          <cell r="E14">
            <v>40.583333333333336</v>
          </cell>
          <cell r="F14">
            <v>71</v>
          </cell>
          <cell r="G14">
            <v>12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24.916666666666671</v>
          </cell>
          <cell r="C15">
            <v>34.1</v>
          </cell>
          <cell r="D15">
            <v>18.2</v>
          </cell>
          <cell r="E15">
            <v>31.75</v>
          </cell>
          <cell r="F15">
            <v>45</v>
          </cell>
          <cell r="G15">
            <v>21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24.762499999999999</v>
          </cell>
          <cell r="C16">
            <v>34.4</v>
          </cell>
          <cell r="D16">
            <v>19.100000000000001</v>
          </cell>
          <cell r="E16">
            <v>52.083333333333336</v>
          </cell>
          <cell r="F16">
            <v>86</v>
          </cell>
          <cell r="G16">
            <v>34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0.2</v>
          </cell>
        </row>
        <row r="17">
          <cell r="B17">
            <v>24.691666666666663</v>
          </cell>
          <cell r="C17">
            <v>33.4</v>
          </cell>
          <cell r="D17">
            <v>18.899999999999999</v>
          </cell>
          <cell r="E17">
            <v>64.875</v>
          </cell>
          <cell r="F17">
            <v>94</v>
          </cell>
          <cell r="G17">
            <v>36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21.999999999999996</v>
          </cell>
        </row>
        <row r="18">
          <cell r="B18">
            <v>26.087499999999991</v>
          </cell>
          <cell r="C18">
            <v>35.9</v>
          </cell>
          <cell r="D18">
            <v>20.100000000000001</v>
          </cell>
          <cell r="E18">
            <v>57.208333333333336</v>
          </cell>
          <cell r="F18">
            <v>77</v>
          </cell>
          <cell r="G18">
            <v>28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19.991666666666664</v>
          </cell>
          <cell r="C19">
            <v>25.1</v>
          </cell>
          <cell r="D19">
            <v>18.7</v>
          </cell>
          <cell r="E19">
            <v>87.916666666666671</v>
          </cell>
          <cell r="F19">
            <v>94</v>
          </cell>
          <cell r="G19">
            <v>58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16.399999999999999</v>
          </cell>
        </row>
        <row r="20">
          <cell r="B20">
            <v>21.441666666666663</v>
          </cell>
          <cell r="C20">
            <v>27.9</v>
          </cell>
          <cell r="D20">
            <v>17.100000000000001</v>
          </cell>
          <cell r="E20">
            <v>82.041666666666671</v>
          </cell>
          <cell r="F20">
            <v>97</v>
          </cell>
          <cell r="G20">
            <v>53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0.2</v>
          </cell>
        </row>
        <row r="21">
          <cell r="B21">
            <v>22.6875</v>
          </cell>
          <cell r="C21">
            <v>30.2</v>
          </cell>
          <cell r="D21">
            <v>17.100000000000001</v>
          </cell>
          <cell r="E21">
            <v>70.333333333333329</v>
          </cell>
          <cell r="F21">
            <v>91</v>
          </cell>
          <cell r="G21">
            <v>41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21.883333333333336</v>
          </cell>
          <cell r="C22">
            <v>26</v>
          </cell>
          <cell r="D22">
            <v>18.3</v>
          </cell>
          <cell r="E22">
            <v>71.166666666666671</v>
          </cell>
          <cell r="F22">
            <v>83</v>
          </cell>
          <cell r="G22">
            <v>55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24.320833333333326</v>
          </cell>
          <cell r="C23">
            <v>33</v>
          </cell>
          <cell r="D23">
            <v>18.399999999999999</v>
          </cell>
          <cell r="E23">
            <v>66.208333333333329</v>
          </cell>
          <cell r="F23">
            <v>90</v>
          </cell>
          <cell r="G23">
            <v>34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23.824999999999999</v>
          </cell>
          <cell r="C24">
            <v>31.5</v>
          </cell>
          <cell r="D24">
            <v>19.600000000000001</v>
          </cell>
          <cell r="E24">
            <v>69.25</v>
          </cell>
          <cell r="F24">
            <v>91</v>
          </cell>
          <cell r="G24">
            <v>38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23</v>
          </cell>
        </row>
        <row r="25">
          <cell r="B25">
            <v>24.862499999999997</v>
          </cell>
          <cell r="C25">
            <v>32</v>
          </cell>
          <cell r="D25">
            <v>20.3</v>
          </cell>
          <cell r="E25">
            <v>67.625</v>
          </cell>
          <cell r="F25">
            <v>87</v>
          </cell>
          <cell r="G25">
            <v>37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8.8000000000000007</v>
          </cell>
        </row>
        <row r="26">
          <cell r="B26">
            <v>24.325000000000006</v>
          </cell>
          <cell r="C26">
            <v>30.5</v>
          </cell>
          <cell r="D26">
            <v>20.2</v>
          </cell>
          <cell r="E26">
            <v>69.375</v>
          </cell>
          <cell r="F26">
            <v>90</v>
          </cell>
          <cell r="G26">
            <v>43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0.2</v>
          </cell>
        </row>
        <row r="27">
          <cell r="B27">
            <v>23.491666666666674</v>
          </cell>
          <cell r="C27">
            <v>28.3</v>
          </cell>
          <cell r="D27">
            <v>19.600000000000001</v>
          </cell>
          <cell r="E27">
            <v>72.458333333333329</v>
          </cell>
          <cell r="F27">
            <v>95</v>
          </cell>
          <cell r="G27">
            <v>53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31.2</v>
          </cell>
        </row>
        <row r="28">
          <cell r="B28">
            <v>22.220833333333331</v>
          </cell>
          <cell r="C28">
            <v>26</v>
          </cell>
          <cell r="D28">
            <v>20</v>
          </cell>
          <cell r="E28">
            <v>84.416666666666671</v>
          </cell>
          <cell r="F28">
            <v>93</v>
          </cell>
          <cell r="G28">
            <v>67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24.879166666666663</v>
          </cell>
          <cell r="C29">
            <v>32.6</v>
          </cell>
          <cell r="D29">
            <v>18.7</v>
          </cell>
          <cell r="E29">
            <v>69.958333333333329</v>
          </cell>
          <cell r="F29">
            <v>93</v>
          </cell>
          <cell r="G29">
            <v>38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0.2</v>
          </cell>
        </row>
        <row r="30">
          <cell r="B30">
            <v>21.829166666666662</v>
          </cell>
          <cell r="C30">
            <v>27.9</v>
          </cell>
          <cell r="D30">
            <v>17.399999999999999</v>
          </cell>
          <cell r="E30">
            <v>82.25</v>
          </cell>
          <cell r="F30">
            <v>96</v>
          </cell>
          <cell r="G30">
            <v>59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41.800000000000004</v>
          </cell>
        </row>
        <row r="31">
          <cell r="B31">
            <v>21.308333333333341</v>
          </cell>
          <cell r="C31">
            <v>26.9</v>
          </cell>
          <cell r="D31">
            <v>17.7</v>
          </cell>
          <cell r="E31">
            <v>72.583333333333329</v>
          </cell>
          <cell r="F31">
            <v>95</v>
          </cell>
          <cell r="G31">
            <v>32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24.4375</v>
          </cell>
          <cell r="C32">
            <v>32.4</v>
          </cell>
          <cell r="D32">
            <v>17.8</v>
          </cell>
          <cell r="E32">
            <v>57.166666666666664</v>
          </cell>
          <cell r="F32">
            <v>76</v>
          </cell>
          <cell r="G32">
            <v>30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20.887500000000003</v>
          </cell>
          <cell r="C33">
            <v>26.4</v>
          </cell>
          <cell r="D33">
            <v>17.2</v>
          </cell>
          <cell r="E33">
            <v>82.333333333333329</v>
          </cell>
          <cell r="F33">
            <v>96</v>
          </cell>
          <cell r="G33">
            <v>56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40.400000000000006</v>
          </cell>
        </row>
        <row r="34">
          <cell r="B34">
            <v>20.108333333333338</v>
          </cell>
          <cell r="C34">
            <v>26.8</v>
          </cell>
          <cell r="D34">
            <v>15.2</v>
          </cell>
          <cell r="E34">
            <v>75.708333333333329</v>
          </cell>
          <cell r="F34">
            <v>97</v>
          </cell>
          <cell r="G34">
            <v>49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22.008333333333329</v>
          </cell>
          <cell r="C35">
            <v>27.8</v>
          </cell>
          <cell r="D35">
            <v>18.100000000000001</v>
          </cell>
          <cell r="E35">
            <v>68.166666666666671</v>
          </cell>
          <cell r="F35">
            <v>93</v>
          </cell>
          <cell r="G35">
            <v>43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30.184615384615388</v>
          </cell>
          <cell r="C10">
            <v>36.4</v>
          </cell>
          <cell r="D10">
            <v>20.100000000000001</v>
          </cell>
          <cell r="E10">
            <v>41.769230769230766</v>
          </cell>
          <cell r="F10">
            <v>64</v>
          </cell>
          <cell r="G10">
            <v>28</v>
          </cell>
          <cell r="H10">
            <v>11.879999999999999</v>
          </cell>
          <cell r="I10" t="str">
            <v>N</v>
          </cell>
          <cell r="J10">
            <v>24.840000000000003</v>
          </cell>
          <cell r="K10" t="str">
            <v>*</v>
          </cell>
        </row>
        <row r="11">
          <cell r="B11">
            <v>30.137500000000014</v>
          </cell>
          <cell r="C11">
            <v>39.1</v>
          </cell>
          <cell r="D11">
            <v>23</v>
          </cell>
          <cell r="E11">
            <v>50.458333333333336</v>
          </cell>
          <cell r="F11">
            <v>71</v>
          </cell>
          <cell r="G11">
            <v>26</v>
          </cell>
          <cell r="H11">
            <v>9.3600000000000012</v>
          </cell>
          <cell r="I11" t="str">
            <v>SE</v>
          </cell>
          <cell r="J11">
            <v>22.68</v>
          </cell>
          <cell r="K11" t="str">
            <v>*</v>
          </cell>
        </row>
        <row r="12">
          <cell r="B12">
            <v>33.426086956521729</v>
          </cell>
          <cell r="C12">
            <v>41.8</v>
          </cell>
          <cell r="D12">
            <v>26.8</v>
          </cell>
          <cell r="E12">
            <v>40.478260869565219</v>
          </cell>
          <cell r="F12">
            <v>61</v>
          </cell>
          <cell r="G12">
            <v>18</v>
          </cell>
          <cell r="H12">
            <v>12.96</v>
          </cell>
          <cell r="I12" t="str">
            <v>N</v>
          </cell>
          <cell r="J12">
            <v>37.800000000000004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32.609090909090916</v>
          </cell>
          <cell r="C21">
            <v>35.299999999999997</v>
          </cell>
          <cell r="D21">
            <v>25.8</v>
          </cell>
          <cell r="E21">
            <v>49.363636363636367</v>
          </cell>
          <cell r="F21">
            <v>76</v>
          </cell>
          <cell r="G21">
            <v>37</v>
          </cell>
          <cell r="H21">
            <v>7.5600000000000005</v>
          </cell>
          <cell r="I21" t="str">
            <v>N</v>
          </cell>
          <cell r="J21">
            <v>17.64</v>
          </cell>
          <cell r="K21" t="str">
            <v>*</v>
          </cell>
        </row>
        <row r="22">
          <cell r="B22">
            <v>25.69583333333334</v>
          </cell>
          <cell r="C22">
            <v>29.9</v>
          </cell>
          <cell r="D22">
            <v>21.6</v>
          </cell>
          <cell r="E22">
            <v>74.166666666666671</v>
          </cell>
          <cell r="F22">
            <v>91</v>
          </cell>
          <cell r="G22">
            <v>51</v>
          </cell>
          <cell r="H22">
            <v>23.759999999999998</v>
          </cell>
          <cell r="I22" t="str">
            <v>L</v>
          </cell>
          <cell r="J22">
            <v>40.32</v>
          </cell>
          <cell r="K22" t="str">
            <v>*</v>
          </cell>
        </row>
        <row r="23">
          <cell r="B23">
            <v>26.979166666666668</v>
          </cell>
          <cell r="C23">
            <v>35.200000000000003</v>
          </cell>
          <cell r="D23">
            <v>20.6</v>
          </cell>
          <cell r="E23">
            <v>67.166666666666671</v>
          </cell>
          <cell r="F23">
            <v>91</v>
          </cell>
          <cell r="G23">
            <v>36</v>
          </cell>
          <cell r="H23">
            <v>13.32</v>
          </cell>
          <cell r="I23" t="str">
            <v>N</v>
          </cell>
          <cell r="J23">
            <v>33.480000000000004</v>
          </cell>
          <cell r="K23" t="str">
            <v>*</v>
          </cell>
        </row>
        <row r="24">
          <cell r="B24">
            <v>27.185714285714287</v>
          </cell>
          <cell r="C24">
            <v>29.9</v>
          </cell>
          <cell r="D24">
            <v>25.5</v>
          </cell>
          <cell r="E24">
            <v>67.428571428571431</v>
          </cell>
          <cell r="F24">
            <v>73</v>
          </cell>
          <cell r="G24">
            <v>57</v>
          </cell>
          <cell r="H24">
            <v>6.12</v>
          </cell>
          <cell r="I24" t="str">
            <v>N</v>
          </cell>
          <cell r="J24">
            <v>15.120000000000001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23.788888888888891</v>
          </cell>
          <cell r="C30">
            <v>25.5</v>
          </cell>
          <cell r="D30">
            <v>22.4</v>
          </cell>
          <cell r="E30">
            <v>82.555555555555557</v>
          </cell>
          <cell r="F30">
            <v>91</v>
          </cell>
          <cell r="G30">
            <v>71</v>
          </cell>
          <cell r="H30">
            <v>10.44</v>
          </cell>
          <cell r="I30" t="str">
            <v>N</v>
          </cell>
          <cell r="J30">
            <v>27</v>
          </cell>
          <cell r="K30" t="str">
            <v>*</v>
          </cell>
        </row>
        <row r="31">
          <cell r="B31">
            <v>24.650000000000006</v>
          </cell>
          <cell r="C31">
            <v>31.3</v>
          </cell>
          <cell r="D31">
            <v>20.6</v>
          </cell>
          <cell r="E31">
            <v>71.708333333333329</v>
          </cell>
          <cell r="F31">
            <v>95</v>
          </cell>
          <cell r="G31">
            <v>32</v>
          </cell>
          <cell r="H31">
            <v>10.8</v>
          </cell>
          <cell r="I31" t="str">
            <v>SE</v>
          </cell>
          <cell r="J31">
            <v>20.88</v>
          </cell>
          <cell r="K31" t="str">
            <v>*</v>
          </cell>
        </row>
        <row r="32">
          <cell r="B32">
            <v>27.595833333333331</v>
          </cell>
          <cell r="C32">
            <v>35.9</v>
          </cell>
          <cell r="D32">
            <v>20.399999999999999</v>
          </cell>
          <cell r="E32">
            <v>60.291666666666664</v>
          </cell>
          <cell r="F32">
            <v>84</v>
          </cell>
          <cell r="G32">
            <v>38</v>
          </cell>
          <cell r="H32">
            <v>11.879999999999999</v>
          </cell>
          <cell r="I32" t="str">
            <v>NE</v>
          </cell>
          <cell r="J32">
            <v>32.76</v>
          </cell>
          <cell r="K32" t="str">
            <v>*</v>
          </cell>
        </row>
        <row r="33">
          <cell r="B33">
            <v>22.95</v>
          </cell>
          <cell r="C33">
            <v>31.5</v>
          </cell>
          <cell r="D33">
            <v>20.3</v>
          </cell>
          <cell r="E33">
            <v>86</v>
          </cell>
          <cell r="F33">
            <v>94</v>
          </cell>
          <cell r="G33">
            <v>54</v>
          </cell>
          <cell r="H33">
            <v>25.92</v>
          </cell>
          <cell r="I33" t="str">
            <v>N</v>
          </cell>
          <cell r="J33">
            <v>64.08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31.770833333333329</v>
          </cell>
          <cell r="C5">
            <v>41.7</v>
          </cell>
          <cell r="D5">
            <v>21.8</v>
          </cell>
          <cell r="E5">
            <v>31.875</v>
          </cell>
          <cell r="F5">
            <v>61</v>
          </cell>
          <cell r="G5">
            <v>13</v>
          </cell>
          <cell r="H5">
            <v>16.920000000000002</v>
          </cell>
          <cell r="I5" t="str">
            <v>NO</v>
          </cell>
          <cell r="J5">
            <v>38.159999999999997</v>
          </cell>
          <cell r="K5">
            <v>0</v>
          </cell>
        </row>
        <row r="6">
          <cell r="B6">
            <v>31.841666666666665</v>
          </cell>
          <cell r="C6">
            <v>41.4</v>
          </cell>
          <cell r="D6">
            <v>22.4</v>
          </cell>
          <cell r="E6">
            <v>34.291666666666664</v>
          </cell>
          <cell r="F6">
            <v>64</v>
          </cell>
          <cell r="G6">
            <v>14</v>
          </cell>
          <cell r="H6">
            <v>19.079999999999998</v>
          </cell>
          <cell r="I6" t="str">
            <v>N</v>
          </cell>
          <cell r="J6">
            <v>45</v>
          </cell>
          <cell r="K6">
            <v>0</v>
          </cell>
        </row>
        <row r="7">
          <cell r="B7">
            <v>31.508333333333336</v>
          </cell>
          <cell r="C7">
            <v>42.5</v>
          </cell>
          <cell r="D7">
            <v>21.1</v>
          </cell>
          <cell r="E7">
            <v>36.25</v>
          </cell>
          <cell r="F7">
            <v>72</v>
          </cell>
          <cell r="G7">
            <v>8</v>
          </cell>
          <cell r="H7">
            <v>14.4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31.595833333333342</v>
          </cell>
          <cell r="C8">
            <v>40.5</v>
          </cell>
          <cell r="D8">
            <v>24.1</v>
          </cell>
          <cell r="E8">
            <v>44.208333333333336</v>
          </cell>
          <cell r="F8">
            <v>72</v>
          </cell>
          <cell r="G8">
            <v>18</v>
          </cell>
          <cell r="H8">
            <v>21.6</v>
          </cell>
          <cell r="I8" t="str">
            <v>L</v>
          </cell>
          <cell r="J8">
            <v>41.4</v>
          </cell>
          <cell r="K8">
            <v>0</v>
          </cell>
        </row>
        <row r="9">
          <cell r="B9">
            <v>31.129166666666663</v>
          </cell>
          <cell r="C9">
            <v>40.4</v>
          </cell>
          <cell r="D9">
            <v>22.9</v>
          </cell>
          <cell r="E9">
            <v>46.166666666666664</v>
          </cell>
          <cell r="F9">
            <v>75</v>
          </cell>
          <cell r="G9">
            <v>23</v>
          </cell>
          <cell r="H9">
            <v>16.920000000000002</v>
          </cell>
          <cell r="I9" t="str">
            <v>S</v>
          </cell>
          <cell r="J9">
            <v>26.28</v>
          </cell>
          <cell r="K9">
            <v>0</v>
          </cell>
        </row>
        <row r="10">
          <cell r="B10">
            <v>30.650000000000002</v>
          </cell>
          <cell r="C10">
            <v>41.4</v>
          </cell>
          <cell r="D10">
            <v>24.5</v>
          </cell>
          <cell r="E10">
            <v>48.708333333333336</v>
          </cell>
          <cell r="F10">
            <v>71</v>
          </cell>
          <cell r="G10">
            <v>20</v>
          </cell>
          <cell r="H10">
            <v>14.4</v>
          </cell>
          <cell r="I10" t="str">
            <v>S</v>
          </cell>
          <cell r="J10">
            <v>58.32</v>
          </cell>
          <cell r="K10">
            <v>1.4</v>
          </cell>
        </row>
        <row r="11">
          <cell r="B11">
            <v>30.366666666666664</v>
          </cell>
          <cell r="C11">
            <v>40.6</v>
          </cell>
          <cell r="D11">
            <v>22.4</v>
          </cell>
          <cell r="E11">
            <v>50.208333333333336</v>
          </cell>
          <cell r="F11">
            <v>84</v>
          </cell>
          <cell r="G11">
            <v>22</v>
          </cell>
          <cell r="H11">
            <v>16.559999999999999</v>
          </cell>
          <cell r="I11" t="str">
            <v>NO</v>
          </cell>
          <cell r="J11">
            <v>33.480000000000004</v>
          </cell>
          <cell r="K11">
            <v>0</v>
          </cell>
        </row>
        <row r="12">
          <cell r="B12">
            <v>31.545833333333334</v>
          </cell>
          <cell r="C12">
            <v>40.4</v>
          </cell>
          <cell r="D12">
            <v>24.3</v>
          </cell>
          <cell r="E12">
            <v>45.25</v>
          </cell>
          <cell r="F12">
            <v>72</v>
          </cell>
          <cell r="G12">
            <v>22</v>
          </cell>
          <cell r="H12">
            <v>19.440000000000001</v>
          </cell>
          <cell r="I12" t="str">
            <v>SO</v>
          </cell>
          <cell r="J12">
            <v>34.56</v>
          </cell>
          <cell r="K12">
            <v>0</v>
          </cell>
        </row>
        <row r="13">
          <cell r="B13">
            <v>32.408333333333339</v>
          </cell>
          <cell r="C13">
            <v>39.700000000000003</v>
          </cell>
          <cell r="D13">
            <v>24.8</v>
          </cell>
          <cell r="E13">
            <v>40.041666666666664</v>
          </cell>
          <cell r="F13">
            <v>62</v>
          </cell>
          <cell r="G13">
            <v>23</v>
          </cell>
          <cell r="H13">
            <v>19.079999999999998</v>
          </cell>
          <cell r="I13" t="str">
            <v>NO</v>
          </cell>
          <cell r="J13">
            <v>57.960000000000008</v>
          </cell>
          <cell r="K13">
            <v>0</v>
          </cell>
        </row>
        <row r="14">
          <cell r="B14">
            <v>29.108333333333334</v>
          </cell>
          <cell r="C14">
            <v>35.299999999999997</v>
          </cell>
          <cell r="D14">
            <v>23.5</v>
          </cell>
          <cell r="E14">
            <v>50.791666666666664</v>
          </cell>
          <cell r="F14">
            <v>70</v>
          </cell>
          <cell r="G14">
            <v>32</v>
          </cell>
          <cell r="H14">
            <v>24.12</v>
          </cell>
          <cell r="I14" t="str">
            <v>SE</v>
          </cell>
          <cell r="J14">
            <v>47.88</v>
          </cell>
          <cell r="K14">
            <v>0</v>
          </cell>
        </row>
        <row r="15">
          <cell r="B15">
            <v>27.154166666666669</v>
          </cell>
          <cell r="C15">
            <v>37.200000000000003</v>
          </cell>
          <cell r="D15">
            <v>19.100000000000001</v>
          </cell>
          <cell r="E15">
            <v>41.916666666666664</v>
          </cell>
          <cell r="F15">
            <v>61</v>
          </cell>
          <cell r="G15">
            <v>28</v>
          </cell>
          <cell r="H15">
            <v>17.64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28.345833333333328</v>
          </cell>
          <cell r="C16">
            <v>35.700000000000003</v>
          </cell>
          <cell r="D16">
            <v>21.2</v>
          </cell>
          <cell r="E16">
            <v>56.875</v>
          </cell>
          <cell r="F16">
            <v>83</v>
          </cell>
          <cell r="G16">
            <v>35</v>
          </cell>
          <cell r="H16">
            <v>15.840000000000002</v>
          </cell>
          <cell r="I16" t="str">
            <v>S</v>
          </cell>
          <cell r="J16">
            <v>35.64</v>
          </cell>
          <cell r="K16">
            <v>0</v>
          </cell>
        </row>
        <row r="17">
          <cell r="B17">
            <v>28.695833333333322</v>
          </cell>
          <cell r="C17">
            <v>36.5</v>
          </cell>
          <cell r="D17">
            <v>21.4</v>
          </cell>
          <cell r="E17">
            <v>53.041666666666664</v>
          </cell>
          <cell r="F17">
            <v>84</v>
          </cell>
          <cell r="G17">
            <v>29</v>
          </cell>
          <cell r="H17">
            <v>14.04</v>
          </cell>
          <cell r="I17" t="str">
            <v>S</v>
          </cell>
          <cell r="J17">
            <v>29.52</v>
          </cell>
          <cell r="K17">
            <v>0</v>
          </cell>
        </row>
        <row r="18">
          <cell r="B18">
            <v>28.391666666666662</v>
          </cell>
          <cell r="C18">
            <v>38.9</v>
          </cell>
          <cell r="D18">
            <v>21.3</v>
          </cell>
          <cell r="E18">
            <v>55.875</v>
          </cell>
          <cell r="F18">
            <v>87</v>
          </cell>
          <cell r="G18">
            <v>25</v>
          </cell>
          <cell r="H18">
            <v>28.08</v>
          </cell>
          <cell r="I18" t="str">
            <v>NO</v>
          </cell>
          <cell r="J18">
            <v>52.92</v>
          </cell>
          <cell r="K18">
            <v>0</v>
          </cell>
        </row>
        <row r="19">
          <cell r="B19">
            <v>24.141666666666666</v>
          </cell>
          <cell r="C19">
            <v>29.6</v>
          </cell>
          <cell r="D19">
            <v>21.2</v>
          </cell>
          <cell r="E19">
            <v>77.5</v>
          </cell>
          <cell r="F19">
            <v>97</v>
          </cell>
          <cell r="H19">
            <v>23.400000000000002</v>
          </cell>
          <cell r="I19" t="str">
            <v>S</v>
          </cell>
          <cell r="J19">
            <v>43.2</v>
          </cell>
          <cell r="K19">
            <v>18.8</v>
          </cell>
        </row>
        <row r="20">
          <cell r="B20">
            <v>23.908333333333331</v>
          </cell>
          <cell r="C20">
            <v>30.2</v>
          </cell>
          <cell r="D20">
            <v>19.8</v>
          </cell>
          <cell r="E20">
            <v>81.416666666666671</v>
          </cell>
          <cell r="F20">
            <v>98</v>
          </cell>
          <cell r="G20">
            <v>52</v>
          </cell>
          <cell r="H20">
            <v>19.079999999999998</v>
          </cell>
          <cell r="I20" t="str">
            <v>SE</v>
          </cell>
          <cell r="J20">
            <v>36</v>
          </cell>
          <cell r="K20">
            <v>0.2</v>
          </cell>
        </row>
        <row r="21">
          <cell r="B21">
            <v>25.420833333333338</v>
          </cell>
          <cell r="C21">
            <v>33</v>
          </cell>
          <cell r="D21">
            <v>19.100000000000001</v>
          </cell>
          <cell r="E21">
            <v>63</v>
          </cell>
          <cell r="F21">
            <v>87</v>
          </cell>
          <cell r="G21">
            <v>36</v>
          </cell>
          <cell r="H21">
            <v>14.4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26.008333333333336</v>
          </cell>
          <cell r="C22">
            <v>35.4</v>
          </cell>
          <cell r="D22">
            <v>21.7</v>
          </cell>
          <cell r="E22">
            <v>61.875</v>
          </cell>
          <cell r="F22">
            <v>91</v>
          </cell>
          <cell r="G22">
            <v>33</v>
          </cell>
          <cell r="H22">
            <v>20.88</v>
          </cell>
          <cell r="I22" t="str">
            <v>S</v>
          </cell>
          <cell r="J22">
            <v>47.88</v>
          </cell>
          <cell r="K22">
            <v>1.7999999999999998</v>
          </cell>
        </row>
        <row r="23">
          <cell r="B23">
            <v>25.341666666666669</v>
          </cell>
          <cell r="C23">
            <v>35.6</v>
          </cell>
          <cell r="D23">
            <v>19.600000000000001</v>
          </cell>
          <cell r="E23">
            <v>76.708333333333329</v>
          </cell>
          <cell r="F23">
            <v>97</v>
          </cell>
          <cell r="G23">
            <v>34</v>
          </cell>
          <cell r="H23">
            <v>21.240000000000002</v>
          </cell>
          <cell r="I23" t="str">
            <v>NO</v>
          </cell>
          <cell r="J23">
            <v>59.760000000000005</v>
          </cell>
          <cell r="K23">
            <v>14</v>
          </cell>
        </row>
        <row r="24">
          <cell r="B24">
            <v>23.916666666666668</v>
          </cell>
          <cell r="C24">
            <v>32</v>
          </cell>
          <cell r="D24">
            <v>19.899999999999999</v>
          </cell>
          <cell r="E24">
            <v>83.875</v>
          </cell>
          <cell r="F24">
            <v>95</v>
          </cell>
          <cell r="G24">
            <v>50</v>
          </cell>
          <cell r="H24">
            <v>18.720000000000002</v>
          </cell>
          <cell r="I24" t="str">
            <v>N</v>
          </cell>
          <cell r="J24">
            <v>53.64</v>
          </cell>
          <cell r="K24">
            <v>14.200000000000001</v>
          </cell>
        </row>
        <row r="25">
          <cell r="B25">
            <v>25.429166666666664</v>
          </cell>
          <cell r="C25">
            <v>34.6</v>
          </cell>
          <cell r="D25">
            <v>20.399999999999999</v>
          </cell>
          <cell r="E25">
            <v>78.375</v>
          </cell>
          <cell r="F25">
            <v>97</v>
          </cell>
          <cell r="G25">
            <v>36</v>
          </cell>
          <cell r="H25">
            <v>21.6</v>
          </cell>
          <cell r="I25" t="str">
            <v>SE</v>
          </cell>
          <cell r="J25">
            <v>40.680000000000007</v>
          </cell>
          <cell r="K25">
            <v>1.5999999999999999</v>
          </cell>
        </row>
        <row r="26">
          <cell r="B26">
            <v>26.387500000000003</v>
          </cell>
          <cell r="C26">
            <v>34.700000000000003</v>
          </cell>
          <cell r="D26">
            <v>21.5</v>
          </cell>
          <cell r="E26">
            <v>72.916666666666671</v>
          </cell>
          <cell r="F26">
            <v>97</v>
          </cell>
          <cell r="G26">
            <v>38</v>
          </cell>
          <cell r="H26">
            <v>13.68</v>
          </cell>
          <cell r="I26" t="str">
            <v>SE</v>
          </cell>
          <cell r="J26">
            <v>24.48</v>
          </cell>
          <cell r="K26">
            <v>0</v>
          </cell>
        </row>
        <row r="27">
          <cell r="B27">
            <v>26.312500000000004</v>
          </cell>
          <cell r="C27">
            <v>31.7</v>
          </cell>
          <cell r="D27">
            <v>23.1</v>
          </cell>
          <cell r="E27">
            <v>68.041666666666671</v>
          </cell>
          <cell r="F27">
            <v>78</v>
          </cell>
          <cell r="G27">
            <v>50</v>
          </cell>
          <cell r="H27">
            <v>19.8</v>
          </cell>
          <cell r="I27" t="str">
            <v>S</v>
          </cell>
          <cell r="J27">
            <v>45.36</v>
          </cell>
          <cell r="K27">
            <v>0</v>
          </cell>
        </row>
        <row r="28">
          <cell r="B28">
            <v>25.979166666666668</v>
          </cell>
          <cell r="C28">
            <v>33.799999999999997</v>
          </cell>
          <cell r="D28">
            <v>21.5</v>
          </cell>
          <cell r="E28">
            <v>76.958333333333329</v>
          </cell>
          <cell r="F28">
            <v>98</v>
          </cell>
          <cell r="G28">
            <v>39</v>
          </cell>
          <cell r="H28">
            <v>21.240000000000002</v>
          </cell>
          <cell r="I28" t="str">
            <v>NO</v>
          </cell>
          <cell r="J28">
            <v>61.560000000000009</v>
          </cell>
          <cell r="K28">
            <v>6</v>
          </cell>
        </row>
        <row r="29">
          <cell r="B29">
            <v>26.458333333333332</v>
          </cell>
          <cell r="C29">
            <v>34.700000000000003</v>
          </cell>
          <cell r="D29">
            <v>20.100000000000001</v>
          </cell>
          <cell r="E29">
            <v>72.791666666666671</v>
          </cell>
          <cell r="F29">
            <v>98</v>
          </cell>
          <cell r="G29">
            <v>39</v>
          </cell>
          <cell r="H29">
            <v>16.559999999999999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24.125</v>
          </cell>
          <cell r="C30">
            <v>30.8</v>
          </cell>
          <cell r="D30">
            <v>19.2</v>
          </cell>
          <cell r="E30">
            <v>82.416666666666671</v>
          </cell>
          <cell r="F30">
            <v>96</v>
          </cell>
          <cell r="G30">
            <v>55</v>
          </cell>
          <cell r="H30">
            <v>25.56</v>
          </cell>
          <cell r="I30" t="str">
            <v>S</v>
          </cell>
          <cell r="J30">
            <v>95.039999999999992</v>
          </cell>
          <cell r="K30">
            <v>14.200000000000001</v>
          </cell>
        </row>
        <row r="31">
          <cell r="B31">
            <v>23.2</v>
          </cell>
          <cell r="C31">
            <v>30.9</v>
          </cell>
          <cell r="D31">
            <v>18.8</v>
          </cell>
          <cell r="E31">
            <v>79.125</v>
          </cell>
          <cell r="F31">
            <v>98</v>
          </cell>
          <cell r="G31">
            <v>43</v>
          </cell>
          <cell r="H31">
            <v>13.32</v>
          </cell>
          <cell r="I31" t="str">
            <v>NO</v>
          </cell>
          <cell r="J31">
            <v>32.04</v>
          </cell>
          <cell r="K31">
            <v>0.2</v>
          </cell>
        </row>
        <row r="32">
          <cell r="B32">
            <v>26.012500000000003</v>
          </cell>
          <cell r="C32">
            <v>34.700000000000003</v>
          </cell>
          <cell r="D32">
            <v>18.899999999999999</v>
          </cell>
          <cell r="E32">
            <v>69.666666666666671</v>
          </cell>
          <cell r="F32">
            <v>97</v>
          </cell>
          <cell r="G32">
            <v>40</v>
          </cell>
          <cell r="H32">
            <v>15.840000000000002</v>
          </cell>
          <cell r="I32" t="str">
            <v>SE</v>
          </cell>
          <cell r="J32">
            <v>36.36</v>
          </cell>
          <cell r="K32">
            <v>0</v>
          </cell>
        </row>
        <row r="33">
          <cell r="B33">
            <v>21.916666666666661</v>
          </cell>
          <cell r="C33">
            <v>29.3</v>
          </cell>
          <cell r="D33">
            <v>19.8</v>
          </cell>
          <cell r="E33">
            <v>89.458333333333329</v>
          </cell>
          <cell r="F33">
            <v>98</v>
          </cell>
          <cell r="G33">
            <v>60</v>
          </cell>
          <cell r="H33">
            <v>32.4</v>
          </cell>
          <cell r="I33" t="str">
            <v>N</v>
          </cell>
          <cell r="J33">
            <v>55.800000000000004</v>
          </cell>
          <cell r="K33">
            <v>32.4</v>
          </cell>
        </row>
        <row r="34">
          <cell r="B34">
            <v>22.783333333333335</v>
          </cell>
          <cell r="C34">
            <v>28.1</v>
          </cell>
          <cell r="D34">
            <v>20.100000000000001</v>
          </cell>
          <cell r="E34">
            <v>85.625</v>
          </cell>
          <cell r="F34">
            <v>97</v>
          </cell>
          <cell r="G34">
            <v>61</v>
          </cell>
          <cell r="H34">
            <v>18.36</v>
          </cell>
          <cell r="I34" t="str">
            <v>S</v>
          </cell>
          <cell r="J34">
            <v>31.319999999999997</v>
          </cell>
          <cell r="K34">
            <v>0.4</v>
          </cell>
        </row>
        <row r="35">
          <cell r="B35">
            <v>23.262499999999999</v>
          </cell>
          <cell r="C35">
            <v>29.3</v>
          </cell>
          <cell r="D35">
            <v>18.3</v>
          </cell>
          <cell r="E35">
            <v>71.708333333333329</v>
          </cell>
          <cell r="F35">
            <v>91</v>
          </cell>
          <cell r="G35">
            <v>47</v>
          </cell>
          <cell r="H35">
            <v>17.28</v>
          </cell>
          <cell r="I35" t="str">
            <v>SE</v>
          </cell>
          <cell r="J35">
            <v>37.440000000000005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29.633333333333336</v>
          </cell>
          <cell r="C5">
            <v>41.2</v>
          </cell>
          <cell r="D5">
            <v>19.3</v>
          </cell>
          <cell r="E5">
            <v>48.583333333333336</v>
          </cell>
          <cell r="F5">
            <v>88</v>
          </cell>
          <cell r="G5">
            <v>13</v>
          </cell>
          <cell r="H5">
            <v>20.16</v>
          </cell>
          <cell r="I5" t="str">
            <v>SO</v>
          </cell>
          <cell r="J5">
            <v>45.72</v>
          </cell>
          <cell r="K5">
            <v>0</v>
          </cell>
        </row>
        <row r="6">
          <cell r="B6">
            <v>29.737499999999997</v>
          </cell>
          <cell r="C6">
            <v>41.1</v>
          </cell>
          <cell r="D6">
            <v>21</v>
          </cell>
          <cell r="E6">
            <v>48.25</v>
          </cell>
          <cell r="F6">
            <v>81</v>
          </cell>
          <cell r="G6">
            <v>15</v>
          </cell>
          <cell r="H6">
            <v>14.04</v>
          </cell>
          <cell r="I6" t="str">
            <v>O</v>
          </cell>
          <cell r="J6">
            <v>38.159999999999997</v>
          </cell>
          <cell r="K6">
            <v>0</v>
          </cell>
        </row>
        <row r="7">
          <cell r="B7">
            <v>29.833333333333332</v>
          </cell>
          <cell r="C7">
            <v>41.1</v>
          </cell>
          <cell r="D7">
            <v>20.5</v>
          </cell>
          <cell r="E7">
            <v>49</v>
          </cell>
          <cell r="F7">
            <v>82</v>
          </cell>
          <cell r="G7">
            <v>13</v>
          </cell>
          <cell r="H7">
            <v>12.96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28.629166666666666</v>
          </cell>
          <cell r="C8">
            <v>36.5</v>
          </cell>
          <cell r="D8">
            <v>20.6</v>
          </cell>
          <cell r="E8">
            <v>56.583333333333336</v>
          </cell>
          <cell r="F8">
            <v>86</v>
          </cell>
          <cell r="G8">
            <v>31</v>
          </cell>
          <cell r="H8">
            <v>15.120000000000001</v>
          </cell>
          <cell r="I8" t="str">
            <v>SO</v>
          </cell>
          <cell r="J8">
            <v>36</v>
          </cell>
          <cell r="K8">
            <v>0</v>
          </cell>
        </row>
        <row r="9">
          <cell r="B9">
            <v>28.562499999999996</v>
          </cell>
          <cell r="C9">
            <v>37.5</v>
          </cell>
          <cell r="D9">
            <v>21.1</v>
          </cell>
          <cell r="E9">
            <v>58.5</v>
          </cell>
          <cell r="F9">
            <v>87</v>
          </cell>
          <cell r="G9">
            <v>30</v>
          </cell>
          <cell r="H9">
            <v>11.520000000000001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29.404166666666669</v>
          </cell>
          <cell r="C10">
            <v>39.1</v>
          </cell>
          <cell r="D10">
            <v>20.8</v>
          </cell>
          <cell r="E10">
            <v>55.375</v>
          </cell>
          <cell r="F10">
            <v>88</v>
          </cell>
          <cell r="G10">
            <v>25</v>
          </cell>
          <cell r="H10">
            <v>10.08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29.587499999999995</v>
          </cell>
          <cell r="C11">
            <v>40.6</v>
          </cell>
          <cell r="D11">
            <v>21.8</v>
          </cell>
          <cell r="E11">
            <v>54.458333333333336</v>
          </cell>
          <cell r="F11">
            <v>84</v>
          </cell>
          <cell r="G11">
            <v>21</v>
          </cell>
          <cell r="H11">
            <v>15.840000000000002</v>
          </cell>
          <cell r="I11" t="str">
            <v>SO</v>
          </cell>
          <cell r="J11">
            <v>34.92</v>
          </cell>
          <cell r="K11">
            <v>0</v>
          </cell>
        </row>
        <row r="12">
          <cell r="B12">
            <v>29.795833333333338</v>
          </cell>
          <cell r="C12">
            <v>39.4</v>
          </cell>
          <cell r="D12">
            <v>21</v>
          </cell>
          <cell r="E12">
            <v>55.75</v>
          </cell>
          <cell r="F12">
            <v>90</v>
          </cell>
          <cell r="G12">
            <v>23</v>
          </cell>
          <cell r="H12">
            <v>19.079999999999998</v>
          </cell>
          <cell r="I12" t="str">
            <v>SO</v>
          </cell>
          <cell r="J12">
            <v>38.880000000000003</v>
          </cell>
          <cell r="K12">
            <v>0.2</v>
          </cell>
        </row>
        <row r="13">
          <cell r="B13">
            <v>30.839130434782618</v>
          </cell>
          <cell r="C13">
            <v>39.299999999999997</v>
          </cell>
          <cell r="D13">
            <v>23.5</v>
          </cell>
          <cell r="E13">
            <v>46.347826086956523</v>
          </cell>
          <cell r="F13">
            <v>74</v>
          </cell>
          <cell r="G13">
            <v>20</v>
          </cell>
          <cell r="H13">
            <v>34.92</v>
          </cell>
          <cell r="I13" t="str">
            <v>SO</v>
          </cell>
          <cell r="J13">
            <v>60.480000000000004</v>
          </cell>
          <cell r="K13">
            <v>0</v>
          </cell>
        </row>
        <row r="14">
          <cell r="B14">
            <v>26.07083333333334</v>
          </cell>
          <cell r="C14">
            <v>32.5</v>
          </cell>
          <cell r="D14">
            <v>19.5</v>
          </cell>
          <cell r="E14">
            <v>45.041666666666664</v>
          </cell>
          <cell r="F14">
            <v>78</v>
          </cell>
          <cell r="G14">
            <v>14</v>
          </cell>
          <cell r="H14">
            <v>15.120000000000001</v>
          </cell>
          <cell r="I14" t="str">
            <v>SO</v>
          </cell>
          <cell r="J14">
            <v>41.4</v>
          </cell>
          <cell r="K14">
            <v>0</v>
          </cell>
        </row>
        <row r="15">
          <cell r="B15">
            <v>24.587500000000002</v>
          </cell>
          <cell r="C15">
            <v>34.799999999999997</v>
          </cell>
          <cell r="D15">
            <v>16.3</v>
          </cell>
          <cell r="E15">
            <v>46</v>
          </cell>
          <cell r="F15">
            <v>76</v>
          </cell>
          <cell r="G15">
            <v>29</v>
          </cell>
          <cell r="H15">
            <v>14.4</v>
          </cell>
          <cell r="I15" t="str">
            <v>SO</v>
          </cell>
          <cell r="J15">
            <v>35.64</v>
          </cell>
          <cell r="K15">
            <v>0</v>
          </cell>
        </row>
        <row r="16">
          <cell r="B16">
            <v>25.920833333333334</v>
          </cell>
          <cell r="C16">
            <v>35.9</v>
          </cell>
          <cell r="D16">
            <v>19.100000000000001</v>
          </cell>
          <cell r="E16">
            <v>55.791666666666664</v>
          </cell>
          <cell r="F16">
            <v>100</v>
          </cell>
          <cell r="G16">
            <v>36</v>
          </cell>
          <cell r="H16">
            <v>34.200000000000003</v>
          </cell>
          <cell r="I16" t="str">
            <v>SO</v>
          </cell>
          <cell r="J16">
            <v>77.400000000000006</v>
          </cell>
          <cell r="K16">
            <v>15.8</v>
          </cell>
        </row>
        <row r="17">
          <cell r="B17">
            <v>26.862500000000008</v>
          </cell>
          <cell r="C17">
            <v>36.299999999999997</v>
          </cell>
          <cell r="D17">
            <v>22</v>
          </cell>
          <cell r="E17">
            <v>70.166666666666671</v>
          </cell>
          <cell r="F17">
            <v>96</v>
          </cell>
          <cell r="G17">
            <v>32</v>
          </cell>
          <cell r="H17">
            <v>26.28</v>
          </cell>
          <cell r="I17" t="str">
            <v>SO</v>
          </cell>
          <cell r="J17">
            <v>70.56</v>
          </cell>
          <cell r="K17">
            <v>3.2000000000000011</v>
          </cell>
        </row>
        <row r="18">
          <cell r="B18">
            <v>26.591666666666665</v>
          </cell>
          <cell r="C18">
            <v>38.200000000000003</v>
          </cell>
          <cell r="D18">
            <v>20.100000000000001</v>
          </cell>
          <cell r="E18">
            <v>68.333333333333329</v>
          </cell>
          <cell r="F18">
            <v>97</v>
          </cell>
          <cell r="G18">
            <v>26</v>
          </cell>
          <cell r="H18">
            <v>15.840000000000002</v>
          </cell>
          <cell r="I18" t="str">
            <v>SO</v>
          </cell>
          <cell r="J18">
            <v>52.2</v>
          </cell>
          <cell r="K18">
            <v>4.8</v>
          </cell>
        </row>
        <row r="19">
          <cell r="B19">
            <v>21.404166666666672</v>
          </cell>
          <cell r="C19">
            <v>23.9</v>
          </cell>
          <cell r="D19">
            <v>20.399999999999999</v>
          </cell>
          <cell r="E19">
            <v>93.416666666666671</v>
          </cell>
          <cell r="F19">
            <v>99</v>
          </cell>
          <cell r="G19">
            <v>78</v>
          </cell>
          <cell r="H19">
            <v>15.120000000000001</v>
          </cell>
          <cell r="I19" t="str">
            <v>SO</v>
          </cell>
          <cell r="J19">
            <v>33.480000000000004</v>
          </cell>
          <cell r="K19">
            <v>0.4</v>
          </cell>
        </row>
        <row r="20">
          <cell r="B20">
            <v>22.308333333333334</v>
          </cell>
          <cell r="C20">
            <v>28.7</v>
          </cell>
          <cell r="D20">
            <v>18.5</v>
          </cell>
          <cell r="E20">
            <v>87.875</v>
          </cell>
          <cell r="F20">
            <v>100</v>
          </cell>
          <cell r="G20">
            <v>60</v>
          </cell>
          <cell r="H20">
            <v>9.3600000000000012</v>
          </cell>
          <cell r="I20" t="str">
            <v>SO</v>
          </cell>
          <cell r="J20">
            <v>23.040000000000003</v>
          </cell>
          <cell r="K20">
            <v>0.60000000000000009</v>
          </cell>
        </row>
        <row r="21">
          <cell r="B21">
            <v>24.337500000000002</v>
          </cell>
          <cell r="C21">
            <v>31.4</v>
          </cell>
          <cell r="D21">
            <v>19</v>
          </cell>
          <cell r="E21">
            <v>68.166666666666671</v>
          </cell>
          <cell r="F21">
            <v>89</v>
          </cell>
          <cell r="G21">
            <v>41</v>
          </cell>
          <cell r="H21">
            <v>13.68</v>
          </cell>
          <cell r="I21" t="str">
            <v>SO</v>
          </cell>
          <cell r="J21">
            <v>30.6</v>
          </cell>
          <cell r="K21">
            <v>0.2</v>
          </cell>
        </row>
        <row r="22">
          <cell r="B22">
            <v>23.937499999999996</v>
          </cell>
          <cell r="C22">
            <v>32.9</v>
          </cell>
          <cell r="D22">
            <v>18.5</v>
          </cell>
          <cell r="E22">
            <v>70.833333333333329</v>
          </cell>
          <cell r="F22">
            <v>95</v>
          </cell>
          <cell r="G22">
            <v>38</v>
          </cell>
          <cell r="H22">
            <v>27.36</v>
          </cell>
          <cell r="I22" t="str">
            <v>SO</v>
          </cell>
          <cell r="J22">
            <v>43.56</v>
          </cell>
          <cell r="K22">
            <v>0.4</v>
          </cell>
        </row>
        <row r="23">
          <cell r="B23">
            <v>24.604166666666661</v>
          </cell>
          <cell r="C23">
            <v>33.200000000000003</v>
          </cell>
          <cell r="D23">
            <v>17.899999999999999</v>
          </cell>
          <cell r="E23">
            <v>77.541666666666671</v>
          </cell>
          <cell r="F23">
            <v>100</v>
          </cell>
          <cell r="G23">
            <v>41</v>
          </cell>
          <cell r="H23">
            <v>12.24</v>
          </cell>
          <cell r="I23" t="str">
            <v>SO</v>
          </cell>
          <cell r="J23">
            <v>41.76</v>
          </cell>
          <cell r="K23">
            <v>0.4</v>
          </cell>
        </row>
        <row r="24">
          <cell r="B24">
            <v>26.2</v>
          </cell>
          <cell r="C24">
            <v>34.200000000000003</v>
          </cell>
          <cell r="D24">
            <v>20.3</v>
          </cell>
          <cell r="E24">
            <v>72.333333333333329</v>
          </cell>
          <cell r="F24">
            <v>96</v>
          </cell>
          <cell r="G24">
            <v>39</v>
          </cell>
          <cell r="H24">
            <v>14.04</v>
          </cell>
          <cell r="I24" t="str">
            <v>SO</v>
          </cell>
          <cell r="J24">
            <v>34.56</v>
          </cell>
          <cell r="K24">
            <v>0.2</v>
          </cell>
        </row>
        <row r="25">
          <cell r="B25">
            <v>26.266666666666666</v>
          </cell>
          <cell r="C25">
            <v>34.5</v>
          </cell>
          <cell r="D25">
            <v>20.6</v>
          </cell>
          <cell r="E25">
            <v>72.833333333333329</v>
          </cell>
          <cell r="F25">
            <v>99</v>
          </cell>
          <cell r="G25">
            <v>33</v>
          </cell>
          <cell r="H25">
            <v>15.120000000000001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25.845833333333331</v>
          </cell>
          <cell r="C26">
            <v>33.1</v>
          </cell>
          <cell r="D26">
            <v>20.6</v>
          </cell>
          <cell r="E26">
            <v>71.583333333333329</v>
          </cell>
          <cell r="F26">
            <v>97</v>
          </cell>
          <cell r="G26">
            <v>41</v>
          </cell>
          <cell r="H26">
            <v>14.04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26.745833333333326</v>
          </cell>
          <cell r="C27">
            <v>31.6</v>
          </cell>
          <cell r="D27">
            <v>22.8</v>
          </cell>
          <cell r="E27">
            <v>62.791666666666664</v>
          </cell>
          <cell r="F27">
            <v>84</v>
          </cell>
          <cell r="G27">
            <v>47</v>
          </cell>
          <cell r="H27">
            <v>18</v>
          </cell>
          <cell r="I27" t="str">
            <v>SO</v>
          </cell>
          <cell r="J27">
            <v>33.119999999999997</v>
          </cell>
          <cell r="K27">
            <v>0</v>
          </cell>
        </row>
        <row r="28">
          <cell r="B28">
            <v>24.520833333333332</v>
          </cell>
          <cell r="C28">
            <v>31.6</v>
          </cell>
          <cell r="D28">
            <v>21</v>
          </cell>
          <cell r="E28">
            <v>80.916666666666671</v>
          </cell>
          <cell r="F28">
            <v>96</v>
          </cell>
          <cell r="G28">
            <v>49</v>
          </cell>
          <cell r="H28">
            <v>27</v>
          </cell>
          <cell r="I28" t="str">
            <v>SO</v>
          </cell>
          <cell r="J28">
            <v>48.96</v>
          </cell>
          <cell r="K28">
            <v>3.3999999999999995</v>
          </cell>
        </row>
        <row r="29">
          <cell r="B29">
            <v>25.358333333333334</v>
          </cell>
          <cell r="C29">
            <v>34.9</v>
          </cell>
          <cell r="D29">
            <v>18.7</v>
          </cell>
          <cell r="E29">
            <v>77.833333333333329</v>
          </cell>
          <cell r="F29">
            <v>100</v>
          </cell>
          <cell r="G29">
            <v>34</v>
          </cell>
          <cell r="H29">
            <v>18</v>
          </cell>
          <cell r="I29" t="str">
            <v>SO</v>
          </cell>
          <cell r="J29">
            <v>36.36</v>
          </cell>
          <cell r="K29">
            <v>1.2</v>
          </cell>
        </row>
        <row r="30">
          <cell r="B30">
            <v>22.283333333333328</v>
          </cell>
          <cell r="C30">
            <v>27.5</v>
          </cell>
          <cell r="D30">
            <v>18.7</v>
          </cell>
          <cell r="E30">
            <v>88.666666666666671</v>
          </cell>
          <cell r="F30">
            <v>100</v>
          </cell>
          <cell r="G30">
            <v>70</v>
          </cell>
          <cell r="H30">
            <v>48.96</v>
          </cell>
          <cell r="I30" t="str">
            <v>SO</v>
          </cell>
          <cell r="J30">
            <v>43.92</v>
          </cell>
          <cell r="K30">
            <v>0</v>
          </cell>
        </row>
        <row r="31">
          <cell r="B31">
            <v>22.387500000000003</v>
          </cell>
          <cell r="C31">
            <v>30.4</v>
          </cell>
          <cell r="D31">
            <v>16.3</v>
          </cell>
          <cell r="E31">
            <v>75.541666666666671</v>
          </cell>
          <cell r="F31">
            <v>100</v>
          </cell>
          <cell r="G31">
            <v>31</v>
          </cell>
          <cell r="H31">
            <v>7.9200000000000008</v>
          </cell>
          <cell r="I31" t="str">
            <v>SO</v>
          </cell>
          <cell r="J31">
            <v>19.079999999999998</v>
          </cell>
          <cell r="K31">
            <v>0.4</v>
          </cell>
        </row>
        <row r="32">
          <cell r="B32">
            <v>24.366666666666664</v>
          </cell>
          <cell r="C32">
            <v>33.299999999999997</v>
          </cell>
          <cell r="D32">
            <v>15.5</v>
          </cell>
          <cell r="E32">
            <v>68.875</v>
          </cell>
          <cell r="F32">
            <v>99</v>
          </cell>
          <cell r="G32">
            <v>40</v>
          </cell>
          <cell r="H32">
            <v>11.16</v>
          </cell>
          <cell r="I32" t="str">
            <v>SO</v>
          </cell>
          <cell r="J32">
            <v>29.880000000000003</v>
          </cell>
          <cell r="K32">
            <v>0.4</v>
          </cell>
        </row>
        <row r="33">
          <cell r="B33">
            <v>22.891666666666666</v>
          </cell>
          <cell r="C33">
            <v>27.5</v>
          </cell>
          <cell r="D33">
            <v>19.8</v>
          </cell>
          <cell r="E33">
            <v>86.333333333333329</v>
          </cell>
          <cell r="F33">
            <v>100</v>
          </cell>
          <cell r="G33">
            <v>63</v>
          </cell>
          <cell r="H33">
            <v>27.720000000000002</v>
          </cell>
          <cell r="I33" t="str">
            <v>SO</v>
          </cell>
          <cell r="J33">
            <v>50.04</v>
          </cell>
          <cell r="K33">
            <v>1.2</v>
          </cell>
        </row>
        <row r="34">
          <cell r="B34">
            <v>21.533333333333335</v>
          </cell>
          <cell r="C34">
            <v>26.1</v>
          </cell>
          <cell r="D34">
            <v>18.7</v>
          </cell>
          <cell r="E34">
            <v>84.666666666666671</v>
          </cell>
          <cell r="F34">
            <v>95</v>
          </cell>
          <cell r="G34">
            <v>68</v>
          </cell>
          <cell r="H34">
            <v>11.16</v>
          </cell>
          <cell r="I34" t="str">
            <v>SO</v>
          </cell>
          <cell r="J34">
            <v>27</v>
          </cell>
          <cell r="K34">
            <v>0.60000000000000009</v>
          </cell>
        </row>
        <row r="35">
          <cell r="B35">
            <v>22.554166666666671</v>
          </cell>
          <cell r="C35">
            <v>28.7</v>
          </cell>
          <cell r="D35">
            <v>17.5</v>
          </cell>
          <cell r="E35">
            <v>76.083333333333329</v>
          </cell>
          <cell r="F35">
            <v>99</v>
          </cell>
          <cell r="G35">
            <v>46</v>
          </cell>
          <cell r="H35">
            <v>14.4</v>
          </cell>
          <cell r="I35" t="str">
            <v>SO</v>
          </cell>
          <cell r="J35">
            <v>30.240000000000002</v>
          </cell>
          <cell r="K35">
            <v>0.2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30.879166666666663</v>
          </cell>
          <cell r="C5">
            <v>42.1</v>
          </cell>
          <cell r="D5">
            <v>17.899999999999999</v>
          </cell>
          <cell r="E5">
            <v>33.708333333333336</v>
          </cell>
          <cell r="F5">
            <v>79</v>
          </cell>
          <cell r="G5">
            <v>13</v>
          </cell>
          <cell r="H5">
            <v>17.64</v>
          </cell>
          <cell r="I5" t="str">
            <v>N</v>
          </cell>
          <cell r="J5">
            <v>37.800000000000004</v>
          </cell>
          <cell r="K5">
            <v>0</v>
          </cell>
        </row>
        <row r="6">
          <cell r="B6">
            <v>31.704166666666666</v>
          </cell>
          <cell r="C6">
            <v>42.2</v>
          </cell>
          <cell r="D6">
            <v>21.1</v>
          </cell>
          <cell r="E6">
            <v>33.875</v>
          </cell>
          <cell r="F6">
            <v>68</v>
          </cell>
          <cell r="G6">
            <v>13</v>
          </cell>
          <cell r="H6">
            <v>23.400000000000002</v>
          </cell>
          <cell r="I6" t="str">
            <v>NE</v>
          </cell>
          <cell r="J6">
            <v>42.480000000000004</v>
          </cell>
          <cell r="K6">
            <v>0</v>
          </cell>
        </row>
        <row r="7">
          <cell r="B7">
            <v>31.283333333333335</v>
          </cell>
          <cell r="C7">
            <v>42.9</v>
          </cell>
          <cell r="D7">
            <v>18.5</v>
          </cell>
          <cell r="E7">
            <v>36.083333333333336</v>
          </cell>
          <cell r="F7">
            <v>78</v>
          </cell>
          <cell r="G7">
            <v>11</v>
          </cell>
          <cell r="H7">
            <v>18.36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29.045833333333338</v>
          </cell>
          <cell r="C8">
            <v>38.299999999999997</v>
          </cell>
          <cell r="D8">
            <v>21.8</v>
          </cell>
          <cell r="E8">
            <v>47.875</v>
          </cell>
          <cell r="F8">
            <v>74</v>
          </cell>
          <cell r="G8">
            <v>25</v>
          </cell>
          <cell r="H8">
            <v>28.44</v>
          </cell>
          <cell r="I8" t="str">
            <v>L</v>
          </cell>
          <cell r="J8">
            <v>46.080000000000005</v>
          </cell>
          <cell r="K8">
            <v>0</v>
          </cell>
        </row>
        <row r="9">
          <cell r="B9">
            <v>29.962499999999995</v>
          </cell>
          <cell r="C9">
            <v>40.4</v>
          </cell>
          <cell r="D9">
            <v>21.1</v>
          </cell>
          <cell r="E9">
            <v>49.625</v>
          </cell>
          <cell r="F9">
            <v>81</v>
          </cell>
          <cell r="G9">
            <v>20</v>
          </cell>
          <cell r="H9">
            <v>22.68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31.016666666666662</v>
          </cell>
          <cell r="C10">
            <v>42.9</v>
          </cell>
          <cell r="D10">
            <v>19.2</v>
          </cell>
          <cell r="E10">
            <v>47.958333333333336</v>
          </cell>
          <cell r="F10">
            <v>95</v>
          </cell>
          <cell r="G10">
            <v>17</v>
          </cell>
          <cell r="H10">
            <v>20.52</v>
          </cell>
          <cell r="I10" t="str">
            <v>NO</v>
          </cell>
          <cell r="J10">
            <v>42.480000000000004</v>
          </cell>
          <cell r="K10">
            <v>0</v>
          </cell>
        </row>
        <row r="11">
          <cell r="B11">
            <v>30.008333333333336</v>
          </cell>
          <cell r="C11">
            <v>41.4</v>
          </cell>
          <cell r="D11">
            <v>22</v>
          </cell>
          <cell r="E11">
            <v>53.5</v>
          </cell>
          <cell r="F11">
            <v>89</v>
          </cell>
          <cell r="G11">
            <v>21</v>
          </cell>
          <cell r="H11">
            <v>10.8</v>
          </cell>
          <cell r="I11" t="str">
            <v>SO</v>
          </cell>
          <cell r="J11">
            <v>40.680000000000007</v>
          </cell>
          <cell r="K11">
            <v>0</v>
          </cell>
        </row>
        <row r="12">
          <cell r="B12">
            <v>30.616666666666664</v>
          </cell>
          <cell r="C12">
            <v>39.700000000000003</v>
          </cell>
          <cell r="D12">
            <v>24.1</v>
          </cell>
          <cell r="E12">
            <v>50.5</v>
          </cell>
          <cell r="F12">
            <v>74</v>
          </cell>
          <cell r="G12">
            <v>25</v>
          </cell>
          <cell r="H12">
            <v>22.68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31.579166666666662</v>
          </cell>
          <cell r="C13">
            <v>40.299999999999997</v>
          </cell>
          <cell r="D13">
            <v>21.2</v>
          </cell>
          <cell r="E13">
            <v>45.166666666666664</v>
          </cell>
          <cell r="F13">
            <v>86</v>
          </cell>
          <cell r="G13">
            <v>21</v>
          </cell>
          <cell r="H13">
            <v>30.6</v>
          </cell>
          <cell r="I13" t="str">
            <v>NE</v>
          </cell>
          <cell r="J13">
            <v>57.6</v>
          </cell>
          <cell r="K13">
            <v>0</v>
          </cell>
        </row>
        <row r="14">
          <cell r="B14">
            <v>26.862499999999994</v>
          </cell>
          <cell r="C14">
            <v>32.6</v>
          </cell>
          <cell r="D14">
            <v>21.4</v>
          </cell>
          <cell r="E14">
            <v>50.416666666666664</v>
          </cell>
          <cell r="F14">
            <v>80</v>
          </cell>
          <cell r="G14">
            <v>19</v>
          </cell>
          <cell r="H14">
            <v>21.96</v>
          </cell>
          <cell r="I14" t="str">
            <v>SE</v>
          </cell>
          <cell r="J14">
            <v>52.56</v>
          </cell>
          <cell r="K14">
            <v>0</v>
          </cell>
        </row>
        <row r="15">
          <cell r="B15">
            <v>25.008333333333336</v>
          </cell>
          <cell r="C15">
            <v>34.700000000000003</v>
          </cell>
          <cell r="D15">
            <v>16.7</v>
          </cell>
          <cell r="E15">
            <v>44</v>
          </cell>
          <cell r="F15">
            <v>71</v>
          </cell>
          <cell r="G15">
            <v>26</v>
          </cell>
          <cell r="H15">
            <v>25.56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27.020833333333343</v>
          </cell>
          <cell r="C16">
            <v>35.1</v>
          </cell>
          <cell r="D16">
            <v>19.2</v>
          </cell>
          <cell r="E16">
            <v>42.708333333333336</v>
          </cell>
          <cell r="F16">
            <v>65</v>
          </cell>
          <cell r="G16">
            <v>31</v>
          </cell>
          <cell r="H16">
            <v>20.16</v>
          </cell>
          <cell r="I16" t="str">
            <v>L</v>
          </cell>
          <cell r="J16">
            <v>32.4</v>
          </cell>
          <cell r="K16">
            <v>0</v>
          </cell>
        </row>
        <row r="17">
          <cell r="B17">
            <v>29.045833333333334</v>
          </cell>
          <cell r="C17">
            <v>37.1</v>
          </cell>
          <cell r="D17">
            <v>20.2</v>
          </cell>
          <cell r="E17">
            <v>43.875</v>
          </cell>
          <cell r="F17">
            <v>76</v>
          </cell>
          <cell r="G17">
            <v>26</v>
          </cell>
          <cell r="H17">
            <v>18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29.233333333333331</v>
          </cell>
          <cell r="C18">
            <v>38.799999999999997</v>
          </cell>
          <cell r="D18">
            <v>20.9</v>
          </cell>
          <cell r="E18">
            <v>54.416666666666664</v>
          </cell>
          <cell r="F18">
            <v>95</v>
          </cell>
          <cell r="G18">
            <v>23</v>
          </cell>
          <cell r="H18">
            <v>27.720000000000002</v>
          </cell>
          <cell r="I18" t="str">
            <v>NO</v>
          </cell>
          <cell r="J18">
            <v>45.36</v>
          </cell>
          <cell r="K18">
            <v>3</v>
          </cell>
        </row>
        <row r="19">
          <cell r="B19">
            <v>23.070833333333329</v>
          </cell>
          <cell r="C19">
            <v>30.4</v>
          </cell>
          <cell r="D19">
            <v>20.7</v>
          </cell>
          <cell r="E19">
            <v>87.25</v>
          </cell>
          <cell r="F19">
            <v>100</v>
          </cell>
          <cell r="G19">
            <v>44</v>
          </cell>
          <cell r="H19">
            <v>27</v>
          </cell>
          <cell r="I19" t="str">
            <v>S</v>
          </cell>
          <cell r="J19">
            <v>44.64</v>
          </cell>
          <cell r="K19">
            <v>10</v>
          </cell>
        </row>
        <row r="20">
          <cell r="B20">
            <v>23.900000000000002</v>
          </cell>
          <cell r="C20">
            <v>29.5</v>
          </cell>
          <cell r="D20">
            <v>20.8</v>
          </cell>
          <cell r="E20">
            <v>81.875</v>
          </cell>
          <cell r="F20">
            <v>100</v>
          </cell>
          <cell r="G20">
            <v>54</v>
          </cell>
          <cell r="H20">
            <v>21.6</v>
          </cell>
          <cell r="I20" t="str">
            <v>SE</v>
          </cell>
          <cell r="J20">
            <v>32.04</v>
          </cell>
          <cell r="K20">
            <v>0.2</v>
          </cell>
        </row>
        <row r="21">
          <cell r="B21">
            <v>24.395833333333329</v>
          </cell>
          <cell r="C21">
            <v>32.1</v>
          </cell>
          <cell r="D21">
            <v>18.100000000000001</v>
          </cell>
          <cell r="E21">
            <v>61.166666666666664</v>
          </cell>
          <cell r="F21">
            <v>85</v>
          </cell>
          <cell r="G21">
            <v>38</v>
          </cell>
          <cell r="H21">
            <v>23.400000000000002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>
            <v>25.987500000000001</v>
          </cell>
          <cell r="C22">
            <v>34.299999999999997</v>
          </cell>
          <cell r="D22">
            <v>19.3</v>
          </cell>
          <cell r="E22">
            <v>55</v>
          </cell>
          <cell r="F22">
            <v>72</v>
          </cell>
          <cell r="G22">
            <v>33</v>
          </cell>
          <cell r="H22">
            <v>27.720000000000002</v>
          </cell>
          <cell r="I22" t="str">
            <v>L</v>
          </cell>
          <cell r="J22">
            <v>42.12</v>
          </cell>
          <cell r="K22">
            <v>0</v>
          </cell>
        </row>
        <row r="23">
          <cell r="B23">
            <v>26.091666666666669</v>
          </cell>
          <cell r="C23">
            <v>34.5</v>
          </cell>
          <cell r="D23">
            <v>19.5</v>
          </cell>
          <cell r="E23">
            <v>65.625</v>
          </cell>
          <cell r="F23">
            <v>100</v>
          </cell>
          <cell r="G23">
            <v>40</v>
          </cell>
          <cell r="H23">
            <v>37.080000000000005</v>
          </cell>
          <cell r="I23" t="str">
            <v>SE</v>
          </cell>
          <cell r="J23">
            <v>76.319999999999993</v>
          </cell>
          <cell r="K23">
            <v>31</v>
          </cell>
        </row>
        <row r="24">
          <cell r="B24">
            <v>24.700000000000003</v>
          </cell>
          <cell r="C24">
            <v>31.7</v>
          </cell>
          <cell r="D24">
            <v>20.100000000000001</v>
          </cell>
          <cell r="E24">
            <v>81.25</v>
          </cell>
          <cell r="F24">
            <v>100</v>
          </cell>
          <cell r="G24">
            <v>50</v>
          </cell>
          <cell r="H24">
            <v>18.36</v>
          </cell>
          <cell r="I24" t="str">
            <v>L</v>
          </cell>
          <cell r="J24">
            <v>43.56</v>
          </cell>
          <cell r="K24">
            <v>0.2</v>
          </cell>
        </row>
        <row r="25">
          <cell r="B25">
            <v>26.349999999999998</v>
          </cell>
          <cell r="C25">
            <v>32.6</v>
          </cell>
          <cell r="D25">
            <v>20.9</v>
          </cell>
          <cell r="E25">
            <v>76.25</v>
          </cell>
          <cell r="F25">
            <v>100</v>
          </cell>
          <cell r="G25">
            <v>44</v>
          </cell>
          <cell r="H25">
            <v>15.120000000000001</v>
          </cell>
          <cell r="I25" t="str">
            <v>SE</v>
          </cell>
          <cell r="J25">
            <v>35.28</v>
          </cell>
          <cell r="K25">
            <v>0</v>
          </cell>
        </row>
        <row r="26">
          <cell r="B26">
            <v>26.720833333333331</v>
          </cell>
          <cell r="C26">
            <v>33.200000000000003</v>
          </cell>
          <cell r="D26">
            <v>21.1</v>
          </cell>
          <cell r="E26">
            <v>66</v>
          </cell>
          <cell r="F26">
            <v>94</v>
          </cell>
          <cell r="G26">
            <v>40</v>
          </cell>
          <cell r="H26">
            <v>28.8</v>
          </cell>
          <cell r="I26" t="str">
            <v>L</v>
          </cell>
          <cell r="J26">
            <v>43.2</v>
          </cell>
          <cell r="K26">
            <v>0</v>
          </cell>
        </row>
        <row r="27">
          <cell r="B27">
            <v>26.758333333333336</v>
          </cell>
          <cell r="C27">
            <v>34.700000000000003</v>
          </cell>
          <cell r="D27">
            <v>21.6</v>
          </cell>
          <cell r="E27">
            <v>62.916666666666664</v>
          </cell>
          <cell r="F27">
            <v>100</v>
          </cell>
          <cell r="G27">
            <v>39</v>
          </cell>
          <cell r="H27">
            <v>30.240000000000002</v>
          </cell>
          <cell r="I27" t="str">
            <v>L</v>
          </cell>
          <cell r="J27">
            <v>48.6</v>
          </cell>
          <cell r="K27">
            <v>2</v>
          </cell>
        </row>
        <row r="28">
          <cell r="B28">
            <v>23.979166666666668</v>
          </cell>
          <cell r="C28">
            <v>30.9</v>
          </cell>
          <cell r="D28">
            <v>21.2</v>
          </cell>
          <cell r="E28">
            <v>88.541666666666671</v>
          </cell>
          <cell r="F28">
            <v>100</v>
          </cell>
          <cell r="G28">
            <v>56</v>
          </cell>
          <cell r="H28">
            <v>15.840000000000002</v>
          </cell>
          <cell r="I28" t="str">
            <v>L</v>
          </cell>
          <cell r="J28">
            <v>40.680000000000007</v>
          </cell>
          <cell r="K28">
            <v>5.6000000000000005</v>
          </cell>
        </row>
        <row r="29">
          <cell r="B29">
            <v>25.845833333333335</v>
          </cell>
          <cell r="C29">
            <v>34.1</v>
          </cell>
          <cell r="D29">
            <v>19.600000000000001</v>
          </cell>
          <cell r="E29">
            <v>78.5</v>
          </cell>
          <cell r="F29">
            <v>100</v>
          </cell>
          <cell r="G29">
            <v>41</v>
          </cell>
          <cell r="H29">
            <v>13.68</v>
          </cell>
          <cell r="I29" t="str">
            <v>NO</v>
          </cell>
          <cell r="J29">
            <v>27.720000000000002</v>
          </cell>
          <cell r="K29">
            <v>0.4</v>
          </cell>
        </row>
        <row r="30">
          <cell r="B30">
            <v>23.24166666666666</v>
          </cell>
          <cell r="C30">
            <v>27.1</v>
          </cell>
          <cell r="D30">
            <v>19.600000000000001</v>
          </cell>
          <cell r="E30">
            <v>88.333333333333329</v>
          </cell>
          <cell r="F30">
            <v>100</v>
          </cell>
          <cell r="G30">
            <v>66</v>
          </cell>
          <cell r="H30">
            <v>21.96</v>
          </cell>
          <cell r="I30" t="str">
            <v>L</v>
          </cell>
          <cell r="J30">
            <v>65.52</v>
          </cell>
          <cell r="K30">
            <v>23.799999999999997</v>
          </cell>
        </row>
        <row r="31">
          <cell r="B31">
            <v>23.491666666666671</v>
          </cell>
          <cell r="C31">
            <v>29.9</v>
          </cell>
          <cell r="D31">
            <v>18.600000000000001</v>
          </cell>
          <cell r="E31">
            <v>78.958333333333329</v>
          </cell>
          <cell r="F31">
            <v>100</v>
          </cell>
          <cell r="G31">
            <v>37</v>
          </cell>
          <cell r="H31">
            <v>14.04</v>
          </cell>
          <cell r="I31" t="str">
            <v>SO</v>
          </cell>
          <cell r="J31">
            <v>30.240000000000002</v>
          </cell>
          <cell r="K31">
            <v>0.2</v>
          </cell>
        </row>
        <row r="32">
          <cell r="B32">
            <v>24.324999999999999</v>
          </cell>
          <cell r="C32">
            <v>33.799999999999997</v>
          </cell>
          <cell r="D32">
            <v>15.1</v>
          </cell>
          <cell r="E32">
            <v>71.166666666666671</v>
          </cell>
          <cell r="F32">
            <v>100</v>
          </cell>
          <cell r="G32">
            <v>40</v>
          </cell>
          <cell r="H32">
            <v>11.879999999999999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22.091666666666669</v>
          </cell>
          <cell r="C33">
            <v>27.1</v>
          </cell>
          <cell r="D33">
            <v>20.7</v>
          </cell>
          <cell r="E33">
            <v>94.541666666666671</v>
          </cell>
          <cell r="F33">
            <v>100</v>
          </cell>
          <cell r="G33">
            <v>64</v>
          </cell>
          <cell r="H33">
            <v>24.840000000000003</v>
          </cell>
          <cell r="I33" t="str">
            <v>NE</v>
          </cell>
          <cell r="J33">
            <v>44.28</v>
          </cell>
          <cell r="K33">
            <v>18.400000000000002</v>
          </cell>
        </row>
        <row r="34">
          <cell r="B34">
            <v>23.004166666666663</v>
          </cell>
          <cell r="C34">
            <v>28.2</v>
          </cell>
          <cell r="D34">
            <v>18.8</v>
          </cell>
          <cell r="E34">
            <v>86.5</v>
          </cell>
          <cell r="F34">
            <v>100</v>
          </cell>
          <cell r="G34">
            <v>60</v>
          </cell>
          <cell r="H34">
            <v>19.8</v>
          </cell>
          <cell r="I34" t="str">
            <v>S</v>
          </cell>
          <cell r="J34">
            <v>36.72</v>
          </cell>
          <cell r="K34">
            <v>1.2</v>
          </cell>
        </row>
        <row r="35">
          <cell r="B35">
            <v>22.75</v>
          </cell>
          <cell r="C35">
            <v>28.6</v>
          </cell>
          <cell r="D35">
            <v>17.5</v>
          </cell>
          <cell r="E35">
            <v>69.291666666666671</v>
          </cell>
          <cell r="F35">
            <v>90</v>
          </cell>
          <cell r="G35">
            <v>47</v>
          </cell>
          <cell r="H35">
            <v>25.2</v>
          </cell>
          <cell r="I35" t="str">
            <v>SE</v>
          </cell>
          <cell r="J35">
            <v>41.76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27.407692307692308</v>
          </cell>
          <cell r="C31">
            <v>31.9</v>
          </cell>
          <cell r="D31">
            <v>21.8</v>
          </cell>
          <cell r="E31">
            <v>59.384615384615387</v>
          </cell>
          <cell r="F31">
            <v>88</v>
          </cell>
          <cell r="G31">
            <v>38</v>
          </cell>
          <cell r="H31">
            <v>0</v>
          </cell>
          <cell r="I31" t="str">
            <v>N</v>
          </cell>
          <cell r="J31">
            <v>13.68</v>
          </cell>
          <cell r="K31" t="str">
            <v>*</v>
          </cell>
        </row>
        <row r="32">
          <cell r="B32">
            <v>26.745833333333337</v>
          </cell>
          <cell r="C32">
            <v>34.6</v>
          </cell>
          <cell r="D32">
            <v>20.3</v>
          </cell>
          <cell r="E32">
            <v>71.458333333333329</v>
          </cell>
          <cell r="F32">
            <v>93</v>
          </cell>
          <cell r="G32">
            <v>44</v>
          </cell>
          <cell r="H32">
            <v>1.4400000000000002</v>
          </cell>
          <cell r="I32" t="str">
            <v>SE</v>
          </cell>
          <cell r="J32">
            <v>27.36</v>
          </cell>
          <cell r="K32" t="str">
            <v>*</v>
          </cell>
        </row>
        <row r="33">
          <cell r="B33">
            <v>23.978571428571431</v>
          </cell>
          <cell r="C33">
            <v>29.3</v>
          </cell>
          <cell r="D33">
            <v>21.1</v>
          </cell>
          <cell r="E33">
            <v>82.642857142857139</v>
          </cell>
          <cell r="F33">
            <v>95</v>
          </cell>
          <cell r="G33">
            <v>65</v>
          </cell>
          <cell r="H33">
            <v>19.079999999999998</v>
          </cell>
          <cell r="I33" t="str">
            <v>N</v>
          </cell>
          <cell r="J33">
            <v>41.4</v>
          </cell>
          <cell r="K33" t="str">
            <v>*</v>
          </cell>
        </row>
        <row r="34">
          <cell r="B34">
            <v>23.783333333333342</v>
          </cell>
          <cell r="C34">
            <v>30</v>
          </cell>
          <cell r="D34">
            <v>19.7</v>
          </cell>
          <cell r="E34">
            <v>74.166666666666671</v>
          </cell>
          <cell r="F34">
            <v>91</v>
          </cell>
          <cell r="G34">
            <v>51</v>
          </cell>
          <cell r="H34">
            <v>5.4</v>
          </cell>
          <cell r="I34" t="str">
            <v>S</v>
          </cell>
          <cell r="J34">
            <v>32.76</v>
          </cell>
          <cell r="K34">
            <v>8.8000000000000007</v>
          </cell>
        </row>
        <row r="35">
          <cell r="B35">
            <v>25.208695652173915</v>
          </cell>
          <cell r="C35">
            <v>31.6</v>
          </cell>
          <cell r="D35">
            <v>20.5</v>
          </cell>
          <cell r="E35">
            <v>66.434782608695656</v>
          </cell>
          <cell r="F35">
            <v>90</v>
          </cell>
          <cell r="G35">
            <v>41</v>
          </cell>
          <cell r="H35">
            <v>3.24</v>
          </cell>
          <cell r="I35" t="str">
            <v>S</v>
          </cell>
          <cell r="J35">
            <v>27.36</v>
          </cell>
          <cell r="K35">
            <v>6.4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30.216666666666658</v>
          </cell>
          <cell r="C5">
            <v>40.5</v>
          </cell>
          <cell r="D5">
            <v>19.399999999999999</v>
          </cell>
          <cell r="E5">
            <v>26.208333333333332</v>
          </cell>
          <cell r="F5">
            <v>51</v>
          </cell>
          <cell r="G5">
            <v>11</v>
          </cell>
          <cell r="H5">
            <v>18</v>
          </cell>
          <cell r="I5" t="str">
            <v>N</v>
          </cell>
          <cell r="J5">
            <v>45</v>
          </cell>
          <cell r="K5" t="str">
            <v>*</v>
          </cell>
        </row>
        <row r="6">
          <cell r="B6">
            <v>30.212500000000002</v>
          </cell>
          <cell r="C6">
            <v>39.6</v>
          </cell>
          <cell r="D6">
            <v>21.3</v>
          </cell>
          <cell r="E6">
            <v>28.041666666666668</v>
          </cell>
          <cell r="F6">
            <v>54</v>
          </cell>
          <cell r="G6">
            <v>11</v>
          </cell>
          <cell r="H6">
            <v>14.04</v>
          </cell>
          <cell r="I6" t="str">
            <v>N</v>
          </cell>
          <cell r="J6">
            <v>37.800000000000004</v>
          </cell>
          <cell r="K6" t="str">
            <v>*</v>
          </cell>
        </row>
        <row r="7">
          <cell r="B7">
            <v>29.825000000000003</v>
          </cell>
          <cell r="C7">
            <v>40.1</v>
          </cell>
          <cell r="D7">
            <v>19.399999999999999</v>
          </cell>
          <cell r="E7">
            <v>32.208333333333336</v>
          </cell>
          <cell r="F7">
            <v>60</v>
          </cell>
          <cell r="G7">
            <v>11</v>
          </cell>
          <cell r="H7">
            <v>12.6</v>
          </cell>
          <cell r="I7" t="str">
            <v>N</v>
          </cell>
          <cell r="J7">
            <v>29.16</v>
          </cell>
          <cell r="K7" t="str">
            <v>*</v>
          </cell>
        </row>
        <row r="8">
          <cell r="B8">
            <v>31.099999999999994</v>
          </cell>
          <cell r="C8">
            <v>41.3</v>
          </cell>
          <cell r="D8">
            <v>22.5</v>
          </cell>
          <cell r="E8">
            <v>36.666666666666664</v>
          </cell>
          <cell r="F8">
            <v>69</v>
          </cell>
          <cell r="G8">
            <v>9</v>
          </cell>
          <cell r="H8">
            <v>16.559999999999999</v>
          </cell>
          <cell r="I8" t="str">
            <v>N</v>
          </cell>
          <cell r="J8">
            <v>30.96</v>
          </cell>
          <cell r="K8" t="str">
            <v>*</v>
          </cell>
        </row>
        <row r="9">
          <cell r="B9">
            <v>30.883333333333329</v>
          </cell>
          <cell r="C9">
            <v>42.3</v>
          </cell>
          <cell r="D9">
            <v>21.4</v>
          </cell>
          <cell r="E9">
            <v>37.458333333333336</v>
          </cell>
          <cell r="F9">
            <v>74</v>
          </cell>
          <cell r="G9">
            <v>11</v>
          </cell>
          <cell r="H9">
            <v>14.76</v>
          </cell>
          <cell r="I9" t="str">
            <v>N</v>
          </cell>
          <cell r="J9">
            <v>33.840000000000003</v>
          </cell>
          <cell r="K9" t="str">
            <v>*</v>
          </cell>
        </row>
        <row r="10">
          <cell r="B10">
            <v>31.612499999999997</v>
          </cell>
          <cell r="C10">
            <v>41.8</v>
          </cell>
          <cell r="D10">
            <v>24.5</v>
          </cell>
          <cell r="E10">
            <v>37.166666666666664</v>
          </cell>
          <cell r="F10">
            <v>63</v>
          </cell>
          <cell r="G10">
            <v>12</v>
          </cell>
          <cell r="H10">
            <v>20.16</v>
          </cell>
          <cell r="I10" t="str">
            <v>N</v>
          </cell>
          <cell r="J10">
            <v>40.680000000000007</v>
          </cell>
          <cell r="K10" t="str">
            <v>*</v>
          </cell>
        </row>
        <row r="11">
          <cell r="B11">
            <v>30.204166666666655</v>
          </cell>
          <cell r="C11">
            <v>39.799999999999997</v>
          </cell>
          <cell r="D11">
            <v>21.2</v>
          </cell>
          <cell r="E11">
            <v>34.416666666666664</v>
          </cell>
          <cell r="F11">
            <v>59</v>
          </cell>
          <cell r="G11">
            <v>20</v>
          </cell>
          <cell r="H11">
            <v>16.920000000000002</v>
          </cell>
          <cell r="I11" t="str">
            <v>N</v>
          </cell>
          <cell r="J11">
            <v>39.6</v>
          </cell>
          <cell r="K11" t="str">
            <v>*</v>
          </cell>
        </row>
        <row r="12">
          <cell r="B12">
            <v>31.104166666666668</v>
          </cell>
          <cell r="C12">
            <v>39.299999999999997</v>
          </cell>
          <cell r="D12">
            <v>24.5</v>
          </cell>
          <cell r="E12">
            <v>38.333333333333336</v>
          </cell>
          <cell r="F12">
            <v>60</v>
          </cell>
          <cell r="G12">
            <v>21</v>
          </cell>
          <cell r="H12">
            <v>23.040000000000003</v>
          </cell>
          <cell r="I12" t="str">
            <v>N</v>
          </cell>
          <cell r="J12">
            <v>41.04</v>
          </cell>
          <cell r="K12" t="str">
            <v>*</v>
          </cell>
        </row>
        <row r="13">
          <cell r="B13">
            <v>29.799999999999997</v>
          </cell>
          <cell r="C13">
            <v>39</v>
          </cell>
          <cell r="D13">
            <v>20.399999999999999</v>
          </cell>
          <cell r="E13">
            <v>40.125</v>
          </cell>
          <cell r="F13">
            <v>71</v>
          </cell>
          <cell r="G13">
            <v>18</v>
          </cell>
          <cell r="H13">
            <v>27.36</v>
          </cell>
          <cell r="I13" t="str">
            <v>N</v>
          </cell>
          <cell r="J13">
            <v>47.16</v>
          </cell>
          <cell r="K13" t="str">
            <v>*</v>
          </cell>
        </row>
        <row r="14">
          <cell r="B14">
            <v>29.520833333333339</v>
          </cell>
          <cell r="C14">
            <v>37.700000000000003</v>
          </cell>
          <cell r="D14">
            <v>24.5</v>
          </cell>
          <cell r="E14">
            <v>45.833333333333336</v>
          </cell>
          <cell r="F14">
            <v>69</v>
          </cell>
          <cell r="G14">
            <v>22</v>
          </cell>
          <cell r="H14">
            <v>13.32</v>
          </cell>
          <cell r="I14" t="str">
            <v>N</v>
          </cell>
          <cell r="J14">
            <v>33.119999999999997</v>
          </cell>
          <cell r="K14" t="str">
            <v>*</v>
          </cell>
        </row>
        <row r="15">
          <cell r="B15">
            <v>27.070833333333329</v>
          </cell>
          <cell r="C15">
            <v>33.6</v>
          </cell>
          <cell r="D15">
            <v>21.3</v>
          </cell>
          <cell r="E15">
            <v>41.583333333333336</v>
          </cell>
          <cell r="F15">
            <v>53</v>
          </cell>
          <cell r="G15">
            <v>32</v>
          </cell>
          <cell r="H15">
            <v>15.48</v>
          </cell>
          <cell r="I15" t="str">
            <v>N</v>
          </cell>
          <cell r="J15">
            <v>36.36</v>
          </cell>
          <cell r="K15" t="str">
            <v>*</v>
          </cell>
        </row>
        <row r="16">
          <cell r="B16">
            <v>26.549999999999997</v>
          </cell>
          <cell r="C16">
            <v>34.4</v>
          </cell>
          <cell r="D16">
            <v>19.399999999999999</v>
          </cell>
          <cell r="E16">
            <v>59.458333333333336</v>
          </cell>
          <cell r="F16">
            <v>91</v>
          </cell>
          <cell r="G16">
            <v>30</v>
          </cell>
          <cell r="H16">
            <v>22.68</v>
          </cell>
          <cell r="I16" t="str">
            <v>N</v>
          </cell>
          <cell r="J16">
            <v>38.159999999999997</v>
          </cell>
          <cell r="K16" t="str">
            <v>*</v>
          </cell>
        </row>
        <row r="17">
          <cell r="B17">
            <v>27.404166666666669</v>
          </cell>
          <cell r="C17">
            <v>37.5</v>
          </cell>
          <cell r="D17">
            <v>19</v>
          </cell>
          <cell r="E17">
            <v>53.25</v>
          </cell>
          <cell r="F17">
            <v>85</v>
          </cell>
          <cell r="G17">
            <v>23</v>
          </cell>
          <cell r="H17">
            <v>20.88</v>
          </cell>
          <cell r="I17" t="str">
            <v>N</v>
          </cell>
          <cell r="J17">
            <v>47.16</v>
          </cell>
          <cell r="K17" t="str">
            <v>*</v>
          </cell>
        </row>
        <row r="18">
          <cell r="B18">
            <v>28.929166666666671</v>
          </cell>
          <cell r="C18">
            <v>38.5</v>
          </cell>
          <cell r="D18">
            <v>20.8</v>
          </cell>
          <cell r="E18">
            <v>46.708333333333336</v>
          </cell>
          <cell r="F18">
            <v>79</v>
          </cell>
          <cell r="G18">
            <v>18</v>
          </cell>
          <cell r="H18">
            <v>18.36</v>
          </cell>
          <cell r="I18" t="str">
            <v>N</v>
          </cell>
          <cell r="J18">
            <v>39.96</v>
          </cell>
          <cell r="K18" t="str">
            <v>*</v>
          </cell>
        </row>
        <row r="19">
          <cell r="B19">
            <v>23.045833333333334</v>
          </cell>
          <cell r="C19">
            <v>28.2</v>
          </cell>
          <cell r="D19">
            <v>19.100000000000001</v>
          </cell>
          <cell r="E19">
            <v>75.541666666666671</v>
          </cell>
          <cell r="F19">
            <v>96</v>
          </cell>
          <cell r="G19">
            <v>46</v>
          </cell>
          <cell r="H19">
            <v>26.64</v>
          </cell>
          <cell r="I19" t="str">
            <v>N</v>
          </cell>
          <cell r="J19">
            <v>40.680000000000007</v>
          </cell>
          <cell r="K19" t="str">
            <v>*</v>
          </cell>
        </row>
        <row r="20">
          <cell r="B20">
            <v>23.654166666666669</v>
          </cell>
          <cell r="C20">
            <v>31.7</v>
          </cell>
          <cell r="D20">
            <v>19.100000000000001</v>
          </cell>
          <cell r="E20">
            <v>75.875</v>
          </cell>
          <cell r="F20">
            <v>96</v>
          </cell>
          <cell r="G20">
            <v>41</v>
          </cell>
          <cell r="H20">
            <v>10.8</v>
          </cell>
          <cell r="I20" t="str">
            <v>N</v>
          </cell>
          <cell r="J20">
            <v>21.240000000000002</v>
          </cell>
          <cell r="K20" t="str">
            <v>*</v>
          </cell>
        </row>
        <row r="21">
          <cell r="B21">
            <v>26.025000000000002</v>
          </cell>
          <cell r="C21">
            <v>34.1</v>
          </cell>
          <cell r="D21">
            <v>19.2</v>
          </cell>
          <cell r="E21">
            <v>60.125</v>
          </cell>
          <cell r="F21">
            <v>84</v>
          </cell>
          <cell r="G21">
            <v>32</v>
          </cell>
          <cell r="H21">
            <v>13.32</v>
          </cell>
          <cell r="I21" t="str">
            <v>N</v>
          </cell>
          <cell r="J21">
            <v>29.52</v>
          </cell>
          <cell r="K21" t="str">
            <v>*</v>
          </cell>
        </row>
        <row r="22">
          <cell r="B22">
            <v>26.087500000000002</v>
          </cell>
          <cell r="C22">
            <v>36.1</v>
          </cell>
          <cell r="D22">
            <v>21.9</v>
          </cell>
          <cell r="E22">
            <v>55</v>
          </cell>
          <cell r="F22">
            <v>82</v>
          </cell>
          <cell r="G22">
            <v>27</v>
          </cell>
          <cell r="H22">
            <v>32.76</v>
          </cell>
          <cell r="I22" t="str">
            <v>N</v>
          </cell>
          <cell r="J22">
            <v>63.360000000000007</v>
          </cell>
          <cell r="K22" t="str">
            <v>*</v>
          </cell>
        </row>
        <row r="23">
          <cell r="B23">
            <v>26.362499999999997</v>
          </cell>
          <cell r="C23">
            <v>35.5</v>
          </cell>
          <cell r="D23">
            <v>21.3</v>
          </cell>
          <cell r="E23">
            <v>60.75</v>
          </cell>
          <cell r="F23">
            <v>83</v>
          </cell>
          <cell r="G23">
            <v>29</v>
          </cell>
          <cell r="H23">
            <v>21.96</v>
          </cell>
          <cell r="I23" t="str">
            <v>N</v>
          </cell>
          <cell r="J23">
            <v>39.6</v>
          </cell>
          <cell r="K23" t="str">
            <v>*</v>
          </cell>
        </row>
        <row r="24">
          <cell r="B24">
            <v>23.333333333333332</v>
          </cell>
          <cell r="C24">
            <v>28.7</v>
          </cell>
          <cell r="D24">
            <v>19.100000000000001</v>
          </cell>
          <cell r="E24">
            <v>81.833333333333329</v>
          </cell>
          <cell r="F24">
            <v>96</v>
          </cell>
          <cell r="G24">
            <v>57</v>
          </cell>
          <cell r="H24">
            <v>15.840000000000002</v>
          </cell>
          <cell r="I24" t="str">
            <v>N</v>
          </cell>
          <cell r="J24">
            <v>33.480000000000004</v>
          </cell>
          <cell r="K24" t="str">
            <v>*</v>
          </cell>
        </row>
        <row r="25">
          <cell r="B25">
            <v>23.687500000000004</v>
          </cell>
          <cell r="C25">
            <v>33.700000000000003</v>
          </cell>
          <cell r="D25">
            <v>20</v>
          </cell>
          <cell r="E25">
            <v>80.791666666666671</v>
          </cell>
          <cell r="F25">
            <v>97</v>
          </cell>
          <cell r="G25">
            <v>33</v>
          </cell>
          <cell r="H25">
            <v>19.440000000000001</v>
          </cell>
          <cell r="I25" t="str">
            <v>N</v>
          </cell>
          <cell r="J25">
            <v>60.12</v>
          </cell>
          <cell r="K25" t="str">
            <v>*</v>
          </cell>
        </row>
        <row r="26">
          <cell r="B26">
            <v>25.012499999999999</v>
          </cell>
          <cell r="C26">
            <v>34.299999999999997</v>
          </cell>
          <cell r="D26">
            <v>20.100000000000001</v>
          </cell>
          <cell r="E26">
            <v>69.375</v>
          </cell>
          <cell r="F26">
            <v>95</v>
          </cell>
          <cell r="G26">
            <v>33</v>
          </cell>
          <cell r="H26">
            <v>13.68</v>
          </cell>
          <cell r="I26" t="str">
            <v>N</v>
          </cell>
          <cell r="J26">
            <v>39.96</v>
          </cell>
          <cell r="K26" t="str">
            <v>*</v>
          </cell>
        </row>
        <row r="27">
          <cell r="B27">
            <v>23.920833333333331</v>
          </cell>
          <cell r="C27">
            <v>28.5</v>
          </cell>
          <cell r="D27">
            <v>21.1</v>
          </cell>
          <cell r="E27">
            <v>76.041666666666671</v>
          </cell>
          <cell r="F27">
            <v>94</v>
          </cell>
          <cell r="G27">
            <v>56</v>
          </cell>
          <cell r="H27">
            <v>27.36</v>
          </cell>
          <cell r="I27" t="str">
            <v>N</v>
          </cell>
          <cell r="J27">
            <v>50.04</v>
          </cell>
          <cell r="K27" t="str">
            <v>*</v>
          </cell>
        </row>
        <row r="28">
          <cell r="B28">
            <v>25.341666666666669</v>
          </cell>
          <cell r="C28">
            <v>33.299999999999997</v>
          </cell>
          <cell r="D28">
            <v>19.3</v>
          </cell>
          <cell r="E28">
            <v>69.541666666666671</v>
          </cell>
          <cell r="F28">
            <v>96</v>
          </cell>
          <cell r="G28">
            <v>34</v>
          </cell>
          <cell r="H28">
            <v>27</v>
          </cell>
          <cell r="I28" t="str">
            <v>N</v>
          </cell>
          <cell r="J28">
            <v>42.480000000000004</v>
          </cell>
          <cell r="K28" t="str">
            <v>*</v>
          </cell>
        </row>
        <row r="29">
          <cell r="B29">
            <v>26.112500000000001</v>
          </cell>
          <cell r="C29">
            <v>34</v>
          </cell>
          <cell r="D29">
            <v>19.5</v>
          </cell>
          <cell r="E29">
            <v>69.083333333333329</v>
          </cell>
          <cell r="F29">
            <v>93</v>
          </cell>
          <cell r="G29">
            <v>40</v>
          </cell>
          <cell r="H29">
            <v>25.2</v>
          </cell>
          <cell r="I29" t="str">
            <v>N</v>
          </cell>
          <cell r="J29">
            <v>40.680000000000007</v>
          </cell>
          <cell r="K29" t="str">
            <v>*</v>
          </cell>
        </row>
        <row r="30">
          <cell r="B30">
            <v>23.308333333333326</v>
          </cell>
          <cell r="C30">
            <v>30.5</v>
          </cell>
          <cell r="D30">
            <v>17.5</v>
          </cell>
          <cell r="E30">
            <v>77.458333333333329</v>
          </cell>
          <cell r="F30">
            <v>95</v>
          </cell>
          <cell r="G30">
            <v>50</v>
          </cell>
          <cell r="H30">
            <v>34.56</v>
          </cell>
          <cell r="I30" t="str">
            <v>N</v>
          </cell>
          <cell r="J30">
            <v>55.800000000000004</v>
          </cell>
          <cell r="K30" t="str">
            <v>*</v>
          </cell>
        </row>
        <row r="31">
          <cell r="B31">
            <v>22.495833333333334</v>
          </cell>
          <cell r="C31">
            <v>31.2</v>
          </cell>
          <cell r="D31">
            <v>17.399999999999999</v>
          </cell>
          <cell r="E31">
            <v>78.416666666666671</v>
          </cell>
          <cell r="F31">
            <v>97</v>
          </cell>
          <cell r="G31">
            <v>45</v>
          </cell>
          <cell r="H31">
            <v>12.96</v>
          </cell>
          <cell r="I31" t="str">
            <v>N</v>
          </cell>
          <cell r="J31">
            <v>27</v>
          </cell>
          <cell r="K31" t="str">
            <v>*</v>
          </cell>
        </row>
        <row r="32">
          <cell r="B32">
            <v>25.200000000000003</v>
          </cell>
          <cell r="C32">
            <v>33.299999999999997</v>
          </cell>
          <cell r="D32">
            <v>18.5</v>
          </cell>
          <cell r="E32">
            <v>72</v>
          </cell>
          <cell r="F32">
            <v>96</v>
          </cell>
          <cell r="G32">
            <v>42</v>
          </cell>
          <cell r="H32">
            <v>37.080000000000005</v>
          </cell>
          <cell r="I32" t="str">
            <v>N</v>
          </cell>
          <cell r="J32">
            <v>59.04</v>
          </cell>
          <cell r="K32" t="str">
            <v>*</v>
          </cell>
        </row>
        <row r="33">
          <cell r="B33">
            <v>20.491666666666671</v>
          </cell>
          <cell r="C33">
            <v>22.2</v>
          </cell>
          <cell r="D33">
            <v>18.899999999999999</v>
          </cell>
          <cell r="E33">
            <v>91.375</v>
          </cell>
          <cell r="F33">
            <v>97</v>
          </cell>
          <cell r="G33">
            <v>80</v>
          </cell>
          <cell r="H33">
            <v>18</v>
          </cell>
          <cell r="I33" t="str">
            <v>N</v>
          </cell>
          <cell r="J33">
            <v>51.12</v>
          </cell>
          <cell r="K33" t="str">
            <v>*</v>
          </cell>
        </row>
        <row r="34">
          <cell r="B34">
            <v>21.854166666666668</v>
          </cell>
          <cell r="C34">
            <v>27.5</v>
          </cell>
          <cell r="D34">
            <v>19</v>
          </cell>
          <cell r="E34">
            <v>85.75</v>
          </cell>
          <cell r="F34">
            <v>97</v>
          </cell>
          <cell r="G34">
            <v>62</v>
          </cell>
          <cell r="H34">
            <v>17.28</v>
          </cell>
          <cell r="I34" t="str">
            <v>N</v>
          </cell>
          <cell r="J34">
            <v>29.16</v>
          </cell>
          <cell r="K34" t="str">
            <v>*</v>
          </cell>
        </row>
        <row r="35">
          <cell r="B35">
            <v>20.585714285714285</v>
          </cell>
          <cell r="C35">
            <v>22.5</v>
          </cell>
          <cell r="D35">
            <v>18.3</v>
          </cell>
          <cell r="E35">
            <v>85.357142857142861</v>
          </cell>
          <cell r="F35">
            <v>93</v>
          </cell>
          <cell r="G35">
            <v>74</v>
          </cell>
          <cell r="H35">
            <v>20.52</v>
          </cell>
          <cell r="I35" t="str">
            <v>N</v>
          </cell>
          <cell r="J35">
            <v>26.64</v>
          </cell>
          <cell r="K35" t="str">
            <v>*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38.449999999999996</v>
          </cell>
          <cell r="C5">
            <v>39.9</v>
          </cell>
          <cell r="D5">
            <v>32.4</v>
          </cell>
          <cell r="E5">
            <v>20.333333333333332</v>
          </cell>
          <cell r="F5">
            <v>36</v>
          </cell>
          <cell r="G5">
            <v>16</v>
          </cell>
          <cell r="H5">
            <v>9</v>
          </cell>
          <cell r="I5" t="str">
            <v>N</v>
          </cell>
          <cell r="J5">
            <v>34.56</v>
          </cell>
          <cell r="K5" t="str">
            <v>*</v>
          </cell>
        </row>
        <row r="6">
          <cell r="B6">
            <v>36.339999999999996</v>
          </cell>
          <cell r="C6">
            <v>39.5</v>
          </cell>
          <cell r="D6">
            <v>28.8</v>
          </cell>
          <cell r="E6">
            <v>25.4</v>
          </cell>
          <cell r="F6">
            <v>45</v>
          </cell>
          <cell r="G6">
            <v>21</v>
          </cell>
          <cell r="H6">
            <v>5.7600000000000007</v>
          </cell>
          <cell r="I6" t="str">
            <v>N</v>
          </cell>
          <cell r="J6">
            <v>26.28</v>
          </cell>
          <cell r="K6" t="str">
            <v>*</v>
          </cell>
        </row>
        <row r="7">
          <cell r="B7">
            <v>35.542857142857137</v>
          </cell>
          <cell r="C7">
            <v>39.5</v>
          </cell>
          <cell r="D7">
            <v>26.7</v>
          </cell>
          <cell r="E7">
            <v>30.571428571428573</v>
          </cell>
          <cell r="F7">
            <v>58</v>
          </cell>
          <cell r="G7">
            <v>20</v>
          </cell>
          <cell r="H7">
            <v>11.879999999999999</v>
          </cell>
          <cell r="I7" t="str">
            <v>N</v>
          </cell>
          <cell r="J7">
            <v>36</v>
          </cell>
          <cell r="K7" t="str">
            <v>*</v>
          </cell>
        </row>
        <row r="8">
          <cell r="B8">
            <v>31.128571428571426</v>
          </cell>
          <cell r="C8">
            <v>35.299999999999997</v>
          </cell>
          <cell r="D8">
            <v>22.5</v>
          </cell>
          <cell r="E8">
            <v>43.142857142857146</v>
          </cell>
          <cell r="F8">
            <v>70</v>
          </cell>
          <cell r="G8">
            <v>31</v>
          </cell>
          <cell r="H8">
            <v>2.52</v>
          </cell>
          <cell r="I8" t="str">
            <v>N</v>
          </cell>
          <cell r="J8">
            <v>40.32</v>
          </cell>
          <cell r="K8" t="str">
            <v>*</v>
          </cell>
        </row>
        <row r="9">
          <cell r="B9">
            <v>30.583333333333329</v>
          </cell>
          <cell r="C9">
            <v>33.6</v>
          </cell>
          <cell r="D9">
            <v>24</v>
          </cell>
          <cell r="E9">
            <v>45.833333333333336</v>
          </cell>
          <cell r="F9">
            <v>67</v>
          </cell>
          <cell r="G9">
            <v>37</v>
          </cell>
          <cell r="H9">
            <v>1.08</v>
          </cell>
          <cell r="I9" t="str">
            <v>N</v>
          </cell>
          <cell r="J9">
            <v>20.16</v>
          </cell>
          <cell r="K9" t="str">
            <v>*</v>
          </cell>
        </row>
        <row r="10">
          <cell r="B10">
            <v>30.95</v>
          </cell>
          <cell r="C10">
            <v>37.200000000000003</v>
          </cell>
          <cell r="D10">
            <v>19.5</v>
          </cell>
          <cell r="E10">
            <v>40.833333333333336</v>
          </cell>
          <cell r="F10">
            <v>72</v>
          </cell>
          <cell r="G10">
            <v>26</v>
          </cell>
          <cell r="H10">
            <v>0</v>
          </cell>
          <cell r="I10" t="str">
            <v>N</v>
          </cell>
          <cell r="J10">
            <v>22.32</v>
          </cell>
          <cell r="K10" t="str">
            <v>*</v>
          </cell>
        </row>
        <row r="11">
          <cell r="B11">
            <v>36.5</v>
          </cell>
          <cell r="C11">
            <v>37</v>
          </cell>
          <cell r="D11">
            <v>34.299999999999997</v>
          </cell>
          <cell r="E11">
            <v>29</v>
          </cell>
          <cell r="F11">
            <v>33</v>
          </cell>
          <cell r="G11">
            <v>28</v>
          </cell>
          <cell r="H11">
            <v>0</v>
          </cell>
          <cell r="I11" t="str">
            <v>N</v>
          </cell>
          <cell r="J11">
            <v>0</v>
          </cell>
          <cell r="K11" t="str">
            <v>*</v>
          </cell>
        </row>
        <row r="12">
          <cell r="B12">
            <v>33.733333333333334</v>
          </cell>
          <cell r="C12">
            <v>35.5</v>
          </cell>
          <cell r="D12">
            <v>29.1</v>
          </cell>
          <cell r="E12">
            <v>40</v>
          </cell>
          <cell r="F12">
            <v>55</v>
          </cell>
          <cell r="G12">
            <v>35</v>
          </cell>
          <cell r="H12">
            <v>0</v>
          </cell>
          <cell r="I12" t="str">
            <v>N</v>
          </cell>
          <cell r="J12">
            <v>25.56</v>
          </cell>
          <cell r="K12" t="str">
            <v>*</v>
          </cell>
        </row>
        <row r="13">
          <cell r="B13">
            <v>29.699999999999996</v>
          </cell>
          <cell r="C13">
            <v>32.5</v>
          </cell>
          <cell r="D13">
            <v>25.2</v>
          </cell>
          <cell r="E13">
            <v>46.857142857142854</v>
          </cell>
          <cell r="F13">
            <v>71</v>
          </cell>
          <cell r="G13">
            <v>31</v>
          </cell>
          <cell r="H13">
            <v>23.759999999999998</v>
          </cell>
          <cell r="I13" t="str">
            <v>N</v>
          </cell>
          <cell r="J13">
            <v>42.12</v>
          </cell>
          <cell r="K13" t="str">
            <v>*</v>
          </cell>
        </row>
        <row r="14">
          <cell r="B14">
            <v>28.728571428571428</v>
          </cell>
          <cell r="C14">
            <v>33.1</v>
          </cell>
          <cell r="D14">
            <v>19.899999999999999</v>
          </cell>
          <cell r="E14">
            <v>19.285714285714285</v>
          </cell>
          <cell r="F14">
            <v>64</v>
          </cell>
          <cell r="G14">
            <v>11</v>
          </cell>
          <cell r="H14">
            <v>3.6</v>
          </cell>
          <cell r="I14" t="str">
            <v>N</v>
          </cell>
          <cell r="J14">
            <v>32.04</v>
          </cell>
          <cell r="K14" t="str">
            <v>*</v>
          </cell>
        </row>
        <row r="15">
          <cell r="B15">
            <v>29.566666666666663</v>
          </cell>
          <cell r="C15">
            <v>33.5</v>
          </cell>
          <cell r="D15">
            <v>23.2</v>
          </cell>
          <cell r="E15">
            <v>27.833333333333332</v>
          </cell>
          <cell r="F15">
            <v>41</v>
          </cell>
          <cell r="G15">
            <v>16</v>
          </cell>
          <cell r="H15">
            <v>5.04</v>
          </cell>
          <cell r="I15" t="str">
            <v>N</v>
          </cell>
          <cell r="J15">
            <v>27.36</v>
          </cell>
          <cell r="K15" t="str">
            <v>*</v>
          </cell>
        </row>
        <row r="16">
          <cell r="B16">
            <v>30.516666666666666</v>
          </cell>
          <cell r="C16">
            <v>35</v>
          </cell>
          <cell r="D16">
            <v>22.3</v>
          </cell>
          <cell r="E16">
            <v>36.166666666666664</v>
          </cell>
          <cell r="F16">
            <v>54</v>
          </cell>
          <cell r="G16">
            <v>29</v>
          </cell>
          <cell r="H16">
            <v>5.4</v>
          </cell>
          <cell r="I16" t="str">
            <v>N</v>
          </cell>
          <cell r="J16">
            <v>28.8</v>
          </cell>
          <cell r="K16" t="str">
            <v>*</v>
          </cell>
        </row>
        <row r="17">
          <cell r="B17">
            <v>29.3</v>
          </cell>
          <cell r="C17">
            <v>31.1</v>
          </cell>
          <cell r="D17">
            <v>24.5</v>
          </cell>
          <cell r="E17">
            <v>36.5</v>
          </cell>
          <cell r="F17">
            <v>48</v>
          </cell>
          <cell r="G17">
            <v>33</v>
          </cell>
          <cell r="H17">
            <v>0</v>
          </cell>
          <cell r="I17" t="str">
            <v>N</v>
          </cell>
          <cell r="J17">
            <v>14.4</v>
          </cell>
          <cell r="K17" t="str">
            <v>*</v>
          </cell>
        </row>
        <row r="18">
          <cell r="B18">
            <v>32.016666666666659</v>
          </cell>
          <cell r="C18">
            <v>35.5</v>
          </cell>
          <cell r="D18">
            <v>23.7</v>
          </cell>
          <cell r="E18">
            <v>42.666666666666664</v>
          </cell>
          <cell r="F18">
            <v>71</v>
          </cell>
          <cell r="G18">
            <v>32</v>
          </cell>
          <cell r="H18">
            <v>9</v>
          </cell>
          <cell r="I18" t="str">
            <v>N</v>
          </cell>
          <cell r="J18">
            <v>30.6</v>
          </cell>
          <cell r="K18" t="str">
            <v>*</v>
          </cell>
        </row>
        <row r="19">
          <cell r="B19">
            <v>22.8</v>
          </cell>
          <cell r="C19">
            <v>22.8</v>
          </cell>
          <cell r="D19">
            <v>21.2</v>
          </cell>
          <cell r="E19">
            <v>77</v>
          </cell>
          <cell r="F19">
            <v>90</v>
          </cell>
          <cell r="G19">
            <v>77</v>
          </cell>
          <cell r="H19">
            <v>0</v>
          </cell>
          <cell r="I19" t="str">
            <v>N</v>
          </cell>
          <cell r="J19">
            <v>0</v>
          </cell>
          <cell r="K19" t="str">
            <v>*</v>
          </cell>
        </row>
        <row r="20">
          <cell r="B20">
            <v>27</v>
          </cell>
          <cell r="C20">
            <v>30.3</v>
          </cell>
          <cell r="D20">
            <v>20.399999999999999</v>
          </cell>
          <cell r="E20">
            <v>60.222222222222221</v>
          </cell>
          <cell r="F20">
            <v>92</v>
          </cell>
          <cell r="G20">
            <v>44</v>
          </cell>
          <cell r="H20">
            <v>1.8</v>
          </cell>
          <cell r="I20" t="str">
            <v>N</v>
          </cell>
          <cell r="J20">
            <v>24.840000000000003</v>
          </cell>
          <cell r="K20" t="str">
            <v>*</v>
          </cell>
        </row>
        <row r="21">
          <cell r="B21">
            <v>27.212499999999999</v>
          </cell>
          <cell r="C21">
            <v>30.3</v>
          </cell>
          <cell r="D21">
            <v>21</v>
          </cell>
          <cell r="E21">
            <v>45.5</v>
          </cell>
          <cell r="F21">
            <v>66</v>
          </cell>
          <cell r="G21">
            <v>37</v>
          </cell>
          <cell r="H21">
            <v>9.3600000000000012</v>
          </cell>
          <cell r="I21" t="str">
            <v>N</v>
          </cell>
          <cell r="J21">
            <v>33.840000000000003</v>
          </cell>
          <cell r="K21" t="str">
            <v>*</v>
          </cell>
        </row>
        <row r="22">
          <cell r="B22">
            <v>23.7</v>
          </cell>
          <cell r="C22">
            <v>24.8</v>
          </cell>
          <cell r="D22">
            <v>22.1</v>
          </cell>
          <cell r="E22">
            <v>50.5</v>
          </cell>
          <cell r="F22">
            <v>57</v>
          </cell>
          <cell r="G22">
            <v>48</v>
          </cell>
          <cell r="H22">
            <v>8.2799999999999994</v>
          </cell>
          <cell r="I22" t="str">
            <v>N</v>
          </cell>
          <cell r="J22">
            <v>37.080000000000005</v>
          </cell>
          <cell r="K22" t="str">
            <v>*</v>
          </cell>
        </row>
        <row r="23">
          <cell r="B23">
            <v>30.128571428571433</v>
          </cell>
          <cell r="C23">
            <v>33.700000000000003</v>
          </cell>
          <cell r="D23">
            <v>22.4</v>
          </cell>
          <cell r="E23">
            <v>46.857142857142854</v>
          </cell>
          <cell r="F23">
            <v>71</v>
          </cell>
          <cell r="G23">
            <v>33</v>
          </cell>
          <cell r="H23">
            <v>10.8</v>
          </cell>
          <cell r="I23" t="str">
            <v>N</v>
          </cell>
          <cell r="J23">
            <v>33.119999999999997</v>
          </cell>
          <cell r="K23" t="str">
            <v>*</v>
          </cell>
        </row>
        <row r="24">
          <cell r="B24">
            <v>30.799999999999997</v>
          </cell>
          <cell r="C24">
            <v>33.9</v>
          </cell>
          <cell r="D24">
            <v>25</v>
          </cell>
          <cell r="E24">
            <v>47.666666666666664</v>
          </cell>
          <cell r="F24">
            <v>73</v>
          </cell>
          <cell r="G24">
            <v>36</v>
          </cell>
          <cell r="H24">
            <v>0.72000000000000008</v>
          </cell>
          <cell r="I24" t="str">
            <v>N</v>
          </cell>
          <cell r="J24">
            <v>24.48</v>
          </cell>
          <cell r="K24" t="str">
            <v>*</v>
          </cell>
        </row>
        <row r="25">
          <cell r="B25">
            <v>31.533333333333331</v>
          </cell>
          <cell r="C25">
            <v>35.5</v>
          </cell>
          <cell r="D25">
            <v>25.8</v>
          </cell>
          <cell r="E25">
            <v>43.333333333333336</v>
          </cell>
          <cell r="F25">
            <v>67</v>
          </cell>
          <cell r="G25">
            <v>26</v>
          </cell>
          <cell r="H25">
            <v>6.12</v>
          </cell>
          <cell r="I25" t="str">
            <v>N</v>
          </cell>
          <cell r="J25">
            <v>23.759999999999998</v>
          </cell>
          <cell r="K25" t="str">
            <v>*</v>
          </cell>
        </row>
        <row r="26">
          <cell r="B26">
            <v>31.112500000000004</v>
          </cell>
          <cell r="C26">
            <v>34.1</v>
          </cell>
          <cell r="D26">
            <v>24.6</v>
          </cell>
          <cell r="E26">
            <v>38.625</v>
          </cell>
          <cell r="F26">
            <v>63</v>
          </cell>
          <cell r="G26">
            <v>29</v>
          </cell>
          <cell r="H26">
            <v>16.2</v>
          </cell>
          <cell r="I26" t="str">
            <v>N</v>
          </cell>
          <cell r="J26">
            <v>36.72</v>
          </cell>
          <cell r="K26" t="str">
            <v>*</v>
          </cell>
        </row>
        <row r="27">
          <cell r="B27">
            <v>29.88571428571429</v>
          </cell>
          <cell r="C27">
            <v>33.700000000000003</v>
          </cell>
          <cell r="D27">
            <v>24.1</v>
          </cell>
          <cell r="E27">
            <v>41.428571428571431</v>
          </cell>
          <cell r="F27">
            <v>55</v>
          </cell>
          <cell r="G27">
            <v>32</v>
          </cell>
          <cell r="H27">
            <v>11.16</v>
          </cell>
          <cell r="I27" t="str">
            <v>N</v>
          </cell>
          <cell r="J27">
            <v>37.800000000000004</v>
          </cell>
          <cell r="K27" t="str">
            <v>*</v>
          </cell>
        </row>
        <row r="28">
          <cell r="B28">
            <v>28.657142857142855</v>
          </cell>
          <cell r="C28">
            <v>31.5</v>
          </cell>
          <cell r="D28">
            <v>21.3</v>
          </cell>
          <cell r="E28">
            <v>56.142857142857146</v>
          </cell>
          <cell r="F28">
            <v>92</v>
          </cell>
          <cell r="G28">
            <v>42</v>
          </cell>
          <cell r="H28">
            <v>7.5600000000000005</v>
          </cell>
          <cell r="I28" t="str">
            <v>N</v>
          </cell>
          <cell r="J28">
            <v>29.880000000000003</v>
          </cell>
          <cell r="K28" t="str">
            <v>*</v>
          </cell>
        </row>
        <row r="29">
          <cell r="B29">
            <v>31.185714285714287</v>
          </cell>
          <cell r="C29">
            <v>34.1</v>
          </cell>
          <cell r="D29">
            <v>24.6</v>
          </cell>
          <cell r="E29">
            <v>48.428571428571431</v>
          </cell>
          <cell r="F29">
            <v>78</v>
          </cell>
          <cell r="G29">
            <v>34</v>
          </cell>
          <cell r="H29">
            <v>2.16</v>
          </cell>
          <cell r="I29" t="str">
            <v>N</v>
          </cell>
          <cell r="J29">
            <v>30.96</v>
          </cell>
          <cell r="K29" t="str">
            <v>*</v>
          </cell>
        </row>
        <row r="30">
          <cell r="B30">
            <v>22.15</v>
          </cell>
          <cell r="C30">
            <v>23.9</v>
          </cell>
          <cell r="D30">
            <v>19.7</v>
          </cell>
          <cell r="E30">
            <v>83</v>
          </cell>
          <cell r="F30">
            <v>93</v>
          </cell>
          <cell r="G30">
            <v>75</v>
          </cell>
          <cell r="H30">
            <v>1.08</v>
          </cell>
          <cell r="I30" t="str">
            <v>N</v>
          </cell>
          <cell r="J30">
            <v>25.92</v>
          </cell>
          <cell r="K30" t="str">
            <v>*</v>
          </cell>
        </row>
        <row r="31">
          <cell r="B31">
            <v>27.066666666666663</v>
          </cell>
          <cell r="C31">
            <v>29.1</v>
          </cell>
          <cell r="D31">
            <v>23.3</v>
          </cell>
          <cell r="E31">
            <v>41.666666666666664</v>
          </cell>
          <cell r="F31">
            <v>63</v>
          </cell>
          <cell r="G31">
            <v>29</v>
          </cell>
          <cell r="H31">
            <v>0.72000000000000008</v>
          </cell>
          <cell r="I31" t="str">
            <v>N</v>
          </cell>
          <cell r="J31">
            <v>20.88</v>
          </cell>
          <cell r="K31" t="str">
            <v>*</v>
          </cell>
        </row>
        <row r="32">
          <cell r="B32">
            <v>30.885714285714283</v>
          </cell>
          <cell r="C32">
            <v>32.700000000000003</v>
          </cell>
          <cell r="D32">
            <v>27.1</v>
          </cell>
          <cell r="E32">
            <v>33.428571428571431</v>
          </cell>
          <cell r="F32">
            <v>42</v>
          </cell>
          <cell r="G32">
            <v>26</v>
          </cell>
          <cell r="H32">
            <v>0</v>
          </cell>
          <cell r="I32" t="str">
            <v>N</v>
          </cell>
          <cell r="J32">
            <v>16.559999999999999</v>
          </cell>
          <cell r="K32" t="str">
            <v>*</v>
          </cell>
        </row>
        <row r="33">
          <cell r="B33">
            <v>22.866666666666664</v>
          </cell>
          <cell r="C33">
            <v>25.3</v>
          </cell>
          <cell r="D33">
            <v>19.7</v>
          </cell>
          <cell r="E33">
            <v>73</v>
          </cell>
          <cell r="F33">
            <v>86</v>
          </cell>
          <cell r="G33">
            <v>64</v>
          </cell>
          <cell r="H33">
            <v>0</v>
          </cell>
          <cell r="I33" t="str">
            <v>N</v>
          </cell>
          <cell r="J33">
            <v>19.8</v>
          </cell>
          <cell r="K33" t="str">
            <v>*</v>
          </cell>
        </row>
        <row r="34">
          <cell r="B34">
            <v>27.88571428571429</v>
          </cell>
          <cell r="C34">
            <v>30.6</v>
          </cell>
          <cell r="D34">
            <v>21</v>
          </cell>
          <cell r="E34">
            <v>45.571428571428569</v>
          </cell>
          <cell r="F34">
            <v>76</v>
          </cell>
          <cell r="G34">
            <v>34</v>
          </cell>
          <cell r="H34">
            <v>4.32</v>
          </cell>
          <cell r="I34" t="str">
            <v>N</v>
          </cell>
          <cell r="J34">
            <v>28.8</v>
          </cell>
          <cell r="K34" t="str">
            <v>*</v>
          </cell>
        </row>
        <row r="35">
          <cell r="B35">
            <v>26.459999999999997</v>
          </cell>
          <cell r="C35">
            <v>29.8</v>
          </cell>
          <cell r="D35">
            <v>20.5</v>
          </cell>
          <cell r="E35">
            <v>48.8</v>
          </cell>
          <cell r="F35">
            <v>75</v>
          </cell>
          <cell r="G35">
            <v>35</v>
          </cell>
          <cell r="H35">
            <v>0</v>
          </cell>
          <cell r="I35" t="str">
            <v>N</v>
          </cell>
          <cell r="J35">
            <v>20.52</v>
          </cell>
          <cell r="K35" t="str">
            <v>*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31.095833333333321</v>
          </cell>
          <cell r="C5">
            <v>40.1</v>
          </cell>
          <cell r="D5">
            <v>22.1</v>
          </cell>
          <cell r="E5">
            <v>49.5</v>
          </cell>
          <cell r="F5">
            <v>58</v>
          </cell>
          <cell r="G5">
            <v>35</v>
          </cell>
          <cell r="H5">
            <v>12.24</v>
          </cell>
          <cell r="I5" t="str">
            <v>NO</v>
          </cell>
          <cell r="J5">
            <v>31.680000000000003</v>
          </cell>
          <cell r="K5">
            <v>0</v>
          </cell>
        </row>
        <row r="6">
          <cell r="B6">
            <v>31.254166666666663</v>
          </cell>
          <cell r="C6">
            <v>39.5</v>
          </cell>
          <cell r="D6">
            <v>23</v>
          </cell>
          <cell r="E6">
            <v>50.875</v>
          </cell>
          <cell r="F6">
            <v>58</v>
          </cell>
          <cell r="G6">
            <v>41</v>
          </cell>
          <cell r="H6">
            <v>10.08</v>
          </cell>
          <cell r="I6" t="str">
            <v>NO</v>
          </cell>
          <cell r="J6">
            <v>29.16</v>
          </cell>
          <cell r="K6">
            <v>0</v>
          </cell>
        </row>
        <row r="7">
          <cell r="B7">
            <v>30.991666666666671</v>
          </cell>
          <cell r="C7">
            <v>40.700000000000003</v>
          </cell>
          <cell r="D7">
            <v>21.7</v>
          </cell>
          <cell r="E7">
            <v>50.333333333333336</v>
          </cell>
          <cell r="F7">
            <v>60</v>
          </cell>
          <cell r="G7">
            <v>34</v>
          </cell>
          <cell r="H7">
            <v>9.3600000000000012</v>
          </cell>
          <cell r="I7" t="str">
            <v>NO</v>
          </cell>
          <cell r="J7">
            <v>24.12</v>
          </cell>
          <cell r="K7">
            <v>0</v>
          </cell>
        </row>
        <row r="8">
          <cell r="B8">
            <v>29.399999999999995</v>
          </cell>
          <cell r="C8">
            <v>38.799999999999997</v>
          </cell>
          <cell r="D8">
            <v>19.600000000000001</v>
          </cell>
          <cell r="E8">
            <v>58.708333333333336</v>
          </cell>
          <cell r="F8">
            <v>73</v>
          </cell>
          <cell r="G8">
            <v>45</v>
          </cell>
          <cell r="H8">
            <v>14.76</v>
          </cell>
          <cell r="I8" t="str">
            <v>SE</v>
          </cell>
          <cell r="J8">
            <v>30.6</v>
          </cell>
          <cell r="K8">
            <v>0</v>
          </cell>
        </row>
        <row r="9">
          <cell r="B9">
            <v>30.020833333333332</v>
          </cell>
          <cell r="C9">
            <v>39.200000000000003</v>
          </cell>
          <cell r="D9">
            <v>21.1</v>
          </cell>
          <cell r="E9">
            <v>58.458333333333336</v>
          </cell>
          <cell r="F9">
            <v>70</v>
          </cell>
          <cell r="G9">
            <v>44</v>
          </cell>
          <cell r="H9">
            <v>13.68</v>
          </cell>
          <cell r="I9" t="str">
            <v>SE</v>
          </cell>
          <cell r="J9">
            <v>23.759999999999998</v>
          </cell>
          <cell r="K9">
            <v>0</v>
          </cell>
        </row>
        <row r="10">
          <cell r="B10">
            <v>29.341666666666665</v>
          </cell>
          <cell r="C10">
            <v>39.700000000000003</v>
          </cell>
          <cell r="D10">
            <v>20.8</v>
          </cell>
          <cell r="E10">
            <v>59.416666666666664</v>
          </cell>
          <cell r="F10">
            <v>72</v>
          </cell>
          <cell r="G10">
            <v>44</v>
          </cell>
          <cell r="H10">
            <v>12.24</v>
          </cell>
          <cell r="I10" t="str">
            <v>S</v>
          </cell>
          <cell r="J10">
            <v>30.240000000000002</v>
          </cell>
          <cell r="K10">
            <v>0.4</v>
          </cell>
        </row>
        <row r="11">
          <cell r="B11">
            <v>30.841666666666669</v>
          </cell>
          <cell r="C11">
            <v>39.799999999999997</v>
          </cell>
          <cell r="D11">
            <v>23.6</v>
          </cell>
          <cell r="E11">
            <v>56.208333333333336</v>
          </cell>
          <cell r="F11">
            <v>66</v>
          </cell>
          <cell r="G11">
            <v>45</v>
          </cell>
          <cell r="H11">
            <v>12.24</v>
          </cell>
          <cell r="I11" t="str">
            <v>SE</v>
          </cell>
          <cell r="J11">
            <v>32.4</v>
          </cell>
          <cell r="K11">
            <v>0</v>
          </cell>
        </row>
        <row r="12">
          <cell r="B12">
            <v>30.654166666666665</v>
          </cell>
          <cell r="C12">
            <v>38.9</v>
          </cell>
          <cell r="D12">
            <v>22.3</v>
          </cell>
          <cell r="E12">
            <v>55.291666666666664</v>
          </cell>
          <cell r="F12">
            <v>65</v>
          </cell>
          <cell r="G12">
            <v>44</v>
          </cell>
          <cell r="H12">
            <v>11.520000000000001</v>
          </cell>
          <cell r="I12" t="str">
            <v>NO</v>
          </cell>
          <cell r="J12">
            <v>34.56</v>
          </cell>
          <cell r="K12">
            <v>0</v>
          </cell>
        </row>
        <row r="13">
          <cell r="B13">
            <v>32.204166666666673</v>
          </cell>
          <cell r="C13">
            <v>39.6</v>
          </cell>
          <cell r="D13">
            <v>25.6</v>
          </cell>
          <cell r="E13">
            <v>50.625</v>
          </cell>
          <cell r="F13">
            <v>58</v>
          </cell>
          <cell r="G13">
            <v>46</v>
          </cell>
          <cell r="H13">
            <v>7.5600000000000005</v>
          </cell>
          <cell r="I13" t="str">
            <v>NO</v>
          </cell>
          <cell r="J13">
            <v>30.6</v>
          </cell>
          <cell r="K13">
            <v>0</v>
          </cell>
        </row>
        <row r="14">
          <cell r="B14">
            <v>26.933333333333337</v>
          </cell>
          <cell r="C14">
            <v>34.6</v>
          </cell>
          <cell r="D14">
            <v>20.6</v>
          </cell>
          <cell r="E14">
            <v>53.791666666666664</v>
          </cell>
          <cell r="F14">
            <v>68</v>
          </cell>
          <cell r="G14">
            <v>42</v>
          </cell>
          <cell r="H14">
            <v>21.6</v>
          </cell>
          <cell r="I14" t="str">
            <v>SE</v>
          </cell>
          <cell r="J14">
            <v>47.16</v>
          </cell>
          <cell r="K14">
            <v>0</v>
          </cell>
        </row>
        <row r="15">
          <cell r="B15">
            <v>26.929166666666664</v>
          </cell>
          <cell r="C15">
            <v>36.6</v>
          </cell>
          <cell r="D15">
            <v>19.100000000000001</v>
          </cell>
          <cell r="E15">
            <v>45.541666666666664</v>
          </cell>
          <cell r="F15">
            <v>50</v>
          </cell>
          <cell r="G15">
            <v>38</v>
          </cell>
          <cell r="H15">
            <v>14.4</v>
          </cell>
          <cell r="I15" t="str">
            <v>SE</v>
          </cell>
          <cell r="J15">
            <v>28.44</v>
          </cell>
          <cell r="K15">
            <v>0</v>
          </cell>
        </row>
        <row r="16">
          <cell r="B16">
            <v>27.783333333333331</v>
          </cell>
          <cell r="C16">
            <v>33.9</v>
          </cell>
          <cell r="D16">
            <v>23.2</v>
          </cell>
          <cell r="E16">
            <v>53.958333333333336</v>
          </cell>
          <cell r="F16">
            <v>65</v>
          </cell>
          <cell r="G16">
            <v>42</v>
          </cell>
          <cell r="H16">
            <v>11.16</v>
          </cell>
          <cell r="I16" t="str">
            <v>NO</v>
          </cell>
          <cell r="J16">
            <v>29.52</v>
          </cell>
          <cell r="K16">
            <v>0</v>
          </cell>
        </row>
        <row r="17">
          <cell r="B17">
            <v>27.954166666666676</v>
          </cell>
          <cell r="C17">
            <v>35.9</v>
          </cell>
          <cell r="D17">
            <v>22.1</v>
          </cell>
          <cell r="E17">
            <v>60.041666666666664</v>
          </cell>
          <cell r="F17">
            <v>72</v>
          </cell>
          <cell r="G17">
            <v>46</v>
          </cell>
          <cell r="H17">
            <v>11.879999999999999</v>
          </cell>
          <cell r="I17" t="str">
            <v>SE</v>
          </cell>
          <cell r="J17">
            <v>32.4</v>
          </cell>
          <cell r="K17">
            <v>0</v>
          </cell>
        </row>
        <row r="18">
          <cell r="B18">
            <v>28.208333333333332</v>
          </cell>
          <cell r="C18">
            <v>39</v>
          </cell>
          <cell r="D18">
            <v>20.8</v>
          </cell>
          <cell r="E18">
            <v>58.541666666666664</v>
          </cell>
          <cell r="F18">
            <v>75</v>
          </cell>
          <cell r="G18">
            <v>42</v>
          </cell>
          <cell r="H18">
            <v>25.2</v>
          </cell>
          <cell r="I18" t="str">
            <v>N</v>
          </cell>
          <cell r="J18">
            <v>47.88</v>
          </cell>
          <cell r="K18">
            <v>0.6</v>
          </cell>
        </row>
        <row r="19">
          <cell r="B19">
            <v>21.420833333333334</v>
          </cell>
          <cell r="C19">
            <v>26.2</v>
          </cell>
          <cell r="D19">
            <v>19.5</v>
          </cell>
          <cell r="E19">
            <v>77.5</v>
          </cell>
          <cell r="F19">
            <v>85</v>
          </cell>
          <cell r="G19">
            <v>60</v>
          </cell>
          <cell r="H19">
            <v>21.240000000000002</v>
          </cell>
          <cell r="I19" t="str">
            <v>SE</v>
          </cell>
          <cell r="J19">
            <v>41.4</v>
          </cell>
          <cell r="K19">
            <v>6.4</v>
          </cell>
        </row>
        <row r="20">
          <cell r="B20">
            <v>22.479166666666668</v>
          </cell>
          <cell r="C20">
            <v>30</v>
          </cell>
          <cell r="D20">
            <v>18.600000000000001</v>
          </cell>
          <cell r="E20">
            <v>81.541666666666671</v>
          </cell>
          <cell r="F20">
            <v>88</v>
          </cell>
          <cell r="G20">
            <v>68</v>
          </cell>
          <cell r="H20">
            <v>11.520000000000001</v>
          </cell>
          <cell r="I20" t="str">
            <v>SE</v>
          </cell>
          <cell r="J20">
            <v>27.720000000000002</v>
          </cell>
          <cell r="K20">
            <v>0.2</v>
          </cell>
        </row>
        <row r="21">
          <cell r="B21">
            <v>25.020833333333339</v>
          </cell>
          <cell r="C21">
            <v>32.799999999999997</v>
          </cell>
          <cell r="D21">
            <v>19.7</v>
          </cell>
          <cell r="E21">
            <v>69.791666666666671</v>
          </cell>
          <cell r="F21">
            <v>84</v>
          </cell>
          <cell r="G21">
            <v>49</v>
          </cell>
          <cell r="H21">
            <v>11.16</v>
          </cell>
          <cell r="I21" t="str">
            <v>SE</v>
          </cell>
          <cell r="J21">
            <v>27.720000000000002</v>
          </cell>
          <cell r="K21">
            <v>0</v>
          </cell>
        </row>
        <row r="22">
          <cell r="B22">
            <v>24.325000000000003</v>
          </cell>
          <cell r="C22">
            <v>33.299999999999997</v>
          </cell>
          <cell r="D22">
            <v>20</v>
          </cell>
          <cell r="E22">
            <v>67.208333333333329</v>
          </cell>
          <cell r="F22">
            <v>79</v>
          </cell>
          <cell r="G22">
            <v>51</v>
          </cell>
          <cell r="H22">
            <v>19.8</v>
          </cell>
          <cell r="I22" t="str">
            <v>SE</v>
          </cell>
          <cell r="J22">
            <v>42.12</v>
          </cell>
          <cell r="K22">
            <v>0</v>
          </cell>
        </row>
        <row r="23">
          <cell r="B23">
            <v>24.833333333333332</v>
          </cell>
          <cell r="C23">
            <v>32.5</v>
          </cell>
          <cell r="D23">
            <v>19.2</v>
          </cell>
          <cell r="E23">
            <v>74.125</v>
          </cell>
          <cell r="F23">
            <v>84</v>
          </cell>
          <cell r="G23">
            <v>56</v>
          </cell>
          <cell r="H23">
            <v>10.44</v>
          </cell>
          <cell r="I23" t="str">
            <v>NO</v>
          </cell>
          <cell r="J23">
            <v>28.44</v>
          </cell>
          <cell r="K23">
            <v>0</v>
          </cell>
        </row>
        <row r="24">
          <cell r="B24">
            <v>25.358333333333334</v>
          </cell>
          <cell r="C24">
            <v>33.4</v>
          </cell>
          <cell r="D24">
            <v>20.3</v>
          </cell>
          <cell r="E24">
            <v>71.333333333333329</v>
          </cell>
          <cell r="F24">
            <v>80</v>
          </cell>
          <cell r="G24">
            <v>55</v>
          </cell>
          <cell r="H24">
            <v>18.720000000000002</v>
          </cell>
          <cell r="I24" t="str">
            <v>NO</v>
          </cell>
          <cell r="J24">
            <v>49.32</v>
          </cell>
          <cell r="K24">
            <v>0</v>
          </cell>
        </row>
        <row r="25">
          <cell r="B25">
            <v>24.629166666666663</v>
          </cell>
          <cell r="C25">
            <v>33.299999999999997</v>
          </cell>
          <cell r="D25">
            <v>20.9</v>
          </cell>
          <cell r="E25">
            <v>74.708333333333329</v>
          </cell>
          <cell r="F25">
            <v>84</v>
          </cell>
          <cell r="G25">
            <v>52</v>
          </cell>
          <cell r="H25">
            <v>11.16</v>
          </cell>
          <cell r="I25" t="str">
            <v>NO</v>
          </cell>
          <cell r="J25">
            <v>25.56</v>
          </cell>
          <cell r="K25">
            <v>0</v>
          </cell>
        </row>
        <row r="26">
          <cell r="B26">
            <v>25.004166666666663</v>
          </cell>
          <cell r="C26">
            <v>34.4</v>
          </cell>
          <cell r="D26">
            <v>19.600000000000001</v>
          </cell>
          <cell r="E26">
            <v>73.166666666666671</v>
          </cell>
          <cell r="F26">
            <v>84</v>
          </cell>
          <cell r="G26">
            <v>50</v>
          </cell>
          <cell r="H26">
            <v>13.32</v>
          </cell>
          <cell r="I26" t="str">
            <v>SE</v>
          </cell>
          <cell r="J26">
            <v>29.52</v>
          </cell>
          <cell r="K26">
            <v>0</v>
          </cell>
        </row>
        <row r="27">
          <cell r="B27">
            <v>25.304166666666671</v>
          </cell>
          <cell r="C27">
            <v>28.3</v>
          </cell>
          <cell r="D27">
            <v>22.8</v>
          </cell>
          <cell r="E27">
            <v>70.416666666666671</v>
          </cell>
          <cell r="F27">
            <v>77</v>
          </cell>
          <cell r="G27">
            <v>65</v>
          </cell>
          <cell r="H27">
            <v>10.8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24.679166666666664</v>
          </cell>
          <cell r="C28">
            <v>32</v>
          </cell>
          <cell r="D28">
            <v>20.7</v>
          </cell>
          <cell r="E28">
            <v>72.958333333333329</v>
          </cell>
          <cell r="F28">
            <v>81</v>
          </cell>
          <cell r="G28">
            <v>56</v>
          </cell>
          <cell r="H28">
            <v>20.88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25.670833333333334</v>
          </cell>
          <cell r="C29">
            <v>34.1</v>
          </cell>
          <cell r="D29">
            <v>18.600000000000001</v>
          </cell>
          <cell r="E29">
            <v>71.625</v>
          </cell>
          <cell r="F29">
            <v>85</v>
          </cell>
          <cell r="G29">
            <v>52</v>
          </cell>
          <cell r="H29">
            <v>12.24</v>
          </cell>
          <cell r="I29" t="str">
            <v>NO</v>
          </cell>
          <cell r="J29">
            <v>34.92</v>
          </cell>
          <cell r="K29">
            <v>0</v>
          </cell>
        </row>
        <row r="30">
          <cell r="B30">
            <v>22.933333333333337</v>
          </cell>
          <cell r="C30">
            <v>28.3</v>
          </cell>
          <cell r="D30">
            <v>17.7</v>
          </cell>
          <cell r="E30">
            <v>75.166666666666671</v>
          </cell>
          <cell r="F30">
            <v>85</v>
          </cell>
          <cell r="G30">
            <v>60</v>
          </cell>
          <cell r="H30">
            <v>23.400000000000002</v>
          </cell>
          <cell r="I30" t="str">
            <v>NO</v>
          </cell>
          <cell r="J30">
            <v>55.800000000000004</v>
          </cell>
          <cell r="K30">
            <v>0</v>
          </cell>
        </row>
        <row r="31">
          <cell r="B31">
            <v>22.366666666666671</v>
          </cell>
          <cell r="C31">
            <v>30.3</v>
          </cell>
          <cell r="D31">
            <v>15.9</v>
          </cell>
          <cell r="E31">
            <v>75.416666666666671</v>
          </cell>
          <cell r="F31">
            <v>89</v>
          </cell>
          <cell r="G31">
            <v>49</v>
          </cell>
          <cell r="H31">
            <v>11.520000000000001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26.124999999999996</v>
          </cell>
          <cell r="C32">
            <v>33</v>
          </cell>
          <cell r="D32">
            <v>20.399999999999999</v>
          </cell>
          <cell r="E32">
            <v>63.541666666666664</v>
          </cell>
          <cell r="F32">
            <v>70</v>
          </cell>
          <cell r="G32">
            <v>54</v>
          </cell>
          <cell r="H32">
            <v>12.24</v>
          </cell>
          <cell r="I32" t="str">
            <v>NO</v>
          </cell>
          <cell r="J32">
            <v>32.04</v>
          </cell>
          <cell r="K32">
            <v>0</v>
          </cell>
        </row>
        <row r="33">
          <cell r="B33">
            <v>22.374999999999996</v>
          </cell>
          <cell r="C33">
            <v>27.4</v>
          </cell>
          <cell r="D33">
            <v>19.7</v>
          </cell>
          <cell r="E33">
            <v>79.083333333333329</v>
          </cell>
          <cell r="F33">
            <v>88</v>
          </cell>
          <cell r="G33">
            <v>63</v>
          </cell>
          <cell r="H33">
            <v>12.24</v>
          </cell>
          <cell r="I33" t="str">
            <v>NO</v>
          </cell>
          <cell r="J33">
            <v>38.159999999999997</v>
          </cell>
          <cell r="K33">
            <v>0</v>
          </cell>
        </row>
        <row r="34">
          <cell r="B34">
            <v>20.479166666666668</v>
          </cell>
          <cell r="C34">
            <v>24.5</v>
          </cell>
          <cell r="D34">
            <v>17.7</v>
          </cell>
          <cell r="E34">
            <v>87.333333333333329</v>
          </cell>
          <cell r="F34">
            <v>92</v>
          </cell>
          <cell r="G34">
            <v>79</v>
          </cell>
          <cell r="H34">
            <v>14.4</v>
          </cell>
          <cell r="I34" t="str">
            <v>S</v>
          </cell>
          <cell r="J34">
            <v>27.720000000000002</v>
          </cell>
          <cell r="K34">
            <v>0</v>
          </cell>
        </row>
        <row r="35">
          <cell r="B35">
            <v>22.316666666666663</v>
          </cell>
          <cell r="C35">
            <v>28.7</v>
          </cell>
          <cell r="D35">
            <v>17.3</v>
          </cell>
          <cell r="E35">
            <v>76.125</v>
          </cell>
          <cell r="F35">
            <v>90</v>
          </cell>
          <cell r="G35">
            <v>54</v>
          </cell>
          <cell r="H35">
            <v>14.04</v>
          </cell>
          <cell r="I35" t="str">
            <v>SE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31.612500000000001</v>
          </cell>
          <cell r="C5">
            <v>40.299999999999997</v>
          </cell>
          <cell r="D5">
            <v>23.3</v>
          </cell>
          <cell r="E5">
            <v>19.208333333333332</v>
          </cell>
          <cell r="F5">
            <v>34</v>
          </cell>
          <cell r="G5">
            <v>12</v>
          </cell>
          <cell r="H5">
            <v>24.12</v>
          </cell>
          <cell r="I5" t="str">
            <v>N</v>
          </cell>
          <cell r="J5">
            <v>41.4</v>
          </cell>
          <cell r="K5">
            <v>0</v>
          </cell>
        </row>
        <row r="6">
          <cell r="B6">
            <v>31.670833333333334</v>
          </cell>
          <cell r="C6">
            <v>38.9</v>
          </cell>
          <cell r="D6">
            <v>24.8</v>
          </cell>
          <cell r="E6">
            <v>24.208333333333332</v>
          </cell>
          <cell r="F6">
            <v>35</v>
          </cell>
          <cell r="G6">
            <v>15</v>
          </cell>
          <cell r="H6">
            <v>20.16</v>
          </cell>
          <cell r="I6" t="str">
            <v>L</v>
          </cell>
          <cell r="J6">
            <v>36.72</v>
          </cell>
          <cell r="K6">
            <v>0</v>
          </cell>
        </row>
        <row r="7">
          <cell r="B7">
            <v>30.679166666666664</v>
          </cell>
          <cell r="C7">
            <v>39.200000000000003</v>
          </cell>
          <cell r="D7">
            <v>22.5</v>
          </cell>
          <cell r="E7">
            <v>34.875</v>
          </cell>
          <cell r="F7">
            <v>61</v>
          </cell>
          <cell r="G7">
            <v>14</v>
          </cell>
          <cell r="H7">
            <v>18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32.300000000000004</v>
          </cell>
          <cell r="C8">
            <v>41.3</v>
          </cell>
          <cell r="D8">
            <v>25</v>
          </cell>
          <cell r="E8">
            <v>28.125</v>
          </cell>
          <cell r="F8">
            <v>44</v>
          </cell>
          <cell r="G8">
            <v>12</v>
          </cell>
          <cell r="H8">
            <v>32.04</v>
          </cell>
          <cell r="I8" t="str">
            <v>SE</v>
          </cell>
          <cell r="J8">
            <v>47.16</v>
          </cell>
          <cell r="K8">
            <v>0</v>
          </cell>
        </row>
        <row r="9">
          <cell r="B9">
            <v>31.041666666666671</v>
          </cell>
          <cell r="C9">
            <v>41.3</v>
          </cell>
          <cell r="D9">
            <v>22.6</v>
          </cell>
          <cell r="E9">
            <v>39.833333333333336</v>
          </cell>
          <cell r="F9">
            <v>70</v>
          </cell>
          <cell r="G9">
            <v>14</v>
          </cell>
          <cell r="H9">
            <v>15.840000000000002</v>
          </cell>
          <cell r="I9" t="str">
            <v>SO</v>
          </cell>
          <cell r="J9">
            <v>38.880000000000003</v>
          </cell>
          <cell r="K9">
            <v>0</v>
          </cell>
        </row>
        <row r="10">
          <cell r="B10">
            <v>32.433333333333337</v>
          </cell>
          <cell r="C10">
            <v>41.7</v>
          </cell>
          <cell r="D10">
            <v>22</v>
          </cell>
          <cell r="E10">
            <v>32.25</v>
          </cell>
          <cell r="F10">
            <v>69</v>
          </cell>
          <cell r="G10">
            <v>11</v>
          </cell>
          <cell r="H10">
            <v>24.12</v>
          </cell>
          <cell r="I10" t="str">
            <v>N</v>
          </cell>
          <cell r="J10">
            <v>43.2</v>
          </cell>
          <cell r="K10">
            <v>0</v>
          </cell>
        </row>
        <row r="11">
          <cell r="B11">
            <v>31.95</v>
          </cell>
          <cell r="C11">
            <v>39.4</v>
          </cell>
          <cell r="D11">
            <v>26.3</v>
          </cell>
          <cell r="E11">
            <v>30.541666666666668</v>
          </cell>
          <cell r="F11">
            <v>48</v>
          </cell>
          <cell r="G11">
            <v>20</v>
          </cell>
          <cell r="H11">
            <v>19.8</v>
          </cell>
          <cell r="I11" t="str">
            <v>NE</v>
          </cell>
          <cell r="J11">
            <v>34.92</v>
          </cell>
          <cell r="K11">
            <v>0</v>
          </cell>
        </row>
        <row r="12">
          <cell r="B12">
            <v>31.720833333333335</v>
          </cell>
          <cell r="C12">
            <v>39.299999999999997</v>
          </cell>
          <cell r="D12">
            <v>24.4</v>
          </cell>
          <cell r="E12">
            <v>36.958333333333336</v>
          </cell>
          <cell r="F12">
            <v>71</v>
          </cell>
          <cell r="G12">
            <v>18</v>
          </cell>
          <cell r="H12">
            <v>22.32</v>
          </cell>
          <cell r="I12" t="str">
            <v>O</v>
          </cell>
          <cell r="J12">
            <v>49.680000000000007</v>
          </cell>
          <cell r="K12">
            <v>0.2</v>
          </cell>
        </row>
        <row r="13">
          <cell r="B13">
            <v>32.029166666666669</v>
          </cell>
          <cell r="C13">
            <v>39.4</v>
          </cell>
          <cell r="D13">
            <v>25</v>
          </cell>
          <cell r="E13">
            <v>31.5</v>
          </cell>
          <cell r="F13">
            <v>50</v>
          </cell>
          <cell r="G13">
            <v>17</v>
          </cell>
          <cell r="H13">
            <v>20.16</v>
          </cell>
          <cell r="I13" t="str">
            <v>NO</v>
          </cell>
          <cell r="J13">
            <v>38.880000000000003</v>
          </cell>
          <cell r="K13">
            <v>0</v>
          </cell>
        </row>
        <row r="14">
          <cell r="B14">
            <v>31.604166666666671</v>
          </cell>
          <cell r="C14">
            <v>38.5</v>
          </cell>
          <cell r="D14">
            <v>26</v>
          </cell>
          <cell r="E14">
            <v>32.333333333333336</v>
          </cell>
          <cell r="F14">
            <v>51</v>
          </cell>
          <cell r="G14">
            <v>19</v>
          </cell>
          <cell r="H14">
            <v>28.44</v>
          </cell>
          <cell r="I14" t="str">
            <v>SO</v>
          </cell>
          <cell r="J14">
            <v>46.080000000000005</v>
          </cell>
          <cell r="K14">
            <v>0</v>
          </cell>
        </row>
        <row r="15">
          <cell r="B15">
            <v>29.341666666666669</v>
          </cell>
          <cell r="C15">
            <v>34.9</v>
          </cell>
          <cell r="D15">
            <v>23.9</v>
          </cell>
          <cell r="E15">
            <v>41.541666666666664</v>
          </cell>
          <cell r="F15">
            <v>58</v>
          </cell>
          <cell r="G15">
            <v>30</v>
          </cell>
          <cell r="H15">
            <v>23.759999999999998</v>
          </cell>
          <cell r="I15" t="str">
            <v>NO</v>
          </cell>
          <cell r="J15">
            <v>41.4</v>
          </cell>
          <cell r="K15">
            <v>0</v>
          </cell>
        </row>
        <row r="16">
          <cell r="B16">
            <v>25.412500000000005</v>
          </cell>
          <cell r="C16">
            <v>32.5</v>
          </cell>
          <cell r="D16">
            <v>20.399999999999999</v>
          </cell>
          <cell r="E16">
            <v>64.916666666666671</v>
          </cell>
          <cell r="F16">
            <v>91</v>
          </cell>
          <cell r="G16">
            <v>36</v>
          </cell>
          <cell r="H16">
            <v>28.08</v>
          </cell>
          <cell r="I16" t="str">
            <v>NE</v>
          </cell>
          <cell r="J16">
            <v>50.76</v>
          </cell>
          <cell r="K16">
            <v>0</v>
          </cell>
        </row>
        <row r="17">
          <cell r="B17">
            <v>29.579166666666662</v>
          </cell>
          <cell r="C17">
            <v>37.5</v>
          </cell>
          <cell r="D17">
            <v>23.2</v>
          </cell>
          <cell r="E17">
            <v>44.833333333333336</v>
          </cell>
          <cell r="F17">
            <v>73</v>
          </cell>
          <cell r="G17">
            <v>21</v>
          </cell>
          <cell r="H17">
            <v>18</v>
          </cell>
          <cell r="I17" t="str">
            <v>N</v>
          </cell>
          <cell r="J17">
            <v>32.4</v>
          </cell>
          <cell r="K17">
            <v>0</v>
          </cell>
        </row>
        <row r="18">
          <cell r="B18">
            <v>30.704166666666662</v>
          </cell>
          <cell r="C18">
            <v>38.1</v>
          </cell>
          <cell r="D18">
            <v>24.5</v>
          </cell>
          <cell r="E18">
            <v>41.333333333333336</v>
          </cell>
          <cell r="F18">
            <v>64</v>
          </cell>
          <cell r="G18">
            <v>20</v>
          </cell>
          <cell r="H18">
            <v>16.920000000000002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26.145833333333329</v>
          </cell>
          <cell r="C19">
            <v>32.299999999999997</v>
          </cell>
          <cell r="D19">
            <v>22.9</v>
          </cell>
          <cell r="E19">
            <v>62.958333333333336</v>
          </cell>
          <cell r="F19">
            <v>81</v>
          </cell>
          <cell r="G19">
            <v>39</v>
          </cell>
          <cell r="H19">
            <v>29.880000000000003</v>
          </cell>
          <cell r="I19" t="str">
            <v>NE</v>
          </cell>
          <cell r="J19">
            <v>46.440000000000005</v>
          </cell>
          <cell r="K19">
            <v>0</v>
          </cell>
        </row>
        <row r="20">
          <cell r="B20">
            <v>24.316666666666663</v>
          </cell>
          <cell r="C20">
            <v>30.1</v>
          </cell>
          <cell r="D20">
            <v>19.7</v>
          </cell>
          <cell r="E20">
            <v>70.166666666666671</v>
          </cell>
          <cell r="F20">
            <v>91</v>
          </cell>
          <cell r="G20">
            <v>39</v>
          </cell>
          <cell r="H20">
            <v>16.2</v>
          </cell>
          <cell r="I20" t="str">
            <v>SE</v>
          </cell>
          <cell r="J20">
            <v>39.6</v>
          </cell>
          <cell r="K20">
            <v>0</v>
          </cell>
        </row>
        <row r="21">
          <cell r="B21">
            <v>27.387500000000003</v>
          </cell>
          <cell r="C21">
            <v>37.299999999999997</v>
          </cell>
          <cell r="D21">
            <v>19.399999999999999</v>
          </cell>
          <cell r="E21">
            <v>55.458333333333336</v>
          </cell>
          <cell r="F21">
            <v>84</v>
          </cell>
          <cell r="G21">
            <v>23</v>
          </cell>
          <cell r="H21">
            <v>28.08</v>
          </cell>
          <cell r="I21" t="str">
            <v>L</v>
          </cell>
          <cell r="J21">
            <v>86.76</v>
          </cell>
          <cell r="K21">
            <v>0</v>
          </cell>
        </row>
        <row r="22">
          <cell r="B22">
            <v>27.975000000000005</v>
          </cell>
          <cell r="C22">
            <v>36.799999999999997</v>
          </cell>
          <cell r="D22">
            <v>22</v>
          </cell>
          <cell r="E22">
            <v>53.333333333333336</v>
          </cell>
          <cell r="F22">
            <v>78</v>
          </cell>
          <cell r="G22">
            <v>25</v>
          </cell>
          <cell r="H22">
            <v>24.840000000000003</v>
          </cell>
          <cell r="I22" t="str">
            <v>SE</v>
          </cell>
          <cell r="J22">
            <v>46.800000000000004</v>
          </cell>
          <cell r="K22">
            <v>0</v>
          </cell>
        </row>
        <row r="23">
          <cell r="B23">
            <v>24.933333333333334</v>
          </cell>
          <cell r="C23">
            <v>32.1</v>
          </cell>
          <cell r="D23">
            <v>21.6</v>
          </cell>
          <cell r="E23">
            <v>72.375</v>
          </cell>
          <cell r="F23">
            <v>90</v>
          </cell>
          <cell r="G23">
            <v>34</v>
          </cell>
          <cell r="H23">
            <v>24.12</v>
          </cell>
          <cell r="I23" t="str">
            <v>NE</v>
          </cell>
          <cell r="J23">
            <v>49.680000000000007</v>
          </cell>
          <cell r="K23">
            <v>0</v>
          </cell>
        </row>
        <row r="24">
          <cell r="B24">
            <v>25.450000000000003</v>
          </cell>
          <cell r="C24">
            <v>33.9</v>
          </cell>
          <cell r="D24">
            <v>21</v>
          </cell>
          <cell r="E24">
            <v>71</v>
          </cell>
          <cell r="F24">
            <v>96</v>
          </cell>
          <cell r="G24">
            <v>36</v>
          </cell>
          <cell r="H24">
            <v>20.52</v>
          </cell>
          <cell r="I24" t="str">
            <v>NE</v>
          </cell>
          <cell r="J24">
            <v>46.800000000000004</v>
          </cell>
          <cell r="K24">
            <v>1</v>
          </cell>
        </row>
        <row r="25">
          <cell r="B25">
            <v>25.454166666666669</v>
          </cell>
          <cell r="C25">
            <v>34.5</v>
          </cell>
          <cell r="D25">
            <v>20.8</v>
          </cell>
          <cell r="E25">
            <v>71</v>
          </cell>
          <cell r="F25">
            <v>94</v>
          </cell>
          <cell r="G25">
            <v>31</v>
          </cell>
          <cell r="H25">
            <v>25.2</v>
          </cell>
          <cell r="I25" t="str">
            <v>L</v>
          </cell>
          <cell r="J25">
            <v>59.4</v>
          </cell>
          <cell r="K25">
            <v>5.4000000000000012</v>
          </cell>
        </row>
        <row r="26">
          <cell r="B26">
            <v>27.7</v>
          </cell>
          <cell r="C26">
            <v>35.4</v>
          </cell>
          <cell r="D26">
            <v>21</v>
          </cell>
          <cell r="E26">
            <v>61.791666666666664</v>
          </cell>
          <cell r="F26">
            <v>89</v>
          </cell>
          <cell r="G26">
            <v>24</v>
          </cell>
          <cell r="H26">
            <v>15.120000000000001</v>
          </cell>
          <cell r="I26" t="str">
            <v>SE</v>
          </cell>
          <cell r="J26">
            <v>28.8</v>
          </cell>
          <cell r="K26">
            <v>0</v>
          </cell>
        </row>
        <row r="27">
          <cell r="B27">
            <v>27.458333333333332</v>
          </cell>
          <cell r="C27">
            <v>33.200000000000003</v>
          </cell>
          <cell r="D27">
            <v>23</v>
          </cell>
          <cell r="E27">
            <v>60.833333333333336</v>
          </cell>
          <cell r="F27">
            <v>88</v>
          </cell>
          <cell r="G27">
            <v>42</v>
          </cell>
          <cell r="H27">
            <v>28.44</v>
          </cell>
          <cell r="I27" t="str">
            <v>SO</v>
          </cell>
          <cell r="J27">
            <v>55.800000000000004</v>
          </cell>
          <cell r="K27">
            <v>0</v>
          </cell>
        </row>
        <row r="28">
          <cell r="B28">
            <v>25.858333333333334</v>
          </cell>
          <cell r="C28">
            <v>32.799999999999997</v>
          </cell>
          <cell r="D28">
            <v>21.4</v>
          </cell>
          <cell r="E28">
            <v>68.916666666666671</v>
          </cell>
          <cell r="F28">
            <v>86</v>
          </cell>
          <cell r="G28">
            <v>43</v>
          </cell>
          <cell r="H28">
            <v>26.64</v>
          </cell>
          <cell r="I28" t="str">
            <v>NE</v>
          </cell>
          <cell r="J28">
            <v>42.480000000000004</v>
          </cell>
          <cell r="K28">
            <v>0</v>
          </cell>
        </row>
        <row r="29">
          <cell r="B29">
            <v>27.779166666666669</v>
          </cell>
          <cell r="C29">
            <v>35.299999999999997</v>
          </cell>
          <cell r="D29">
            <v>22.4</v>
          </cell>
          <cell r="E29">
            <v>63.5</v>
          </cell>
          <cell r="F29">
            <v>88</v>
          </cell>
          <cell r="G29">
            <v>32</v>
          </cell>
          <cell r="H29">
            <v>25.92</v>
          </cell>
          <cell r="I29" t="str">
            <v>NO</v>
          </cell>
          <cell r="J29">
            <v>46.800000000000004</v>
          </cell>
          <cell r="K29">
            <v>0</v>
          </cell>
        </row>
        <row r="30">
          <cell r="B30">
            <v>27.870833333333334</v>
          </cell>
          <cell r="C30">
            <v>35.200000000000003</v>
          </cell>
          <cell r="D30">
            <v>21.2</v>
          </cell>
          <cell r="E30">
            <v>58.583333333333336</v>
          </cell>
          <cell r="F30">
            <v>79</v>
          </cell>
          <cell r="G30">
            <v>32</v>
          </cell>
          <cell r="H30">
            <v>47.88</v>
          </cell>
          <cell r="I30" t="str">
            <v>N</v>
          </cell>
          <cell r="J30">
            <v>74.52</v>
          </cell>
          <cell r="K30">
            <v>0</v>
          </cell>
        </row>
        <row r="31">
          <cell r="B31">
            <v>23.341666666666669</v>
          </cell>
          <cell r="C31">
            <v>28.6</v>
          </cell>
          <cell r="D31">
            <v>19.5</v>
          </cell>
          <cell r="E31">
            <v>75.416666666666671</v>
          </cell>
          <cell r="F31">
            <v>96</v>
          </cell>
          <cell r="G31">
            <v>54</v>
          </cell>
          <cell r="H31">
            <v>26.64</v>
          </cell>
          <cell r="I31" t="str">
            <v>SO</v>
          </cell>
          <cell r="J31">
            <v>52.56</v>
          </cell>
          <cell r="K31">
            <v>0</v>
          </cell>
        </row>
        <row r="32">
          <cell r="B32">
            <v>25.845833333333335</v>
          </cell>
          <cell r="C32">
            <v>34.700000000000003</v>
          </cell>
          <cell r="D32">
            <v>22</v>
          </cell>
          <cell r="E32">
            <v>69.541666666666671</v>
          </cell>
          <cell r="F32">
            <v>91</v>
          </cell>
          <cell r="G32">
            <v>38</v>
          </cell>
          <cell r="H32">
            <v>23.759999999999998</v>
          </cell>
          <cell r="I32" t="str">
            <v>NE</v>
          </cell>
          <cell r="J32">
            <v>57.960000000000008</v>
          </cell>
          <cell r="K32">
            <v>0</v>
          </cell>
        </row>
        <row r="33">
          <cell r="B33">
            <v>22.087500000000002</v>
          </cell>
          <cell r="C33">
            <v>23.9</v>
          </cell>
          <cell r="D33">
            <v>20.100000000000001</v>
          </cell>
          <cell r="E33">
            <v>86.375</v>
          </cell>
          <cell r="F33">
            <v>96</v>
          </cell>
          <cell r="G33">
            <v>71</v>
          </cell>
          <cell r="H33">
            <v>22.68</v>
          </cell>
          <cell r="I33" t="str">
            <v>NE</v>
          </cell>
          <cell r="J33">
            <v>41.4</v>
          </cell>
          <cell r="K33">
            <v>0</v>
          </cell>
        </row>
        <row r="34">
          <cell r="B34">
            <v>23.420833333333334</v>
          </cell>
          <cell r="C34">
            <v>29</v>
          </cell>
          <cell r="D34">
            <v>20.3</v>
          </cell>
          <cell r="E34">
            <v>80.375</v>
          </cell>
          <cell r="F34">
            <v>95</v>
          </cell>
          <cell r="G34">
            <v>58</v>
          </cell>
          <cell r="H34">
            <v>22.68</v>
          </cell>
          <cell r="I34" t="str">
            <v>SE</v>
          </cell>
          <cell r="J34">
            <v>35.28</v>
          </cell>
          <cell r="K34">
            <v>0</v>
          </cell>
        </row>
        <row r="35">
          <cell r="B35">
            <v>24.983333333333331</v>
          </cell>
          <cell r="C35">
            <v>31.9</v>
          </cell>
          <cell r="D35">
            <v>21.2</v>
          </cell>
          <cell r="E35">
            <v>69.916666666666671</v>
          </cell>
          <cell r="F35">
            <v>89</v>
          </cell>
          <cell r="G35">
            <v>39</v>
          </cell>
          <cell r="H35">
            <v>21.6</v>
          </cell>
          <cell r="I35" t="str">
            <v>S</v>
          </cell>
          <cell r="J35">
            <v>35.28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31.750000000000011</v>
          </cell>
          <cell r="C5">
            <v>37.700000000000003</v>
          </cell>
          <cell r="D5">
            <v>23.3</v>
          </cell>
          <cell r="E5">
            <v>34.409090909090907</v>
          </cell>
          <cell r="F5">
            <v>54</v>
          </cell>
          <cell r="G5">
            <v>24</v>
          </cell>
          <cell r="H5">
            <v>18.720000000000002</v>
          </cell>
          <cell r="I5" t="str">
            <v>NO</v>
          </cell>
          <cell r="J5">
            <v>38.159999999999997</v>
          </cell>
          <cell r="K5">
            <v>0</v>
          </cell>
        </row>
        <row r="6">
          <cell r="B6">
            <v>32.05833333333333</v>
          </cell>
          <cell r="C6">
            <v>36.799999999999997</v>
          </cell>
          <cell r="D6">
            <v>24</v>
          </cell>
          <cell r="E6">
            <v>35.5</v>
          </cell>
          <cell r="F6">
            <v>52</v>
          </cell>
          <cell r="G6">
            <v>25</v>
          </cell>
          <cell r="H6">
            <v>16.2</v>
          </cell>
          <cell r="I6" t="str">
            <v>NO</v>
          </cell>
          <cell r="J6">
            <v>34.200000000000003</v>
          </cell>
          <cell r="K6">
            <v>0</v>
          </cell>
        </row>
        <row r="7">
          <cell r="B7">
            <v>30.291666666666661</v>
          </cell>
          <cell r="C7">
            <v>36.6</v>
          </cell>
          <cell r="D7">
            <v>24.3</v>
          </cell>
          <cell r="E7">
            <v>42.625</v>
          </cell>
          <cell r="F7">
            <v>67</v>
          </cell>
          <cell r="G7">
            <v>28</v>
          </cell>
          <cell r="H7">
            <v>20.16</v>
          </cell>
          <cell r="I7" t="str">
            <v>O</v>
          </cell>
          <cell r="J7">
            <v>36</v>
          </cell>
          <cell r="K7">
            <v>0</v>
          </cell>
        </row>
        <row r="8">
          <cell r="B8">
            <v>23.554166666666656</v>
          </cell>
          <cell r="C8">
            <v>33.799999999999997</v>
          </cell>
          <cell r="D8">
            <v>14.7</v>
          </cell>
          <cell r="E8">
            <v>67.083333333333329</v>
          </cell>
          <cell r="F8">
            <v>94</v>
          </cell>
          <cell r="G8">
            <v>39</v>
          </cell>
          <cell r="H8">
            <v>16.920000000000002</v>
          </cell>
          <cell r="I8" t="str">
            <v>SO</v>
          </cell>
          <cell r="J8">
            <v>34.200000000000003</v>
          </cell>
          <cell r="K8">
            <v>0</v>
          </cell>
        </row>
        <row r="9">
          <cell r="B9">
            <v>24.69583333333334</v>
          </cell>
          <cell r="C9">
            <v>29.7</v>
          </cell>
          <cell r="D9">
            <v>19.899999999999999</v>
          </cell>
          <cell r="E9">
            <v>64.208333333333329</v>
          </cell>
          <cell r="F9">
            <v>82</v>
          </cell>
          <cell r="G9">
            <v>50</v>
          </cell>
          <cell r="H9">
            <v>15.48</v>
          </cell>
          <cell r="I9" t="str">
            <v>SO</v>
          </cell>
          <cell r="J9">
            <v>30.96</v>
          </cell>
          <cell r="K9">
            <v>0</v>
          </cell>
        </row>
        <row r="10">
          <cell r="B10">
            <v>26.283333333333331</v>
          </cell>
          <cell r="C10">
            <v>34.5</v>
          </cell>
          <cell r="D10">
            <v>18.600000000000001</v>
          </cell>
          <cell r="E10">
            <v>55.208333333333336</v>
          </cell>
          <cell r="F10">
            <v>77</v>
          </cell>
          <cell r="G10">
            <v>34</v>
          </cell>
          <cell r="H10">
            <v>14.04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30.366666666666664</v>
          </cell>
          <cell r="C11">
            <v>37.5</v>
          </cell>
          <cell r="D11">
            <v>23.8</v>
          </cell>
          <cell r="E11">
            <v>46.416666666666664</v>
          </cell>
          <cell r="F11">
            <v>64</v>
          </cell>
          <cell r="G11">
            <v>29</v>
          </cell>
          <cell r="H11">
            <v>14.04</v>
          </cell>
          <cell r="I11" t="str">
            <v>O</v>
          </cell>
          <cell r="J11">
            <v>31.680000000000003</v>
          </cell>
          <cell r="K11">
            <v>0</v>
          </cell>
        </row>
        <row r="12">
          <cell r="B12">
            <v>30.470833333333342</v>
          </cell>
          <cell r="C12">
            <v>36.799999999999997</v>
          </cell>
          <cell r="D12">
            <v>22.5</v>
          </cell>
          <cell r="E12">
            <v>46.347826086956523</v>
          </cell>
          <cell r="F12">
            <v>73</v>
          </cell>
          <cell r="G12">
            <v>28</v>
          </cell>
          <cell r="H12">
            <v>21.6</v>
          </cell>
          <cell r="I12" t="str">
            <v>NO</v>
          </cell>
          <cell r="J12">
            <v>41.04</v>
          </cell>
          <cell r="K12">
            <v>0</v>
          </cell>
        </row>
        <row r="13">
          <cell r="B13">
            <v>29.983333333333334</v>
          </cell>
          <cell r="C13">
            <v>34.6</v>
          </cell>
          <cell r="D13">
            <v>24.1</v>
          </cell>
          <cell r="E13">
            <v>42.875</v>
          </cell>
          <cell r="F13">
            <v>49</v>
          </cell>
          <cell r="G13">
            <v>29</v>
          </cell>
          <cell r="H13">
            <v>31.319999999999997</v>
          </cell>
          <cell r="I13" t="str">
            <v>N</v>
          </cell>
          <cell r="J13">
            <v>52.56</v>
          </cell>
          <cell r="K13">
            <v>0</v>
          </cell>
        </row>
        <row r="14">
          <cell r="B14">
            <v>22.825000000000003</v>
          </cell>
          <cell r="C14">
            <v>30.5</v>
          </cell>
          <cell r="D14">
            <v>16.8</v>
          </cell>
          <cell r="E14">
            <v>45.083333333333336</v>
          </cell>
          <cell r="F14">
            <v>88</v>
          </cell>
          <cell r="G14">
            <v>13</v>
          </cell>
          <cell r="H14">
            <v>26.28</v>
          </cell>
          <cell r="I14" t="str">
            <v>L</v>
          </cell>
          <cell r="J14">
            <v>47.88</v>
          </cell>
          <cell r="K14">
            <v>1.7999999999999998</v>
          </cell>
        </row>
        <row r="15">
          <cell r="B15">
            <v>25.212500000000002</v>
          </cell>
          <cell r="C15">
            <v>33.700000000000003</v>
          </cell>
          <cell r="D15">
            <v>18.8</v>
          </cell>
          <cell r="E15">
            <v>33.291666666666664</v>
          </cell>
          <cell r="F15">
            <v>48</v>
          </cell>
          <cell r="G15">
            <v>23</v>
          </cell>
          <cell r="H15">
            <v>22.32</v>
          </cell>
          <cell r="I15" t="str">
            <v>L</v>
          </cell>
          <cell r="J15">
            <v>38.519999999999996</v>
          </cell>
          <cell r="K15">
            <v>0</v>
          </cell>
        </row>
        <row r="16">
          <cell r="B16">
            <v>25.549999999999997</v>
          </cell>
          <cell r="C16">
            <v>33.5</v>
          </cell>
          <cell r="D16">
            <v>19.899999999999999</v>
          </cell>
          <cell r="E16">
            <v>49.208333333333336</v>
          </cell>
          <cell r="F16">
            <v>81</v>
          </cell>
          <cell r="G16">
            <v>36</v>
          </cell>
          <cell r="H16">
            <v>15.840000000000002</v>
          </cell>
          <cell r="I16" t="str">
            <v>NE</v>
          </cell>
          <cell r="J16">
            <v>37.080000000000005</v>
          </cell>
          <cell r="K16">
            <v>1.5999999999999999</v>
          </cell>
        </row>
        <row r="17">
          <cell r="B17">
            <v>24.645833333333339</v>
          </cell>
          <cell r="C17">
            <v>33.700000000000003</v>
          </cell>
          <cell r="D17">
            <v>17.399999999999999</v>
          </cell>
          <cell r="E17">
            <v>64.625</v>
          </cell>
          <cell r="F17">
            <v>98</v>
          </cell>
          <cell r="G17">
            <v>38</v>
          </cell>
          <cell r="H17">
            <v>30.6</v>
          </cell>
          <cell r="I17" t="str">
            <v>NE</v>
          </cell>
          <cell r="J17">
            <v>54</v>
          </cell>
          <cell r="K17">
            <v>23</v>
          </cell>
        </row>
        <row r="18">
          <cell r="B18">
            <v>26.345833333333328</v>
          </cell>
          <cell r="C18">
            <v>35.700000000000003</v>
          </cell>
          <cell r="D18">
            <v>20.399999999999999</v>
          </cell>
          <cell r="E18">
            <v>58.458333333333336</v>
          </cell>
          <cell r="F18">
            <v>82</v>
          </cell>
          <cell r="G18">
            <v>35</v>
          </cell>
          <cell r="H18">
            <v>20.88</v>
          </cell>
          <cell r="I18" t="str">
            <v>NE</v>
          </cell>
          <cell r="J18">
            <v>55.800000000000004</v>
          </cell>
          <cell r="K18">
            <v>0</v>
          </cell>
        </row>
        <row r="19">
          <cell r="B19">
            <v>19.670833333333338</v>
          </cell>
          <cell r="C19">
            <v>24.3</v>
          </cell>
          <cell r="D19">
            <v>18.3</v>
          </cell>
          <cell r="E19">
            <v>93.458333333333329</v>
          </cell>
          <cell r="F19">
            <v>98</v>
          </cell>
          <cell r="G19">
            <v>65</v>
          </cell>
          <cell r="H19">
            <v>41.76</v>
          </cell>
          <cell r="I19" t="str">
            <v>L</v>
          </cell>
          <cell r="J19">
            <v>57.960000000000008</v>
          </cell>
          <cell r="K19">
            <v>13.6</v>
          </cell>
        </row>
        <row r="20">
          <cell r="B20">
            <v>21.345833333333331</v>
          </cell>
          <cell r="C20">
            <v>27.7</v>
          </cell>
          <cell r="D20">
            <v>17.399999999999999</v>
          </cell>
          <cell r="E20">
            <v>86.166666666666671</v>
          </cell>
          <cell r="F20">
            <v>99</v>
          </cell>
          <cell r="G20">
            <v>60</v>
          </cell>
          <cell r="H20">
            <v>18.36</v>
          </cell>
          <cell r="I20" t="str">
            <v>L</v>
          </cell>
          <cell r="J20">
            <v>31.680000000000003</v>
          </cell>
          <cell r="K20">
            <v>0.2</v>
          </cell>
        </row>
        <row r="21">
          <cell r="B21">
            <v>22.741666666666664</v>
          </cell>
          <cell r="C21">
            <v>30</v>
          </cell>
          <cell r="D21">
            <v>17.100000000000001</v>
          </cell>
          <cell r="E21">
            <v>69.75</v>
          </cell>
          <cell r="F21">
            <v>91</v>
          </cell>
          <cell r="G21">
            <v>43</v>
          </cell>
          <cell r="H21">
            <v>23.759999999999998</v>
          </cell>
          <cell r="I21" t="str">
            <v>NE</v>
          </cell>
          <cell r="J21">
            <v>47.88</v>
          </cell>
          <cell r="K21">
            <v>0</v>
          </cell>
        </row>
        <row r="22">
          <cell r="B22">
            <v>22.529166666666669</v>
          </cell>
          <cell r="C22">
            <v>26.6</v>
          </cell>
          <cell r="D22">
            <v>18.399999999999999</v>
          </cell>
          <cell r="E22">
            <v>66.958333333333329</v>
          </cell>
          <cell r="F22">
            <v>82</v>
          </cell>
          <cell r="G22">
            <v>54</v>
          </cell>
          <cell r="H22">
            <v>16.2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24.674999999999997</v>
          </cell>
          <cell r="C23">
            <v>33.700000000000003</v>
          </cell>
          <cell r="D23">
            <v>19.600000000000001</v>
          </cell>
          <cell r="E23">
            <v>63.458333333333336</v>
          </cell>
          <cell r="F23">
            <v>83</v>
          </cell>
          <cell r="G23">
            <v>37</v>
          </cell>
          <cell r="H23">
            <v>20.52</v>
          </cell>
          <cell r="I23" t="str">
            <v>NE</v>
          </cell>
          <cell r="J23">
            <v>63.72</v>
          </cell>
          <cell r="K23">
            <v>26.8</v>
          </cell>
        </row>
        <row r="24">
          <cell r="B24">
            <v>24.304166666666664</v>
          </cell>
          <cell r="C24">
            <v>31.5</v>
          </cell>
          <cell r="D24">
            <v>19.7</v>
          </cell>
          <cell r="E24">
            <v>70.291666666666671</v>
          </cell>
          <cell r="F24">
            <v>94</v>
          </cell>
          <cell r="G24">
            <v>38</v>
          </cell>
          <cell r="H24">
            <v>15.840000000000002</v>
          </cell>
          <cell r="I24" t="str">
            <v>NE</v>
          </cell>
          <cell r="J24">
            <v>37.800000000000004</v>
          </cell>
          <cell r="K24">
            <v>19.399999999999999</v>
          </cell>
        </row>
        <row r="25">
          <cell r="B25">
            <v>26.087499999999995</v>
          </cell>
          <cell r="C25">
            <v>34</v>
          </cell>
          <cell r="D25">
            <v>18.5</v>
          </cell>
          <cell r="E25">
            <v>63.75</v>
          </cell>
          <cell r="F25">
            <v>98</v>
          </cell>
          <cell r="G25">
            <v>32</v>
          </cell>
          <cell r="H25">
            <v>12.96</v>
          </cell>
          <cell r="I25" t="str">
            <v>NE</v>
          </cell>
          <cell r="J25">
            <v>71.64</v>
          </cell>
          <cell r="K25">
            <v>18</v>
          </cell>
        </row>
        <row r="26">
          <cell r="B26">
            <v>23.895833333333332</v>
          </cell>
          <cell r="C26">
            <v>29</v>
          </cell>
          <cell r="D26">
            <v>20.2</v>
          </cell>
          <cell r="E26">
            <v>72.083333333333329</v>
          </cell>
          <cell r="F26">
            <v>93</v>
          </cell>
          <cell r="G26">
            <v>53</v>
          </cell>
          <cell r="H26">
            <v>27.36</v>
          </cell>
          <cell r="I26" t="str">
            <v>NE</v>
          </cell>
          <cell r="J26">
            <v>46.080000000000005</v>
          </cell>
          <cell r="K26">
            <v>0</v>
          </cell>
        </row>
        <row r="27">
          <cell r="B27">
            <v>24.237499999999997</v>
          </cell>
          <cell r="C27">
            <v>30.5</v>
          </cell>
          <cell r="D27">
            <v>20.6</v>
          </cell>
          <cell r="E27">
            <v>69.083333333333329</v>
          </cell>
          <cell r="F27">
            <v>92</v>
          </cell>
          <cell r="G27">
            <v>50</v>
          </cell>
          <cell r="H27">
            <v>29.16</v>
          </cell>
          <cell r="I27" t="str">
            <v>L</v>
          </cell>
          <cell r="J27">
            <v>48.6</v>
          </cell>
          <cell r="K27">
            <v>1</v>
          </cell>
        </row>
        <row r="28">
          <cell r="B28">
            <v>23.087500000000002</v>
          </cell>
          <cell r="C28">
            <v>29.1</v>
          </cell>
          <cell r="D28">
            <v>19.399999999999999</v>
          </cell>
          <cell r="E28">
            <v>77.791666666666671</v>
          </cell>
          <cell r="F28">
            <v>98</v>
          </cell>
          <cell r="G28">
            <v>59</v>
          </cell>
          <cell r="H28">
            <v>21.240000000000002</v>
          </cell>
          <cell r="I28" t="str">
            <v>L</v>
          </cell>
          <cell r="J28">
            <v>46.800000000000004</v>
          </cell>
          <cell r="K28">
            <v>6.4</v>
          </cell>
        </row>
        <row r="29">
          <cell r="B29">
            <v>26.108333333333331</v>
          </cell>
          <cell r="C29">
            <v>33.4</v>
          </cell>
          <cell r="D29">
            <v>20.8</v>
          </cell>
          <cell r="E29">
            <v>64.416666666666671</v>
          </cell>
          <cell r="F29">
            <v>87</v>
          </cell>
          <cell r="G29">
            <v>38</v>
          </cell>
          <cell r="H29">
            <v>16.2</v>
          </cell>
          <cell r="I29" t="str">
            <v>NE</v>
          </cell>
          <cell r="J29">
            <v>34.56</v>
          </cell>
          <cell r="K29">
            <v>0</v>
          </cell>
        </row>
        <row r="30">
          <cell r="B30">
            <v>22.045833333333334</v>
          </cell>
          <cell r="C30">
            <v>28.8</v>
          </cell>
          <cell r="D30">
            <v>17.7</v>
          </cell>
          <cell r="E30">
            <v>83.125</v>
          </cell>
          <cell r="F30">
            <v>98</v>
          </cell>
          <cell r="G30">
            <v>54</v>
          </cell>
          <cell r="H30">
            <v>30.96</v>
          </cell>
          <cell r="I30" t="str">
            <v>N</v>
          </cell>
          <cell r="J30">
            <v>71.64</v>
          </cell>
          <cell r="K30">
            <v>43.400000000000013</v>
          </cell>
        </row>
        <row r="31">
          <cell r="B31">
            <v>21.295833333333338</v>
          </cell>
          <cell r="C31">
            <v>26.7</v>
          </cell>
          <cell r="D31">
            <v>17.399999999999999</v>
          </cell>
          <cell r="E31">
            <v>77.541666666666671</v>
          </cell>
          <cell r="F31">
            <v>99</v>
          </cell>
          <cell r="G31">
            <v>45</v>
          </cell>
          <cell r="H31">
            <v>10.44</v>
          </cell>
          <cell r="I31" t="str">
            <v>O</v>
          </cell>
          <cell r="J31">
            <v>22.68</v>
          </cell>
          <cell r="K31">
            <v>0</v>
          </cell>
        </row>
        <row r="32">
          <cell r="B32">
            <v>24.958333333333339</v>
          </cell>
          <cell r="C32">
            <v>32.700000000000003</v>
          </cell>
          <cell r="D32">
            <v>18.399999999999999</v>
          </cell>
          <cell r="E32">
            <v>55.75</v>
          </cell>
          <cell r="F32">
            <v>73</v>
          </cell>
          <cell r="G32">
            <v>34</v>
          </cell>
          <cell r="H32">
            <v>11.520000000000001</v>
          </cell>
          <cell r="I32" t="str">
            <v>N</v>
          </cell>
          <cell r="J32">
            <v>29.880000000000003</v>
          </cell>
          <cell r="K32">
            <v>0</v>
          </cell>
        </row>
        <row r="33">
          <cell r="B33">
            <v>21.108333333333334</v>
          </cell>
          <cell r="C33">
            <v>27.8</v>
          </cell>
          <cell r="D33">
            <v>17</v>
          </cell>
          <cell r="E33">
            <v>81.166666666666671</v>
          </cell>
          <cell r="F33">
            <v>98</v>
          </cell>
          <cell r="G33">
            <v>51</v>
          </cell>
          <cell r="H33">
            <v>27.36</v>
          </cell>
          <cell r="I33" t="str">
            <v>SE</v>
          </cell>
          <cell r="J33">
            <v>46.800000000000004</v>
          </cell>
          <cell r="K33">
            <v>26.999999999999996</v>
          </cell>
        </row>
        <row r="34">
          <cell r="B34">
            <v>20.441666666666666</v>
          </cell>
          <cell r="C34">
            <v>27.5</v>
          </cell>
          <cell r="D34">
            <v>15.5</v>
          </cell>
          <cell r="E34">
            <v>75.416666666666671</v>
          </cell>
          <cell r="F34">
            <v>99</v>
          </cell>
          <cell r="G34">
            <v>42</v>
          </cell>
          <cell r="H34">
            <v>17.64</v>
          </cell>
          <cell r="I34" t="str">
            <v>S</v>
          </cell>
          <cell r="J34">
            <v>45.72</v>
          </cell>
          <cell r="K34">
            <v>0</v>
          </cell>
        </row>
        <row r="35">
          <cell r="B35">
            <v>22.095833333333331</v>
          </cell>
          <cell r="C35">
            <v>28.2</v>
          </cell>
          <cell r="D35">
            <v>17.3</v>
          </cell>
          <cell r="E35">
            <v>68.666666666666671</v>
          </cell>
          <cell r="F35">
            <v>96</v>
          </cell>
          <cell r="G35">
            <v>43</v>
          </cell>
          <cell r="H35">
            <v>18.720000000000002</v>
          </cell>
          <cell r="I35" t="str">
            <v>L</v>
          </cell>
          <cell r="J35">
            <v>32.4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31.629166666666663</v>
          </cell>
          <cell r="C5">
            <v>40.299999999999997</v>
          </cell>
          <cell r="D5">
            <v>23.4</v>
          </cell>
          <cell r="E5">
            <v>40.666666666666664</v>
          </cell>
          <cell r="F5">
            <v>65</v>
          </cell>
          <cell r="G5">
            <v>18</v>
          </cell>
          <cell r="H5">
            <v>23.759999999999998</v>
          </cell>
          <cell r="I5" t="str">
            <v>N</v>
          </cell>
          <cell r="J5">
            <v>40.680000000000007</v>
          </cell>
          <cell r="K5">
            <v>0</v>
          </cell>
        </row>
        <row r="6">
          <cell r="B6">
            <v>30.504166666666663</v>
          </cell>
          <cell r="C6">
            <v>40.200000000000003</v>
          </cell>
          <cell r="D6">
            <v>21.2</v>
          </cell>
          <cell r="E6">
            <v>47.125</v>
          </cell>
          <cell r="F6">
            <v>82</v>
          </cell>
          <cell r="G6">
            <v>21</v>
          </cell>
          <cell r="H6">
            <v>15.48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30.145833333333332</v>
          </cell>
          <cell r="C7">
            <v>40.200000000000003</v>
          </cell>
          <cell r="D7">
            <v>21.3</v>
          </cell>
          <cell r="E7">
            <v>52.625</v>
          </cell>
          <cell r="F7">
            <v>84</v>
          </cell>
          <cell r="G7">
            <v>24</v>
          </cell>
          <cell r="H7">
            <v>26.28</v>
          </cell>
          <cell r="I7" t="str">
            <v>O</v>
          </cell>
          <cell r="J7">
            <v>39.6</v>
          </cell>
          <cell r="K7">
            <v>0</v>
          </cell>
        </row>
        <row r="8">
          <cell r="B8">
            <v>24.612500000000001</v>
          </cell>
          <cell r="C8">
            <v>33.799999999999997</v>
          </cell>
          <cell r="D8">
            <v>17.100000000000001</v>
          </cell>
          <cell r="E8">
            <v>63.625</v>
          </cell>
          <cell r="F8">
            <v>81</v>
          </cell>
          <cell r="G8">
            <v>43</v>
          </cell>
          <cell r="H8">
            <v>22.68</v>
          </cell>
          <cell r="I8" t="str">
            <v>S</v>
          </cell>
          <cell r="J8">
            <v>45.36</v>
          </cell>
          <cell r="K8">
            <v>0</v>
          </cell>
        </row>
        <row r="9">
          <cell r="B9">
            <v>26.004166666666663</v>
          </cell>
          <cell r="C9">
            <v>34.5</v>
          </cell>
          <cell r="D9">
            <v>20.6</v>
          </cell>
          <cell r="E9">
            <v>63.666666666666664</v>
          </cell>
          <cell r="F9">
            <v>80</v>
          </cell>
          <cell r="G9">
            <v>41</v>
          </cell>
          <cell r="H9">
            <v>27</v>
          </cell>
          <cell r="I9" t="str">
            <v>SO</v>
          </cell>
          <cell r="J9">
            <v>38.519999999999996</v>
          </cell>
          <cell r="K9">
            <v>0</v>
          </cell>
        </row>
        <row r="10">
          <cell r="B10">
            <v>27.216666666666669</v>
          </cell>
          <cell r="C10">
            <v>38</v>
          </cell>
          <cell r="D10">
            <v>19.600000000000001</v>
          </cell>
          <cell r="E10">
            <v>57.583333333333336</v>
          </cell>
          <cell r="F10">
            <v>77</v>
          </cell>
          <cell r="G10">
            <v>32</v>
          </cell>
          <cell r="H10">
            <v>14.04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30.570833333333336</v>
          </cell>
          <cell r="C11">
            <v>40.200000000000003</v>
          </cell>
          <cell r="D11">
            <v>23.6</v>
          </cell>
          <cell r="E11">
            <v>53.708333333333336</v>
          </cell>
          <cell r="F11">
            <v>75</v>
          </cell>
          <cell r="G11">
            <v>27</v>
          </cell>
          <cell r="H11">
            <v>15.48</v>
          </cell>
          <cell r="I11" t="str">
            <v>SO</v>
          </cell>
          <cell r="J11">
            <v>38.159999999999997</v>
          </cell>
          <cell r="K11">
            <v>0</v>
          </cell>
        </row>
        <row r="12">
          <cell r="B12">
            <v>30.983333333333331</v>
          </cell>
          <cell r="C12">
            <v>39.700000000000003</v>
          </cell>
          <cell r="D12">
            <v>21.8</v>
          </cell>
          <cell r="E12">
            <v>51.25</v>
          </cell>
          <cell r="F12">
            <v>86</v>
          </cell>
          <cell r="G12">
            <v>25</v>
          </cell>
          <cell r="H12">
            <v>17.64</v>
          </cell>
          <cell r="I12" t="str">
            <v>N</v>
          </cell>
          <cell r="J12">
            <v>34.92</v>
          </cell>
          <cell r="K12">
            <v>0</v>
          </cell>
        </row>
        <row r="13">
          <cell r="B13">
            <v>32.5625</v>
          </cell>
          <cell r="C13">
            <v>39.4</v>
          </cell>
          <cell r="D13">
            <v>26.7</v>
          </cell>
          <cell r="E13">
            <v>39.791666666666664</v>
          </cell>
          <cell r="F13">
            <v>64</v>
          </cell>
          <cell r="G13">
            <v>25</v>
          </cell>
          <cell r="H13">
            <v>30.240000000000002</v>
          </cell>
          <cell r="I13" t="str">
            <v>O</v>
          </cell>
          <cell r="J13">
            <v>51.84</v>
          </cell>
          <cell r="K13">
            <v>0</v>
          </cell>
        </row>
        <row r="14">
          <cell r="B14">
            <v>27.441666666666666</v>
          </cell>
          <cell r="C14">
            <v>35.299999999999997</v>
          </cell>
          <cell r="D14">
            <v>20</v>
          </cell>
          <cell r="E14">
            <v>46.625</v>
          </cell>
          <cell r="F14">
            <v>72</v>
          </cell>
          <cell r="G14">
            <v>27</v>
          </cell>
          <cell r="H14">
            <v>27.36</v>
          </cell>
          <cell r="I14" t="str">
            <v>SE</v>
          </cell>
          <cell r="J14">
            <v>42.480000000000004</v>
          </cell>
          <cell r="K14">
            <v>0</v>
          </cell>
        </row>
        <row r="15">
          <cell r="B15">
            <v>27.337500000000002</v>
          </cell>
          <cell r="C15">
            <v>37.299999999999997</v>
          </cell>
          <cell r="D15">
            <v>19.3</v>
          </cell>
          <cell r="E15">
            <v>39.875</v>
          </cell>
          <cell r="F15">
            <v>68</v>
          </cell>
          <cell r="G15">
            <v>27</v>
          </cell>
          <cell r="H15">
            <v>15.120000000000001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28.345833333333335</v>
          </cell>
          <cell r="C16">
            <v>35.6</v>
          </cell>
          <cell r="D16">
            <v>22.9</v>
          </cell>
          <cell r="E16">
            <v>55.625</v>
          </cell>
          <cell r="F16">
            <v>72</v>
          </cell>
          <cell r="G16">
            <v>41</v>
          </cell>
          <cell r="H16">
            <v>20.52</v>
          </cell>
          <cell r="I16" t="str">
            <v>N</v>
          </cell>
          <cell r="J16">
            <v>35.28</v>
          </cell>
          <cell r="K16">
            <v>0</v>
          </cell>
        </row>
        <row r="17">
          <cell r="B17">
            <v>28.620833333333337</v>
          </cell>
          <cell r="C17">
            <v>36.6</v>
          </cell>
          <cell r="D17">
            <v>21.5</v>
          </cell>
          <cell r="E17">
            <v>60.125</v>
          </cell>
          <cell r="F17">
            <v>87</v>
          </cell>
          <cell r="G17">
            <v>35</v>
          </cell>
          <cell r="H17">
            <v>12.96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29.404166666666669</v>
          </cell>
          <cell r="C18">
            <v>38.4</v>
          </cell>
          <cell r="D18">
            <v>21.7</v>
          </cell>
          <cell r="E18">
            <v>54.166666666666664</v>
          </cell>
          <cell r="F18">
            <v>81</v>
          </cell>
          <cell r="G18">
            <v>29</v>
          </cell>
          <cell r="H18">
            <v>33.480000000000004</v>
          </cell>
          <cell r="I18" t="str">
            <v>N</v>
          </cell>
          <cell r="J18">
            <v>53.28</v>
          </cell>
          <cell r="K18">
            <v>0</v>
          </cell>
        </row>
        <row r="19">
          <cell r="B19">
            <v>23.191666666666666</v>
          </cell>
          <cell r="C19">
            <v>32.799999999999997</v>
          </cell>
          <cell r="D19">
            <v>19.899999999999999</v>
          </cell>
          <cell r="E19">
            <v>79.666666666666671</v>
          </cell>
          <cell r="F19">
            <v>98</v>
          </cell>
          <cell r="G19">
            <v>38</v>
          </cell>
          <cell r="H19">
            <v>23.400000000000002</v>
          </cell>
          <cell r="I19" t="str">
            <v>NE</v>
          </cell>
          <cell r="J19">
            <v>37.440000000000005</v>
          </cell>
          <cell r="K19">
            <v>44.599999999999994</v>
          </cell>
        </row>
        <row r="20">
          <cell r="B20">
            <v>23.904166666666665</v>
          </cell>
          <cell r="C20">
            <v>30.9</v>
          </cell>
          <cell r="D20">
            <v>19.399999999999999</v>
          </cell>
          <cell r="E20">
            <v>80.916666666666671</v>
          </cell>
          <cell r="F20">
            <v>98</v>
          </cell>
          <cell r="G20">
            <v>52</v>
          </cell>
          <cell r="H20">
            <v>16.559999999999999</v>
          </cell>
          <cell r="I20" t="str">
            <v>L</v>
          </cell>
          <cell r="J20">
            <v>50.4</v>
          </cell>
          <cell r="K20">
            <v>0.2</v>
          </cell>
        </row>
        <row r="21">
          <cell r="B21">
            <v>26.087500000000006</v>
          </cell>
          <cell r="C21">
            <v>33.5</v>
          </cell>
          <cell r="D21">
            <v>20.3</v>
          </cell>
          <cell r="E21">
            <v>71.916666666666671</v>
          </cell>
          <cell r="F21">
            <v>96</v>
          </cell>
          <cell r="G21">
            <v>44</v>
          </cell>
          <cell r="H21">
            <v>16.2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23.212500000000002</v>
          </cell>
          <cell r="C22">
            <v>28.2</v>
          </cell>
          <cell r="D22">
            <v>20.6</v>
          </cell>
          <cell r="E22">
            <v>81.583333333333329</v>
          </cell>
          <cell r="F22">
            <v>98</v>
          </cell>
          <cell r="G22">
            <v>52</v>
          </cell>
          <cell r="H22">
            <v>18.720000000000002</v>
          </cell>
          <cell r="I22" t="str">
            <v>L</v>
          </cell>
          <cell r="J22">
            <v>28.8</v>
          </cell>
          <cell r="K22">
            <v>13.200000000000001</v>
          </cell>
        </row>
        <row r="23">
          <cell r="B23">
            <v>24.991666666666664</v>
          </cell>
          <cell r="C23">
            <v>33.5</v>
          </cell>
          <cell r="D23">
            <v>18.7</v>
          </cell>
          <cell r="E23">
            <v>77.125</v>
          </cell>
          <cell r="F23">
            <v>99</v>
          </cell>
          <cell r="G23">
            <v>46</v>
          </cell>
          <cell r="H23">
            <v>22.68</v>
          </cell>
          <cell r="I23" t="str">
            <v>N</v>
          </cell>
          <cell r="J23">
            <v>42.12</v>
          </cell>
          <cell r="K23">
            <v>0.2</v>
          </cell>
        </row>
        <row r="24">
          <cell r="B24">
            <v>27.345833333333342</v>
          </cell>
          <cell r="C24">
            <v>34.700000000000003</v>
          </cell>
          <cell r="D24">
            <v>21.3</v>
          </cell>
          <cell r="E24">
            <v>68.916666666666671</v>
          </cell>
          <cell r="F24">
            <v>95</v>
          </cell>
          <cell r="G24">
            <v>43</v>
          </cell>
          <cell r="H24">
            <v>21.6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24.599999999999998</v>
          </cell>
          <cell r="C25">
            <v>34</v>
          </cell>
          <cell r="D25">
            <v>21.1</v>
          </cell>
          <cell r="E25">
            <v>77.583333333333329</v>
          </cell>
          <cell r="F25">
            <v>93</v>
          </cell>
          <cell r="G25">
            <v>45</v>
          </cell>
          <cell r="H25">
            <v>22.68</v>
          </cell>
          <cell r="I25" t="str">
            <v>N</v>
          </cell>
          <cell r="J25">
            <v>42.84</v>
          </cell>
          <cell r="K25">
            <v>0.8</v>
          </cell>
        </row>
        <row r="26">
          <cell r="B26">
            <v>24.691666666666666</v>
          </cell>
          <cell r="C26">
            <v>33.4</v>
          </cell>
          <cell r="D26">
            <v>19.100000000000001</v>
          </cell>
          <cell r="E26">
            <v>81.541666666666671</v>
          </cell>
          <cell r="F26">
            <v>98</v>
          </cell>
          <cell r="G26">
            <v>52</v>
          </cell>
          <cell r="H26">
            <v>17.28</v>
          </cell>
          <cell r="I26" t="str">
            <v>NE</v>
          </cell>
          <cell r="J26">
            <v>30.6</v>
          </cell>
          <cell r="K26">
            <v>0.4</v>
          </cell>
        </row>
        <row r="27">
          <cell r="B27">
            <v>26.062500000000011</v>
          </cell>
          <cell r="C27">
            <v>31.8</v>
          </cell>
          <cell r="D27">
            <v>23</v>
          </cell>
          <cell r="E27">
            <v>78.083333333333329</v>
          </cell>
          <cell r="F27">
            <v>94</v>
          </cell>
          <cell r="G27">
            <v>52</v>
          </cell>
          <cell r="H27">
            <v>16.559999999999999</v>
          </cell>
          <cell r="I27" t="str">
            <v>N</v>
          </cell>
          <cell r="J27">
            <v>30.240000000000002</v>
          </cell>
          <cell r="K27">
            <v>0.4</v>
          </cell>
        </row>
        <row r="28">
          <cell r="B28">
            <v>25.770833333333329</v>
          </cell>
          <cell r="C28">
            <v>31.3</v>
          </cell>
          <cell r="D28">
            <v>21.6</v>
          </cell>
          <cell r="E28">
            <v>77.208333333333329</v>
          </cell>
          <cell r="F28">
            <v>97</v>
          </cell>
          <cell r="G28">
            <v>52</v>
          </cell>
          <cell r="H28">
            <v>23.040000000000003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27.245833333333334</v>
          </cell>
          <cell r="C29">
            <v>35.299999999999997</v>
          </cell>
          <cell r="D29">
            <v>21.5</v>
          </cell>
          <cell r="E29">
            <v>72</v>
          </cell>
          <cell r="F29">
            <v>92</v>
          </cell>
          <cell r="G29">
            <v>46</v>
          </cell>
          <cell r="H29">
            <v>18</v>
          </cell>
          <cell r="I29" t="str">
            <v>N</v>
          </cell>
          <cell r="J29">
            <v>30.96</v>
          </cell>
          <cell r="K29">
            <v>0</v>
          </cell>
        </row>
        <row r="30">
          <cell r="B30">
            <v>23.454166666666669</v>
          </cell>
          <cell r="C30">
            <v>30.1</v>
          </cell>
          <cell r="D30">
            <v>19</v>
          </cell>
          <cell r="E30">
            <v>86.541666666666671</v>
          </cell>
          <cell r="F30">
            <v>98</v>
          </cell>
          <cell r="G30">
            <v>60</v>
          </cell>
          <cell r="H30">
            <v>42.12</v>
          </cell>
          <cell r="I30" t="str">
            <v>N</v>
          </cell>
          <cell r="J30">
            <v>65.160000000000011</v>
          </cell>
          <cell r="K30">
            <v>52.600000000000016</v>
          </cell>
        </row>
        <row r="31">
          <cell r="B31">
            <v>23.079166666666666</v>
          </cell>
          <cell r="C31">
            <v>30.7</v>
          </cell>
          <cell r="D31">
            <v>17.899999999999999</v>
          </cell>
          <cell r="E31">
            <v>74.541666666666671</v>
          </cell>
          <cell r="F31">
            <v>97</v>
          </cell>
          <cell r="G31">
            <v>37</v>
          </cell>
          <cell r="H31">
            <v>15.48</v>
          </cell>
          <cell r="I31" t="str">
            <v>SO</v>
          </cell>
          <cell r="J31">
            <v>28.8</v>
          </cell>
          <cell r="K31">
            <v>0.2</v>
          </cell>
        </row>
        <row r="32">
          <cell r="B32">
            <v>24.941666666666663</v>
          </cell>
          <cell r="C32">
            <v>34</v>
          </cell>
          <cell r="D32">
            <v>18.100000000000001</v>
          </cell>
          <cell r="E32">
            <v>73.708333333333329</v>
          </cell>
          <cell r="F32">
            <v>95</v>
          </cell>
          <cell r="G32">
            <v>48</v>
          </cell>
          <cell r="H32">
            <v>20.88</v>
          </cell>
          <cell r="I32" t="str">
            <v>N</v>
          </cell>
          <cell r="J32">
            <v>34.56</v>
          </cell>
          <cell r="K32">
            <v>0</v>
          </cell>
        </row>
        <row r="33">
          <cell r="B33">
            <v>23.745833333333337</v>
          </cell>
          <cell r="C33">
            <v>27.7</v>
          </cell>
          <cell r="D33">
            <v>20.3</v>
          </cell>
          <cell r="E33">
            <v>82.666666666666671</v>
          </cell>
          <cell r="F33">
            <v>98</v>
          </cell>
          <cell r="G33">
            <v>62</v>
          </cell>
          <cell r="H33">
            <v>23.400000000000002</v>
          </cell>
          <cell r="I33" t="str">
            <v>S</v>
          </cell>
          <cell r="J33">
            <v>48.96</v>
          </cell>
          <cell r="K33">
            <v>56.599999999999994</v>
          </cell>
        </row>
        <row r="34">
          <cell r="B34">
            <v>22.670833333333334</v>
          </cell>
          <cell r="C34">
            <v>29.7</v>
          </cell>
          <cell r="D34">
            <v>16.5</v>
          </cell>
          <cell r="E34">
            <v>72.5</v>
          </cell>
          <cell r="F34">
            <v>94</v>
          </cell>
          <cell r="G34">
            <v>44</v>
          </cell>
          <cell r="H34">
            <v>30.96</v>
          </cell>
          <cell r="I34" t="str">
            <v>S</v>
          </cell>
          <cell r="J34">
            <v>46.440000000000005</v>
          </cell>
          <cell r="K34">
            <v>0</v>
          </cell>
        </row>
        <row r="35">
          <cell r="B35">
            <v>23.274999999999995</v>
          </cell>
          <cell r="C35">
            <v>30.7</v>
          </cell>
          <cell r="D35">
            <v>17.100000000000001</v>
          </cell>
          <cell r="E35">
            <v>65.125</v>
          </cell>
          <cell r="F35">
            <v>81</v>
          </cell>
          <cell r="G35">
            <v>44</v>
          </cell>
          <cell r="H35">
            <v>18</v>
          </cell>
          <cell r="I35" t="str">
            <v>S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L72" sqref="AL7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7" t="s">
        <v>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7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7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B3" si="0">SUM(C3+1)</f>
        <v>3</v>
      </c>
      <c r="E3" s="151">
        <f t="shared" si="0"/>
        <v>4</v>
      </c>
      <c r="F3" s="151">
        <f t="shared" si="0"/>
        <v>5</v>
      </c>
      <c r="G3" s="151">
        <v>6</v>
      </c>
      <c r="H3" s="151"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>SUM(AB3+1)</f>
        <v>28</v>
      </c>
      <c r="AD3" s="151">
        <f>SUM(AC3+1)</f>
        <v>29</v>
      </c>
      <c r="AE3" s="151">
        <v>30</v>
      </c>
      <c r="AF3" s="156">
        <v>31</v>
      </c>
      <c r="AG3" s="152" t="s">
        <v>36</v>
      </c>
    </row>
    <row r="4" spans="1:37" s="5" customForma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7"/>
      <c r="AG4" s="153"/>
    </row>
    <row r="5" spans="1:37" s="5" customFormat="1" x14ac:dyDescent="0.2">
      <c r="A5" s="58" t="s">
        <v>40</v>
      </c>
      <c r="B5" s="129">
        <f>[1]Outubro!$B$5</f>
        <v>32.016666666666659</v>
      </c>
      <c r="C5" s="129">
        <f>[1]Outubro!$B$6</f>
        <v>32.37916666666667</v>
      </c>
      <c r="D5" s="129">
        <f>[1]Outubro!$B$7</f>
        <v>30.895833333333339</v>
      </c>
      <c r="E5" s="129">
        <f>[1]Outubro!$B$8</f>
        <v>31.158333333333335</v>
      </c>
      <c r="F5" s="129">
        <f>[1]Outubro!$B$9</f>
        <v>32.200000000000003</v>
      </c>
      <c r="G5" s="129">
        <f>[1]Outubro!$B$10</f>
        <v>32.445833333333333</v>
      </c>
      <c r="H5" s="129">
        <f>[1]Outubro!$B$11</f>
        <v>32.929166666666667</v>
      </c>
      <c r="I5" s="129">
        <f>[1]Outubro!$B$12</f>
        <v>32.4375</v>
      </c>
      <c r="J5" s="129">
        <f>[1]Outubro!$B$13</f>
        <v>31.8</v>
      </c>
      <c r="K5" s="129">
        <f>[1]Outubro!$B$14</f>
        <v>29.479166666666661</v>
      </c>
      <c r="L5" s="129">
        <f>[1]Outubro!$B$15</f>
        <v>27.695833333333329</v>
      </c>
      <c r="M5" s="129">
        <f>[1]Outubro!$B$16</f>
        <v>28.804166666666664</v>
      </c>
      <c r="N5" s="129">
        <f>[1]Outubro!$B$17</f>
        <v>29.816666666666663</v>
      </c>
      <c r="O5" s="129">
        <f>[1]Outubro!$B$18</f>
        <v>30.537500000000005</v>
      </c>
      <c r="P5" s="129">
        <f>[1]Outubro!$B$19</f>
        <v>26.108333333333331</v>
      </c>
      <c r="Q5" s="129">
        <f>[1]Outubro!$B$20</f>
        <v>25.266666666666669</v>
      </c>
      <c r="R5" s="129">
        <f>[1]Outubro!$B$21</f>
        <v>26.629166666666659</v>
      </c>
      <c r="S5" s="129">
        <f>[1]Outubro!$B$22</f>
        <v>27.445833333333336</v>
      </c>
      <c r="T5" s="129">
        <f>[1]Outubro!$B$23</f>
        <v>27.112499999999994</v>
      </c>
      <c r="U5" s="129">
        <f>[1]Outubro!$B$24</f>
        <v>25.495833333333326</v>
      </c>
      <c r="V5" s="129">
        <f>[1]Outubro!$B$25</f>
        <v>26.687500000000004</v>
      </c>
      <c r="W5" s="129">
        <f>[1]Outubro!$B$26</f>
        <v>27.675000000000001</v>
      </c>
      <c r="X5" s="129">
        <f>[1]Outubro!$B$27</f>
        <v>28.141666666666662</v>
      </c>
      <c r="Y5" s="129">
        <f>[1]Outubro!$B$28</f>
        <v>26.233333333333331</v>
      </c>
      <c r="Z5" s="129">
        <f>[1]Outubro!$B$29</f>
        <v>26.975000000000005</v>
      </c>
      <c r="AA5" s="129">
        <f>[1]Outubro!$B$30</f>
        <v>24.379166666666666</v>
      </c>
      <c r="AB5" s="129">
        <f>[1]Outubro!$B$31</f>
        <v>24.604166666666668</v>
      </c>
      <c r="AC5" s="129">
        <f>[1]Outubro!$B$32</f>
        <v>25.870833333333334</v>
      </c>
      <c r="AD5" s="129">
        <f>[1]Outubro!$B$33</f>
        <v>22.695833333333336</v>
      </c>
      <c r="AE5" s="129">
        <f>[1]Outubro!$B$34</f>
        <v>24.375</v>
      </c>
      <c r="AF5" s="129">
        <f>[1]Outubro!$B$35</f>
        <v>24.320833333333326</v>
      </c>
      <c r="AG5" s="97">
        <f>AVERAGE(B5:AF5)</f>
        <v>28.213306451612898</v>
      </c>
    </row>
    <row r="6" spans="1:37" x14ac:dyDescent="0.2">
      <c r="A6" s="58" t="s">
        <v>0</v>
      </c>
      <c r="B6" s="11">
        <f>[2]Outubro!$B$5</f>
        <v>29.891666666666669</v>
      </c>
      <c r="C6" s="11">
        <f>[2]Outubro!$B$6</f>
        <v>28.924999999999994</v>
      </c>
      <c r="D6" s="11">
        <f>[2]Outubro!$B$7</f>
        <v>28.916666666666671</v>
      </c>
      <c r="E6" s="11">
        <f>[2]Outubro!$B$8</f>
        <v>24.991666666666664</v>
      </c>
      <c r="F6" s="11">
        <f>[2]Outubro!$B$9</f>
        <v>25.266666666666666</v>
      </c>
      <c r="G6" s="11">
        <f>[2]Outubro!$B$10</f>
        <v>26.433333333333334</v>
      </c>
      <c r="H6" s="11">
        <f>[2]Outubro!$B$11</f>
        <v>29.42916666666666</v>
      </c>
      <c r="I6" s="11">
        <f>[2]Outubro!$B$12</f>
        <v>29.904166666666669</v>
      </c>
      <c r="J6" s="11">
        <f>[2]Outubro!$B$13</f>
        <v>28.912500000000005</v>
      </c>
      <c r="K6" s="11">
        <f>[2]Outubro!$B$14</f>
        <v>23.783333333333331</v>
      </c>
      <c r="L6" s="11">
        <f>[2]Outubro!$B$15</f>
        <v>23.816666666666666</v>
      </c>
      <c r="M6" s="11">
        <f>[2]Outubro!$B$16</f>
        <v>24.029166666666665</v>
      </c>
      <c r="N6" s="11">
        <f>[2]Outubro!$B$17</f>
        <v>23.175000000000001</v>
      </c>
      <c r="O6" s="11">
        <f>[2]Outubro!$B$18</f>
        <v>23.508333333333326</v>
      </c>
      <c r="P6" s="11">
        <f>[2]Outubro!$B$19</f>
        <v>20.275000000000002</v>
      </c>
      <c r="Q6" s="11">
        <f>[2]Outubro!$B$20</f>
        <v>21.912500000000005</v>
      </c>
      <c r="R6" s="11">
        <f>[2]Outubro!$B$21</f>
        <v>22.816666666666666</v>
      </c>
      <c r="S6" s="11">
        <f>[2]Outubro!$B$22</f>
        <v>22.129166666666666</v>
      </c>
      <c r="T6" s="11">
        <f>[2]Outubro!$B$23</f>
        <v>24.204166666666666</v>
      </c>
      <c r="U6" s="11">
        <f>[2]Outubro!$B$24</f>
        <v>23.775000000000002</v>
      </c>
      <c r="V6" s="11">
        <f>[2]Outubro!$B$25</f>
        <v>25.4375</v>
      </c>
      <c r="W6" s="11">
        <f>[2]Outubro!$B$26</f>
        <v>24.920833333333334</v>
      </c>
      <c r="X6" s="11">
        <f>[2]Outubro!$B$27</f>
        <v>24.587500000000002</v>
      </c>
      <c r="Y6" s="11">
        <f>[2]Outubro!$B$28</f>
        <v>22.670833333333338</v>
      </c>
      <c r="Z6" s="11">
        <f>[2]Outubro!$B$29</f>
        <v>25.458333333333332</v>
      </c>
      <c r="AA6" s="11">
        <f>[2]Outubro!$B$30</f>
        <v>21.720833333333331</v>
      </c>
      <c r="AB6" s="11">
        <f>[2]Outubro!$B$31</f>
        <v>22.479166666666668</v>
      </c>
      <c r="AC6" s="11">
        <f>[2]Outubro!$B$32</f>
        <v>23.708333333333332</v>
      </c>
      <c r="AD6" s="11">
        <f>[2]Outubro!$B$33</f>
        <v>21.670833333333331</v>
      </c>
      <c r="AE6" s="11">
        <f>[2]Outubro!$B$34</f>
        <v>21.829166666666666</v>
      </c>
      <c r="AF6" s="11">
        <f>[2]Outubro!$B$35</f>
        <v>22.779166666666669</v>
      </c>
      <c r="AG6" s="93">
        <f t="shared" ref="AG6" si="1">AVERAGE(B6:AF6)</f>
        <v>24.624462365591398</v>
      </c>
    </row>
    <row r="7" spans="1:37" x14ac:dyDescent="0.2">
      <c r="A7" s="58" t="s">
        <v>104</v>
      </c>
      <c r="B7" s="11">
        <f>[3]Outubro!$B$5</f>
        <v>31</v>
      </c>
      <c r="C7" s="11">
        <f>[3]Outubro!$B$6</f>
        <v>31.529166666666669</v>
      </c>
      <c r="D7" s="11">
        <f>[3]Outubro!$B$7</f>
        <v>32.033333333333339</v>
      </c>
      <c r="E7" s="11">
        <f>[3]Outubro!$B$8</f>
        <v>29.274999999999995</v>
      </c>
      <c r="F7" s="11">
        <f>[3]Outubro!$B$9</f>
        <v>28.641666666666662</v>
      </c>
      <c r="G7" s="11">
        <f>[3]Outubro!$B$10</f>
        <v>30.804166666666671</v>
      </c>
      <c r="H7" s="11">
        <f>[3]Outubro!$B$11</f>
        <v>32.18333333333333</v>
      </c>
      <c r="I7" s="11">
        <f>[3]Outubro!$B$12</f>
        <v>29.295833333333334</v>
      </c>
      <c r="J7" s="11">
        <f>[3]Outubro!$B$13</f>
        <v>31.045833333333331</v>
      </c>
      <c r="K7" s="11">
        <f>[3]Outubro!$B$14</f>
        <v>24.679166666666664</v>
      </c>
      <c r="L7" s="11">
        <f>[3]Outubro!$B$15</f>
        <v>25</v>
      </c>
      <c r="M7" s="11">
        <f>[3]Outubro!$B$16</f>
        <v>26.804166666666671</v>
      </c>
      <c r="N7" s="11">
        <f>[3]Outubro!$B$17</f>
        <v>27.929166666666671</v>
      </c>
      <c r="O7" s="11">
        <f>[3]Outubro!$B$18</f>
        <v>27.945833333333336</v>
      </c>
      <c r="P7" s="11">
        <f>[3]Outubro!$B$19</f>
        <v>21.612499999999997</v>
      </c>
      <c r="Q7" s="11">
        <f>[3]Outubro!$B$20</f>
        <v>22.945833333333329</v>
      </c>
      <c r="R7" s="11">
        <f>[3]Outubro!$B$21</f>
        <v>23.729166666666661</v>
      </c>
      <c r="S7" s="11">
        <f>[3]Outubro!$B$22</f>
        <v>25.170833333333338</v>
      </c>
      <c r="T7" s="11">
        <f>[3]Outubro!$B$23</f>
        <v>27.283333333333335</v>
      </c>
      <c r="U7" s="11">
        <f>[3]Outubro!$B$24</f>
        <v>26.012500000000003</v>
      </c>
      <c r="V7" s="11">
        <f>[3]Outubro!$B$25</f>
        <v>27.875000000000004</v>
      </c>
      <c r="W7" s="11">
        <f>[3]Outubro!$B$26</f>
        <v>27.104166666666671</v>
      </c>
      <c r="X7" s="11">
        <f>[3]Outubro!$B$27</f>
        <v>27.437500000000004</v>
      </c>
      <c r="Y7" s="11">
        <f>[3]Outubro!$B$28</f>
        <v>25.187499999999996</v>
      </c>
      <c r="Z7" s="11">
        <f>[3]Outubro!$B$29</f>
        <v>25.958333333333339</v>
      </c>
      <c r="AA7" s="11">
        <f>[3]Outubro!$B$30</f>
        <v>23.141666666666669</v>
      </c>
      <c r="AB7" s="11">
        <f>[3]Outubro!$B$31</f>
        <v>23.204166666666662</v>
      </c>
      <c r="AC7" s="11">
        <f>[3]Outubro!$B$32</f>
        <v>25.312499999999996</v>
      </c>
      <c r="AD7" s="11">
        <f>[3]Outubro!$B$33</f>
        <v>23.266666666666666</v>
      </c>
      <c r="AE7" s="11">
        <f>[3]Outubro!$B$34</f>
        <v>21.479166666666668</v>
      </c>
      <c r="AF7" s="11">
        <f>[3]Outubro!$B$35</f>
        <v>22.5625</v>
      </c>
      <c r="AG7" s="132">
        <f>AVERAGE(B7:AF7)</f>
        <v>26.691935483870971</v>
      </c>
    </row>
    <row r="8" spans="1:37" x14ac:dyDescent="0.2">
      <c r="A8" s="58" t="s">
        <v>1</v>
      </c>
      <c r="B8" s="11" t="str">
        <f>[4]Outubro!$B$5</f>
        <v>*</v>
      </c>
      <c r="C8" s="11" t="str">
        <f>[4]Outubro!$B$6</f>
        <v>*</v>
      </c>
      <c r="D8" s="11" t="str">
        <f>[4]Outubro!$B$7</f>
        <v>*</v>
      </c>
      <c r="E8" s="11" t="str">
        <f>[4]Outubro!$B$8</f>
        <v>*</v>
      </c>
      <c r="F8" s="11" t="str">
        <f>[4]Outubro!$B$9</f>
        <v>*</v>
      </c>
      <c r="G8" s="11" t="str">
        <f>[4]Outubro!$B$10</f>
        <v>*</v>
      </c>
      <c r="H8" s="11" t="str">
        <f>[4]Outubro!$B$11</f>
        <v>*</v>
      </c>
      <c r="I8" s="11" t="str">
        <f>[4]Outubro!$B$12</f>
        <v>*</v>
      </c>
      <c r="J8" s="11" t="str">
        <f>[4]Outubro!$B$13</f>
        <v>*</v>
      </c>
      <c r="K8" s="11" t="str">
        <f>[4]Outubro!$B$14</f>
        <v>*</v>
      </c>
      <c r="L8" s="11" t="str">
        <f>[4]Outubro!$B$15</f>
        <v>*</v>
      </c>
      <c r="M8" s="11" t="str">
        <f>[4]Outubro!$B$16</f>
        <v>*</v>
      </c>
      <c r="N8" s="11" t="str">
        <f>[4]Outubro!$B$17</f>
        <v>*</v>
      </c>
      <c r="O8" s="11" t="str">
        <f>[4]Outubro!$B$18</f>
        <v>*</v>
      </c>
      <c r="P8" s="11" t="str">
        <f>[4]Outubro!$B$19</f>
        <v>*</v>
      </c>
      <c r="Q8" s="11" t="str">
        <f>[4]Outubro!$B$20</f>
        <v>*</v>
      </c>
      <c r="R8" s="11" t="str">
        <f>[4]Outubro!$B$21</f>
        <v>*</v>
      </c>
      <c r="S8" s="11" t="str">
        <f>[4]Outubro!$B$22</f>
        <v>*</v>
      </c>
      <c r="T8" s="11" t="str">
        <f>[4]Outubro!$B$23</f>
        <v>*</v>
      </c>
      <c r="U8" s="11" t="str">
        <f>[4]Outubro!$B$24</f>
        <v>*</v>
      </c>
      <c r="V8" s="11" t="str">
        <f>[4]Outubro!$B$25</f>
        <v>*</v>
      </c>
      <c r="W8" s="11" t="str">
        <f>[4]Outubro!$B$26</f>
        <v>*</v>
      </c>
      <c r="X8" s="11" t="str">
        <f>[4]Outubro!$B$27</f>
        <v>*</v>
      </c>
      <c r="Y8" s="11" t="str">
        <f>[4]Outubro!$B$28</f>
        <v>*</v>
      </c>
      <c r="Z8" s="11" t="str">
        <f>[4]Outubro!$B$29</f>
        <v>*</v>
      </c>
      <c r="AA8" s="11" t="str">
        <f>[4]Outubro!$B$30</f>
        <v>*</v>
      </c>
      <c r="AB8" s="11">
        <f>[4]Outubro!$B$31</f>
        <v>27.407692307692308</v>
      </c>
      <c r="AC8" s="11">
        <f>[4]Outubro!$B$32</f>
        <v>26.745833333333337</v>
      </c>
      <c r="AD8" s="11">
        <f>[4]Outubro!$B$33</f>
        <v>23.978571428571431</v>
      </c>
      <c r="AE8" s="11">
        <f>[4]Outubro!$B$34</f>
        <v>23.783333333333342</v>
      </c>
      <c r="AF8" s="11">
        <f>[4]Outubro!$B$35</f>
        <v>25.208695652173915</v>
      </c>
      <c r="AG8" s="132">
        <f>AVERAGE(B8:AF8)</f>
        <v>25.424825211020867</v>
      </c>
    </row>
    <row r="9" spans="1:37" x14ac:dyDescent="0.2">
      <c r="A9" s="58" t="s">
        <v>167</v>
      </c>
      <c r="B9" s="11">
        <f>[5]Outubro!$B$5</f>
        <v>31.750000000000011</v>
      </c>
      <c r="C9" s="11">
        <f>[5]Outubro!$B$6</f>
        <v>32.05833333333333</v>
      </c>
      <c r="D9" s="11">
        <f>[5]Outubro!$B$7</f>
        <v>30.291666666666661</v>
      </c>
      <c r="E9" s="11">
        <f>[5]Outubro!$B$8</f>
        <v>23.554166666666656</v>
      </c>
      <c r="F9" s="11">
        <f>[5]Outubro!$B$9</f>
        <v>24.69583333333334</v>
      </c>
      <c r="G9" s="11">
        <f>[5]Outubro!$B$10</f>
        <v>26.283333333333331</v>
      </c>
      <c r="H9" s="11">
        <f>[5]Outubro!$B$11</f>
        <v>30.366666666666664</v>
      </c>
      <c r="I9" s="11">
        <f>[5]Outubro!$B$12</f>
        <v>30.470833333333342</v>
      </c>
      <c r="J9" s="11">
        <f>[5]Outubro!$B$13</f>
        <v>29.983333333333334</v>
      </c>
      <c r="K9" s="11">
        <f>[5]Outubro!$B$14</f>
        <v>22.825000000000003</v>
      </c>
      <c r="L9" s="11">
        <f>[5]Outubro!$B$15</f>
        <v>25.212500000000002</v>
      </c>
      <c r="M9" s="11">
        <f>[5]Outubro!$B$16</f>
        <v>25.549999999999997</v>
      </c>
      <c r="N9" s="11">
        <f>[5]Outubro!$B$17</f>
        <v>24.645833333333339</v>
      </c>
      <c r="O9" s="11">
        <f>[5]Outubro!$B$18</f>
        <v>26.345833333333328</v>
      </c>
      <c r="P9" s="11">
        <f>[5]Outubro!$B$19</f>
        <v>19.670833333333338</v>
      </c>
      <c r="Q9" s="11">
        <f>[5]Outubro!$B$20</f>
        <v>21.345833333333331</v>
      </c>
      <c r="R9" s="11">
        <f>[5]Outubro!$B$21</f>
        <v>22.741666666666664</v>
      </c>
      <c r="S9" s="11">
        <f>[5]Outubro!$B$22</f>
        <v>22.529166666666669</v>
      </c>
      <c r="T9" s="11">
        <f>[5]Outubro!$B$23</f>
        <v>24.674999999999997</v>
      </c>
      <c r="U9" s="11">
        <f>[5]Outubro!$B$24</f>
        <v>24.304166666666664</v>
      </c>
      <c r="V9" s="11">
        <f>[5]Outubro!$B$25</f>
        <v>26.087499999999995</v>
      </c>
      <c r="W9" s="11">
        <f>[5]Outubro!$B$26</f>
        <v>23.895833333333332</v>
      </c>
      <c r="X9" s="11">
        <f>[5]Outubro!$B$27</f>
        <v>24.237499999999997</v>
      </c>
      <c r="Y9" s="11">
        <f>[5]Outubro!$B$28</f>
        <v>23.087500000000002</v>
      </c>
      <c r="Z9" s="11">
        <f>[5]Outubro!$B$29</f>
        <v>26.108333333333331</v>
      </c>
      <c r="AA9" s="11">
        <f>[5]Outubro!$B$30</f>
        <v>22.045833333333334</v>
      </c>
      <c r="AB9" s="11">
        <f>[5]Outubro!$B$31</f>
        <v>21.295833333333338</v>
      </c>
      <c r="AC9" s="11">
        <f>[5]Outubro!$B$32</f>
        <v>24.958333333333339</v>
      </c>
      <c r="AD9" s="11">
        <f>[5]Outubro!$B$33</f>
        <v>21.108333333333334</v>
      </c>
      <c r="AE9" s="11">
        <f>[5]Outubro!$B$34</f>
        <v>20.441666666666666</v>
      </c>
      <c r="AF9" s="11">
        <f>[5]Outubro!$B$35</f>
        <v>22.095833333333331</v>
      </c>
      <c r="AG9" s="132">
        <f>AVERAGE(B9:AF9)</f>
        <v>24.989112903225806</v>
      </c>
    </row>
    <row r="10" spans="1:37" x14ac:dyDescent="0.2">
      <c r="A10" s="58" t="s">
        <v>111</v>
      </c>
      <c r="B10" s="11" t="str">
        <f>[6]Outubro!$B$5</f>
        <v>*</v>
      </c>
      <c r="C10" s="11" t="str">
        <f>[6]Outubro!$B$6</f>
        <v>*</v>
      </c>
      <c r="D10" s="11" t="str">
        <f>[6]Outubro!$B$7</f>
        <v>*</v>
      </c>
      <c r="E10" s="11" t="str">
        <f>[6]Outubro!$B$8</f>
        <v>*</v>
      </c>
      <c r="F10" s="11" t="str">
        <f>[6]Outubro!$B$9</f>
        <v>*</v>
      </c>
      <c r="G10" s="11" t="str">
        <f>[6]Outubro!$B$10</f>
        <v>*</v>
      </c>
      <c r="H10" s="11" t="str">
        <f>[6]Outubro!$B$11</f>
        <v>*</v>
      </c>
      <c r="I10" s="11" t="str">
        <f>[6]Outubro!$B$12</f>
        <v>*</v>
      </c>
      <c r="J10" s="11" t="str">
        <f>[6]Outubro!$B$13</f>
        <v>*</v>
      </c>
      <c r="K10" s="11" t="str">
        <f>[6]Outubro!$B$14</f>
        <v>*</v>
      </c>
      <c r="L10" s="11" t="str">
        <f>[6]Outubro!$B$15</f>
        <v>*</v>
      </c>
      <c r="M10" s="11" t="str">
        <f>[6]Outubro!$B$16</f>
        <v>*</v>
      </c>
      <c r="N10" s="11" t="str">
        <f>[6]Outubro!$B$17</f>
        <v>*</v>
      </c>
      <c r="O10" s="11" t="str">
        <f>[6]Outubro!$B$18</f>
        <v>*</v>
      </c>
      <c r="P10" s="11" t="str">
        <f>[6]Outubro!$B$19</f>
        <v>*</v>
      </c>
      <c r="Q10" s="11" t="str">
        <f>[6]Outubro!$B$20</f>
        <v>*</v>
      </c>
      <c r="R10" s="11" t="str">
        <f>[6]Outubro!$B$21</f>
        <v>*</v>
      </c>
      <c r="S10" s="11" t="str">
        <f>[6]Outubro!$B$22</f>
        <v>*</v>
      </c>
      <c r="T10" s="11" t="str">
        <f>[6]Outubro!$B$23</f>
        <v>*</v>
      </c>
      <c r="U10" s="11" t="str">
        <f>[6]Outubro!$B$24</f>
        <v>*</v>
      </c>
      <c r="V10" s="11" t="str">
        <f>[6]Outubro!$B$25</f>
        <v>*</v>
      </c>
      <c r="W10" s="11" t="str">
        <f>[6]Outubro!$B$26</f>
        <v>*</v>
      </c>
      <c r="X10" s="11" t="str">
        <f>[6]Outubro!$B$27</f>
        <v>*</v>
      </c>
      <c r="Y10" s="11" t="str">
        <f>[6]Outubro!$B$28</f>
        <v>*</v>
      </c>
      <c r="Z10" s="11" t="str">
        <f>[6]Outubro!$B$29</f>
        <v>*</v>
      </c>
      <c r="AA10" s="11" t="str">
        <f>[6]Outubro!$B$30</f>
        <v>*</v>
      </c>
      <c r="AB10" s="11" t="str">
        <f>[6]Outubro!$B$31</f>
        <v>*</v>
      </c>
      <c r="AC10" s="11" t="str">
        <f>[6]Outubro!$B$32</f>
        <v>*</v>
      </c>
      <c r="AD10" s="11" t="str">
        <f>[6]Outubro!$B$33</f>
        <v>*</v>
      </c>
      <c r="AE10" s="11" t="str">
        <f>[6]Outubro!$B$34</f>
        <v>*</v>
      </c>
      <c r="AF10" s="11" t="str">
        <f>[6]Outubro!$B$35</f>
        <v>*</v>
      </c>
      <c r="AG10" s="138" t="s">
        <v>226</v>
      </c>
    </row>
    <row r="11" spans="1:37" x14ac:dyDescent="0.2">
      <c r="A11" s="58" t="s">
        <v>64</v>
      </c>
      <c r="B11" s="11" t="str">
        <f>[7]Outubro!$B$5</f>
        <v>*</v>
      </c>
      <c r="C11" s="11" t="str">
        <f>[7]Outubro!$B$6</f>
        <v>*</v>
      </c>
      <c r="D11" s="11" t="str">
        <f>[7]Outubro!$B$7</f>
        <v>*</v>
      </c>
      <c r="E11" s="11" t="str">
        <f>[7]Outubro!$B$8</f>
        <v>*</v>
      </c>
      <c r="F11" s="11" t="str">
        <f>[7]Outubro!$B$9</f>
        <v>*</v>
      </c>
      <c r="G11" s="11" t="str">
        <f>[7]Outubro!$B$10</f>
        <v>*</v>
      </c>
      <c r="H11" s="11" t="str">
        <f>[7]Outubro!$B$11</f>
        <v>*</v>
      </c>
      <c r="I11" s="11" t="str">
        <f>[7]Outubro!$B$12</f>
        <v>*</v>
      </c>
      <c r="J11" s="11" t="str">
        <f>[7]Outubro!$B$13</f>
        <v>*</v>
      </c>
      <c r="K11" s="11" t="str">
        <f>[7]Outubro!$B$14</f>
        <v>*</v>
      </c>
      <c r="L11" s="11" t="str">
        <f>[7]Outubro!$B$15</f>
        <v>*</v>
      </c>
      <c r="M11" s="11" t="str">
        <f>[7]Outubro!$B$16</f>
        <v>*</v>
      </c>
      <c r="N11" s="11" t="str">
        <f>[7]Outubro!$B$17</f>
        <v>*</v>
      </c>
      <c r="O11" s="11" t="str">
        <f>[7]Outubro!$B$18</f>
        <v>*</v>
      </c>
      <c r="P11" s="11" t="str">
        <f>[7]Outubro!$B$19</f>
        <v>*</v>
      </c>
      <c r="Q11" s="11" t="str">
        <f>[7]Outubro!$B$20</f>
        <v>*</v>
      </c>
      <c r="R11" s="11" t="str">
        <f>[7]Outubro!$B$21</f>
        <v>*</v>
      </c>
      <c r="S11" s="11" t="str">
        <f>[7]Outubro!$B$22</f>
        <v>*</v>
      </c>
      <c r="T11" s="11" t="str">
        <f>[7]Outubro!$B$23</f>
        <v>*</v>
      </c>
      <c r="U11" s="11" t="str">
        <f>[7]Outubro!$B$24</f>
        <v>*</v>
      </c>
      <c r="V11" s="11" t="str">
        <f>[7]Outubro!$B$25</f>
        <v>*</v>
      </c>
      <c r="W11" s="11" t="str">
        <f>[7]Outubro!$B$26</f>
        <v>*</v>
      </c>
      <c r="X11" s="11" t="str">
        <f>[7]Outubro!$B$27</f>
        <v>*</v>
      </c>
      <c r="Y11" s="11" t="str">
        <f>[7]Outubro!$B$28</f>
        <v>*</v>
      </c>
      <c r="Z11" s="11" t="str">
        <f>[7]Outubro!$B$29</f>
        <v>*</v>
      </c>
      <c r="AA11" s="11" t="str">
        <f>[7]Outubro!$B$30</f>
        <v>*</v>
      </c>
      <c r="AB11" s="11" t="str">
        <f>[7]Outubro!$B$31</f>
        <v>*</v>
      </c>
      <c r="AC11" s="11" t="str">
        <f>[7]Outubro!$B$32</f>
        <v>*</v>
      </c>
      <c r="AD11" s="11" t="str">
        <f>[7]Outubro!$B$33</f>
        <v>*</v>
      </c>
      <c r="AE11" s="11" t="str">
        <f>[7]Outubro!$B$34</f>
        <v>*</v>
      </c>
      <c r="AF11" s="11" t="str">
        <f>[7]Outubro!$B$35</f>
        <v>*</v>
      </c>
      <c r="AG11" s="93" t="s">
        <v>226</v>
      </c>
    </row>
    <row r="12" spans="1:37" x14ac:dyDescent="0.2">
      <c r="A12" s="58" t="s">
        <v>41</v>
      </c>
      <c r="B12" s="11" t="str">
        <f>[8]Outubro!$B$5</f>
        <v>*</v>
      </c>
      <c r="C12" s="11" t="str">
        <f>[8]Outubro!$B$6</f>
        <v>*</v>
      </c>
      <c r="D12" s="11" t="str">
        <f>[8]Outubro!$B$7</f>
        <v>*</v>
      </c>
      <c r="E12" s="11" t="str">
        <f>[8]Outubro!$B$8</f>
        <v>*</v>
      </c>
      <c r="F12" s="11" t="str">
        <f>[8]Outubro!$B$9</f>
        <v>*</v>
      </c>
      <c r="G12" s="11" t="str">
        <f>[8]Outubro!$B$10</f>
        <v>*</v>
      </c>
      <c r="H12" s="11" t="str">
        <f>[8]Outubro!$B$11</f>
        <v>*</v>
      </c>
      <c r="I12" s="11" t="str">
        <f>[8]Outubro!$B$12</f>
        <v>*</v>
      </c>
      <c r="J12" s="11" t="str">
        <f>[8]Outubro!$B$13</f>
        <v>*</v>
      </c>
      <c r="K12" s="11" t="str">
        <f>[8]Outubro!$B$14</f>
        <v>*</v>
      </c>
      <c r="L12" s="11" t="str">
        <f>[8]Outubro!$B$15</f>
        <v>*</v>
      </c>
      <c r="M12" s="11" t="str">
        <f>[8]Outubro!$B$16</f>
        <v>*</v>
      </c>
      <c r="N12" s="11" t="str">
        <f>[8]Outubro!$B$17</f>
        <v>*</v>
      </c>
      <c r="O12" s="11" t="str">
        <f>[8]Outubro!$B$18</f>
        <v>*</v>
      </c>
      <c r="P12" s="11" t="str">
        <f>[8]Outubro!$B$19</f>
        <v>*</v>
      </c>
      <c r="Q12" s="11" t="str">
        <f>[8]Outubro!$B$20</f>
        <v>*</v>
      </c>
      <c r="R12" s="11" t="str">
        <f>[8]Outubro!$B$21</f>
        <v>*</v>
      </c>
      <c r="S12" s="11" t="str">
        <f>[8]Outubro!$B$22</f>
        <v>*</v>
      </c>
      <c r="T12" s="11" t="str">
        <f>[8]Outubro!$B$23</f>
        <v>*</v>
      </c>
      <c r="U12" s="11" t="str">
        <f>[8]Outubro!$B$24</f>
        <v>*</v>
      </c>
      <c r="V12" s="11" t="str">
        <f>[8]Outubro!$B$25</f>
        <v>*</v>
      </c>
      <c r="W12" s="11" t="str">
        <f>[8]Outubro!$B$26</f>
        <v>*</v>
      </c>
      <c r="X12" s="11" t="str">
        <f>[8]Outubro!$B$27</f>
        <v>*</v>
      </c>
      <c r="Y12" s="11" t="str">
        <f>[8]Outubro!$B$28</f>
        <v>*</v>
      </c>
      <c r="Z12" s="11" t="str">
        <f>[8]Outubro!$B$29</f>
        <v>*</v>
      </c>
      <c r="AA12" s="11" t="str">
        <f>[8]Outubro!$B$30</f>
        <v>*</v>
      </c>
      <c r="AB12" s="11" t="str">
        <f>[8]Outubro!$B$31</f>
        <v>*</v>
      </c>
      <c r="AC12" s="11" t="str">
        <f>[8]Outubro!$B$32</f>
        <v>*</v>
      </c>
      <c r="AD12" s="11" t="str">
        <f>[8]Outubro!$B$33</f>
        <v>*</v>
      </c>
      <c r="AE12" s="11" t="str">
        <f>[8]Outubro!$B$34</f>
        <v>*</v>
      </c>
      <c r="AF12" s="11" t="str">
        <f>[8]Outubro!$B$35</f>
        <v>*</v>
      </c>
      <c r="AG12" s="93" t="s">
        <v>226</v>
      </c>
      <c r="AJ12" t="s">
        <v>47</v>
      </c>
    </row>
    <row r="13" spans="1:37" x14ac:dyDescent="0.2">
      <c r="A13" s="58" t="s">
        <v>114</v>
      </c>
      <c r="B13" s="11">
        <f>[9]Outubro!$B$5</f>
        <v>31.629166666666663</v>
      </c>
      <c r="C13" s="11">
        <f>[9]Outubro!$B$6</f>
        <v>30.504166666666663</v>
      </c>
      <c r="D13" s="11">
        <f>[9]Outubro!$B$7</f>
        <v>30.145833333333332</v>
      </c>
      <c r="E13" s="11">
        <f>[9]Outubro!$B$8</f>
        <v>24.612500000000001</v>
      </c>
      <c r="F13" s="11">
        <f>[9]Outubro!$B$9</f>
        <v>26.004166666666663</v>
      </c>
      <c r="G13" s="11">
        <f>[9]Outubro!$B$10</f>
        <v>27.216666666666669</v>
      </c>
      <c r="H13" s="11">
        <f>[9]Outubro!$B$11</f>
        <v>30.570833333333336</v>
      </c>
      <c r="I13" s="11">
        <f>[9]Outubro!$B$12</f>
        <v>30.983333333333331</v>
      </c>
      <c r="J13" s="11">
        <f>[9]Outubro!$B$13</f>
        <v>32.5625</v>
      </c>
      <c r="K13" s="11">
        <f>[9]Outubro!$B$14</f>
        <v>27.441666666666666</v>
      </c>
      <c r="L13" s="11">
        <f>[9]Outubro!$B$15</f>
        <v>27.337500000000002</v>
      </c>
      <c r="M13" s="11">
        <f>[9]Outubro!$B$16</f>
        <v>28.345833333333335</v>
      </c>
      <c r="N13" s="11">
        <f>[9]Outubro!$B$17</f>
        <v>28.620833333333337</v>
      </c>
      <c r="O13" s="11">
        <f>[9]Outubro!$B$18</f>
        <v>29.404166666666669</v>
      </c>
      <c r="P13" s="11">
        <f>[9]Outubro!$B$19</f>
        <v>23.191666666666666</v>
      </c>
      <c r="Q13" s="11">
        <f>[9]Outubro!$B$20</f>
        <v>23.904166666666665</v>
      </c>
      <c r="R13" s="11">
        <f>[9]Outubro!$B$21</f>
        <v>26.087500000000006</v>
      </c>
      <c r="S13" s="11">
        <f>[9]Outubro!$B$22</f>
        <v>23.212500000000002</v>
      </c>
      <c r="T13" s="11">
        <f>[9]Outubro!$B$23</f>
        <v>24.991666666666664</v>
      </c>
      <c r="U13" s="11">
        <f>[9]Outubro!$B$24</f>
        <v>27.345833333333342</v>
      </c>
      <c r="V13" s="11">
        <f>[9]Outubro!$B$25</f>
        <v>24.599999999999998</v>
      </c>
      <c r="W13" s="11">
        <f>[9]Outubro!$B$26</f>
        <v>24.691666666666666</v>
      </c>
      <c r="X13" s="11">
        <f>[9]Outubro!$B$27</f>
        <v>26.062500000000011</v>
      </c>
      <c r="Y13" s="11">
        <f>[9]Outubro!$B$28</f>
        <v>25.770833333333329</v>
      </c>
      <c r="Z13" s="11">
        <f>[9]Outubro!$B$29</f>
        <v>27.245833333333334</v>
      </c>
      <c r="AA13" s="11">
        <f>[9]Outubro!$B$30</f>
        <v>23.454166666666669</v>
      </c>
      <c r="AB13" s="11">
        <f>[9]Outubro!$B$31</f>
        <v>23.079166666666666</v>
      </c>
      <c r="AC13" s="11">
        <f>[9]Outubro!$B$32</f>
        <v>24.941666666666663</v>
      </c>
      <c r="AD13" s="11">
        <f>[9]Outubro!$B$33</f>
        <v>23.745833333333337</v>
      </c>
      <c r="AE13" s="11">
        <f>[9]Outubro!$B$34</f>
        <v>22.670833333333334</v>
      </c>
      <c r="AF13" s="11">
        <f>[9]Outubro!$B$35</f>
        <v>23.274999999999995</v>
      </c>
      <c r="AG13" s="132">
        <f>AVERAGE(B13:AF13)</f>
        <v>26.569354838709678</v>
      </c>
    </row>
    <row r="14" spans="1:37" x14ac:dyDescent="0.2">
      <c r="A14" s="58" t="s">
        <v>118</v>
      </c>
      <c r="B14" s="11" t="str">
        <f>[10]Outubro!$B$5</f>
        <v>*</v>
      </c>
      <c r="C14" s="11" t="str">
        <f>[10]Outubro!$B$6</f>
        <v>*</v>
      </c>
      <c r="D14" s="11" t="str">
        <f>[10]Outubro!$B$7</f>
        <v>*</v>
      </c>
      <c r="E14" s="11" t="str">
        <f>[10]Outubro!$B$8</f>
        <v>*</v>
      </c>
      <c r="F14" s="11" t="str">
        <f>[10]Outubro!$B$9</f>
        <v>*</v>
      </c>
      <c r="G14" s="11" t="str">
        <f>[10]Outubro!$B$10</f>
        <v>*</v>
      </c>
      <c r="H14" s="11" t="str">
        <f>[10]Outubro!$B$11</f>
        <v>*</v>
      </c>
      <c r="I14" s="11" t="str">
        <f>[10]Outubro!$B$12</f>
        <v>*</v>
      </c>
      <c r="J14" s="11" t="str">
        <f>[10]Outubro!$B$13</f>
        <v>*</v>
      </c>
      <c r="K14" s="11" t="str">
        <f>[10]Outubro!$B$14</f>
        <v>*</v>
      </c>
      <c r="L14" s="11" t="str">
        <f>[10]Outubro!$B$15</f>
        <v>*</v>
      </c>
      <c r="M14" s="11" t="str">
        <f>[10]Outubro!$B$16</f>
        <v>*</v>
      </c>
      <c r="N14" s="11" t="str">
        <f>[10]Outubro!$B$17</f>
        <v>*</v>
      </c>
      <c r="O14" s="11" t="str">
        <f>[10]Outubro!$B$18</f>
        <v>*</v>
      </c>
      <c r="P14" s="11" t="str">
        <f>[10]Outubro!$B$19</f>
        <v>*</v>
      </c>
      <c r="Q14" s="11" t="str">
        <f>[10]Outubro!$B$20</f>
        <v>*</v>
      </c>
      <c r="R14" s="11" t="str">
        <f>[10]Outubro!$B$21</f>
        <v>*</v>
      </c>
      <c r="S14" s="11" t="str">
        <f>[10]Outubro!$B$22</f>
        <v>*</v>
      </c>
      <c r="T14" s="11" t="str">
        <f>[10]Outubro!$B$23</f>
        <v>*</v>
      </c>
      <c r="U14" s="11" t="str">
        <f>[10]Outubro!$B$24</f>
        <v>*</v>
      </c>
      <c r="V14" s="11" t="str">
        <f>[10]Outubro!$B$25</f>
        <v>*</v>
      </c>
      <c r="W14" s="11" t="str">
        <f>[10]Outubro!$B$26</f>
        <v>*</v>
      </c>
      <c r="X14" s="11" t="str">
        <f>[10]Outubro!$B$27</f>
        <v>*</v>
      </c>
      <c r="Y14" s="11" t="str">
        <f>[10]Outubro!$B$28</f>
        <v>*</v>
      </c>
      <c r="Z14" s="11" t="str">
        <f>[10]Outubro!$B$29</f>
        <v>*</v>
      </c>
      <c r="AA14" s="11" t="str">
        <f>[10]Outubro!$B$30</f>
        <v>*</v>
      </c>
      <c r="AB14" s="11" t="str">
        <f>[10]Outubro!$B$31</f>
        <v>*</v>
      </c>
      <c r="AC14" s="11" t="str">
        <f>[10]Outubro!$B$32</f>
        <v>*</v>
      </c>
      <c r="AD14" s="11" t="str">
        <f>[10]Outubro!$B$33</f>
        <v>*</v>
      </c>
      <c r="AE14" s="11" t="str">
        <f>[10]Outubro!$B$34</f>
        <v>*</v>
      </c>
      <c r="AF14" s="11" t="str">
        <f>[10]Outubro!$B$35</f>
        <v>*</v>
      </c>
      <c r="AG14" s="138" t="s">
        <v>226</v>
      </c>
    </row>
    <row r="15" spans="1:37" x14ac:dyDescent="0.2">
      <c r="A15" s="58" t="s">
        <v>121</v>
      </c>
      <c r="B15" s="11">
        <f>[11]Outubro!$B$5</f>
        <v>32.43333333333333</v>
      </c>
      <c r="C15" s="11">
        <f>[11]Outubro!$B$6</f>
        <v>32.404166666666676</v>
      </c>
      <c r="D15" s="11">
        <f>[11]Outubro!$B$7</f>
        <v>31.504166666666666</v>
      </c>
      <c r="E15" s="11">
        <f>[11]Outubro!$B$8</f>
        <v>26.520833333333332</v>
      </c>
      <c r="F15" s="11">
        <f>[11]Outubro!$B$9</f>
        <v>27.645833333333332</v>
      </c>
      <c r="G15" s="11">
        <f>[11]Outubro!$B$10</f>
        <v>27.479166666666671</v>
      </c>
      <c r="H15" s="11">
        <f>[11]Outubro!$B$11</f>
        <v>30.041666666666671</v>
      </c>
      <c r="I15" s="11">
        <f>[11]Outubro!$B$12</f>
        <v>30.141666666666669</v>
      </c>
      <c r="J15" s="11">
        <f>[11]Outubro!$B$13</f>
        <v>31.300000000000008</v>
      </c>
      <c r="K15" s="11">
        <f>[11]Outubro!$B$14</f>
        <v>23.395833333333343</v>
      </c>
      <c r="L15" s="11">
        <f>[11]Outubro!$B$15</f>
        <v>24.745833333333334</v>
      </c>
      <c r="M15" s="11">
        <f>[11]Outubro!$B$16</f>
        <v>25.870833333333326</v>
      </c>
      <c r="N15" s="11">
        <f>[11]Outubro!$B$17</f>
        <v>25.058333333333337</v>
      </c>
      <c r="O15" s="11">
        <f>[11]Outubro!$B$18</f>
        <v>25.279166666666658</v>
      </c>
      <c r="P15" s="11">
        <f>[11]Outubro!$B$19</f>
        <v>20.354166666666668</v>
      </c>
      <c r="Q15" s="11">
        <f>[11]Outubro!$B$20</f>
        <v>22.066666666666663</v>
      </c>
      <c r="R15" s="11">
        <f>[11]Outubro!$B$21</f>
        <v>23.654166666666665</v>
      </c>
      <c r="S15" s="11">
        <f>[11]Outubro!$B$22</f>
        <v>23.995833333333334</v>
      </c>
      <c r="T15" s="11">
        <f>[11]Outubro!$B$23</f>
        <v>25.829166666666669</v>
      </c>
      <c r="U15" s="11">
        <f>[11]Outubro!$B$24</f>
        <v>25.558333333333326</v>
      </c>
      <c r="V15" s="11">
        <f>[11]Outubro!$B$25</f>
        <v>27.412499999999994</v>
      </c>
      <c r="W15" s="11">
        <f>[11]Outubro!$B$26</f>
        <v>26.037499999999998</v>
      </c>
      <c r="X15" s="11">
        <f>[11]Outubro!$B$27</f>
        <v>25.55</v>
      </c>
      <c r="Y15" s="11">
        <f>[11]Outubro!$B$28</f>
        <v>24.037500000000005</v>
      </c>
      <c r="Z15" s="11">
        <f>[11]Outubro!$B$29</f>
        <v>25.950000000000003</v>
      </c>
      <c r="AA15" s="11">
        <f>[11]Outubro!$B$30</f>
        <v>22.354166666666668</v>
      </c>
      <c r="AB15" s="11">
        <f>[11]Outubro!$B$31</f>
        <v>22.854545454545459</v>
      </c>
      <c r="AC15" s="11">
        <f>[11]Outubro!$B$32</f>
        <v>25.204166666666666</v>
      </c>
      <c r="AD15" s="11">
        <f>[11]Outubro!$B$33</f>
        <v>21.387500000000003</v>
      </c>
      <c r="AE15" s="11">
        <f>[11]Outubro!$B$34</f>
        <v>21.175000000000004</v>
      </c>
      <c r="AF15" s="11">
        <f>[11]Outubro!$B$35</f>
        <v>22.125</v>
      </c>
      <c r="AG15" s="138">
        <f t="shared" ref="AG15" si="2">AVERAGE(B15:AF15)</f>
        <v>25.786033724340175</v>
      </c>
      <c r="AK15" t="s">
        <v>47</v>
      </c>
    </row>
    <row r="16" spans="1:37" x14ac:dyDescent="0.2">
      <c r="A16" s="58" t="s">
        <v>168</v>
      </c>
      <c r="B16" s="11" t="str">
        <f>[12]Outubro!$B$5</f>
        <v>*</v>
      </c>
      <c r="C16" s="11" t="str">
        <f>[12]Outubro!$B$6</f>
        <v>*</v>
      </c>
      <c r="D16" s="11" t="str">
        <f>[12]Outubro!$B$7</f>
        <v>*</v>
      </c>
      <c r="E16" s="11" t="str">
        <f>[12]Outubro!$B$8</f>
        <v>*</v>
      </c>
      <c r="F16" s="11" t="str">
        <f>[12]Outubro!$B$9</f>
        <v>*</v>
      </c>
      <c r="G16" s="11" t="str">
        <f>[12]Outubro!$B$10</f>
        <v>*</v>
      </c>
      <c r="H16" s="11" t="str">
        <f>[12]Outubro!$B$11</f>
        <v>*</v>
      </c>
      <c r="I16" s="11" t="str">
        <f>[12]Outubro!$B$12</f>
        <v>*</v>
      </c>
      <c r="J16" s="11" t="str">
        <f>[12]Outubro!$B$13</f>
        <v>*</v>
      </c>
      <c r="K16" s="11" t="str">
        <f>[12]Outubro!$B$14</f>
        <v>*</v>
      </c>
      <c r="L16" s="11" t="str">
        <f>[12]Outubro!$B$15</f>
        <v>*</v>
      </c>
      <c r="M16" s="11" t="str">
        <f>[12]Outubro!$B$16</f>
        <v>*</v>
      </c>
      <c r="N16" s="11" t="str">
        <f>[12]Outubro!$B$17</f>
        <v>*</v>
      </c>
      <c r="O16" s="11" t="str">
        <f>[12]Outubro!$B$18</f>
        <v>*</v>
      </c>
      <c r="P16" s="11" t="str">
        <f>[12]Outubro!$B$19</f>
        <v>*</v>
      </c>
      <c r="Q16" s="11" t="str">
        <f>[12]Outubro!$B$20</f>
        <v>*</v>
      </c>
      <c r="R16" s="11" t="str">
        <f>[12]Outubro!$B$21</f>
        <v>*</v>
      </c>
      <c r="S16" s="11" t="str">
        <f>[12]Outubro!$B$22</f>
        <v>*</v>
      </c>
      <c r="T16" s="11" t="str">
        <f>[12]Outubro!$B$23</f>
        <v>*</v>
      </c>
      <c r="U16" s="11" t="str">
        <f>[12]Outubro!$B$24</f>
        <v>*</v>
      </c>
      <c r="V16" s="11" t="str">
        <f>[12]Outubro!$B$25</f>
        <v>*</v>
      </c>
      <c r="W16" s="11" t="str">
        <f>[12]Outubro!$B$26</f>
        <v>*</v>
      </c>
      <c r="X16" s="11" t="str">
        <f>[12]Outubro!$B$27</f>
        <v>*</v>
      </c>
      <c r="Y16" s="11" t="str">
        <f>[12]Outubro!$B$28</f>
        <v>*</v>
      </c>
      <c r="Z16" s="11" t="str">
        <f>[12]Outubro!$B$29</f>
        <v>*</v>
      </c>
      <c r="AA16" s="11" t="str">
        <f>[12]Outubro!$B$30</f>
        <v>*</v>
      </c>
      <c r="AB16" s="11" t="str">
        <f>[12]Outubro!$B$31</f>
        <v>*</v>
      </c>
      <c r="AC16" s="11" t="str">
        <f>[12]Outubro!$B$32</f>
        <v>*</v>
      </c>
      <c r="AD16" s="11" t="str">
        <f>[12]Outubro!$B$33</f>
        <v>*</v>
      </c>
      <c r="AE16" s="11" t="str">
        <f>[12]Outubro!$B$34</f>
        <v>*</v>
      </c>
      <c r="AF16" s="11" t="str">
        <f>[12]Outubro!$B$35</f>
        <v>*</v>
      </c>
      <c r="AG16" s="138" t="s">
        <v>226</v>
      </c>
      <c r="AK16" t="s">
        <v>47</v>
      </c>
    </row>
    <row r="17" spans="1:38" x14ac:dyDescent="0.2">
      <c r="A17" s="58" t="s">
        <v>2</v>
      </c>
      <c r="B17" s="11">
        <f>[13]Outubro!$B$5</f>
        <v>32.516666666666666</v>
      </c>
      <c r="C17" s="11">
        <f>[13]Outubro!$B$6</f>
        <v>32.12083333333333</v>
      </c>
      <c r="D17" s="11">
        <f>[13]Outubro!$B$7</f>
        <v>31.600000000000005</v>
      </c>
      <c r="E17" s="11">
        <f>[13]Outubro!$B$8</f>
        <v>31.045833333333334</v>
      </c>
      <c r="F17" s="11">
        <f>[13]Outubro!$B$9</f>
        <v>32.262500000000003</v>
      </c>
      <c r="G17" s="11">
        <f>[13]Outubro!$B$10</f>
        <v>30.758333333333336</v>
      </c>
      <c r="H17" s="11">
        <f>[13]Outubro!$B$11</f>
        <v>30.529166666666658</v>
      </c>
      <c r="I17" s="11">
        <f>[13]Outubro!$B$12</f>
        <v>29.779166666666669</v>
      </c>
      <c r="J17" s="11">
        <f>[13]Outubro!$B$13</f>
        <v>31.754166666666663</v>
      </c>
      <c r="K17" s="11">
        <f>[13]Outubro!$B$14</f>
        <v>28.633333333333336</v>
      </c>
      <c r="L17" s="11">
        <f>[13]Outubro!$B$15</f>
        <v>28.362500000000001</v>
      </c>
      <c r="M17" s="11">
        <f>[13]Outubro!$B$16</f>
        <v>27.783333333333331</v>
      </c>
      <c r="N17" s="11">
        <f>[13]Outubro!$B$17</f>
        <v>28.824999999999999</v>
      </c>
      <c r="O17" s="11">
        <f>[13]Outubro!$B$18</f>
        <v>27.920833333333338</v>
      </c>
      <c r="P17" s="11">
        <f>[13]Outubro!$B$19</f>
        <v>22.558333333333334</v>
      </c>
      <c r="Q17" s="11">
        <f>[13]Outubro!$B$20</f>
        <v>23.799999999999997</v>
      </c>
      <c r="R17" s="11">
        <f>[13]Outubro!$B$21</f>
        <v>26.075000000000006</v>
      </c>
      <c r="S17" s="11">
        <f>[13]Outubro!$B$22</f>
        <v>26.129166666666674</v>
      </c>
      <c r="T17" s="11">
        <f>[13]Outubro!$B$23</f>
        <v>25.645833333333329</v>
      </c>
      <c r="U17" s="11">
        <f>[13]Outubro!$B$24</f>
        <v>25.320833333333336</v>
      </c>
      <c r="V17" s="11">
        <f>[13]Outubro!$B$25</f>
        <v>24.158333333333335</v>
      </c>
      <c r="W17" s="11">
        <f>[13]Outubro!$B$26</f>
        <v>25.441666666666663</v>
      </c>
      <c r="X17" s="11">
        <f>[13]Outubro!$B$27</f>
        <v>25.858333333333331</v>
      </c>
      <c r="Y17" s="11">
        <f>[13]Outubro!$B$28</f>
        <v>25.345833333333331</v>
      </c>
      <c r="Z17" s="11">
        <f>[13]Outubro!$B$29</f>
        <v>25.866666666666671</v>
      </c>
      <c r="AA17" s="11">
        <f>[13]Outubro!$B$30</f>
        <v>23.137499999999999</v>
      </c>
      <c r="AB17" s="11">
        <f>[13]Outubro!$B$31</f>
        <v>21.625</v>
      </c>
      <c r="AC17" s="11">
        <f>[13]Outubro!$B$32</f>
        <v>25.529166666666669</v>
      </c>
      <c r="AD17" s="11">
        <f>[13]Outubro!$B$33</f>
        <v>22.441666666666666</v>
      </c>
      <c r="AE17" s="11">
        <f>[13]Outubro!$B$34</f>
        <v>21.429166666666664</v>
      </c>
      <c r="AF17" s="11">
        <f>[13]Outubro!$B$35</f>
        <v>23.120833333333334</v>
      </c>
      <c r="AG17" s="93">
        <f t="shared" ref="AG17:AG22" si="3">AVERAGE(B17:AF17)</f>
        <v>27.012096774193555</v>
      </c>
      <c r="AI17" s="12" t="s">
        <v>47</v>
      </c>
    </row>
    <row r="18" spans="1:38" x14ac:dyDescent="0.2">
      <c r="A18" s="58" t="s">
        <v>3</v>
      </c>
      <c r="B18" s="11">
        <f>[14]Outubro!$B$5</f>
        <v>33.35</v>
      </c>
      <c r="C18" s="11">
        <f>[14]Outubro!$B$6</f>
        <v>31.624999999999996</v>
      </c>
      <c r="D18" s="11">
        <f>[14]Outubro!$B$7</f>
        <v>30.408333333333335</v>
      </c>
      <c r="E18" s="11">
        <f>[14]Outubro!$B$8</f>
        <v>30.954166666666666</v>
      </c>
      <c r="F18" s="11">
        <f>[14]Outubro!$B$9</f>
        <v>31.999999999999996</v>
      </c>
      <c r="G18" s="11">
        <f>[14]Outubro!$B$10</f>
        <v>32.395833333333336</v>
      </c>
      <c r="H18" s="11">
        <f>[14]Outubro!$B$11</f>
        <v>31.991666666666674</v>
      </c>
      <c r="I18" s="11">
        <f>[14]Outubro!$B$12</f>
        <v>31.573913043478267</v>
      </c>
      <c r="J18" s="11">
        <f>[14]Outubro!$B$13</f>
        <v>32.224999999999994</v>
      </c>
      <c r="K18" s="11">
        <f>[14]Outubro!$B$14</f>
        <v>29.347826086956523</v>
      </c>
      <c r="L18" s="11">
        <f>[14]Outubro!$B$15</f>
        <v>27.270833333333329</v>
      </c>
      <c r="M18" s="11">
        <f>[14]Outubro!$B$16</f>
        <v>28.030434782608694</v>
      </c>
      <c r="N18" s="11">
        <f>[14]Outubro!$B$17</f>
        <v>29.05416666666666</v>
      </c>
      <c r="O18" s="11">
        <f>[14]Outubro!$B$18</f>
        <v>30.212499999999995</v>
      </c>
      <c r="P18" s="11">
        <f>[14]Outubro!$B$19</f>
        <v>26.729166666666661</v>
      </c>
      <c r="Q18" s="11">
        <f>[14]Outubro!$B$20</f>
        <v>23.608333333333331</v>
      </c>
      <c r="R18" s="11">
        <f>[14]Outubro!$B$21</f>
        <v>25.816666666666663</v>
      </c>
      <c r="S18" s="11">
        <f>[14]Outubro!$B$22</f>
        <v>27.754166666666666</v>
      </c>
      <c r="T18" s="11">
        <f>[14]Outubro!$B$23</f>
        <v>26.162499999999998</v>
      </c>
      <c r="U18" s="11">
        <f>[14]Outubro!$B$24</f>
        <v>23.912499999999998</v>
      </c>
      <c r="V18" s="11">
        <f>[14]Outubro!$B$25</f>
        <v>25.141666666666662</v>
      </c>
      <c r="W18" s="11">
        <f>[14]Outubro!$B$26</f>
        <v>26.473913043478266</v>
      </c>
      <c r="X18" s="11">
        <f>[14]Outubro!$B$27</f>
        <v>26.686956521739134</v>
      </c>
      <c r="Y18" s="11">
        <f>[14]Outubro!$B$28</f>
        <v>24.933333333333334</v>
      </c>
      <c r="Z18" s="11">
        <f>[14]Outubro!$B$29</f>
        <v>27.179166666666664</v>
      </c>
      <c r="AA18" s="11">
        <f>[14]Outubro!$B$30</f>
        <v>24.637500000000003</v>
      </c>
      <c r="AB18" s="11">
        <f>[14]Outubro!$B$31</f>
        <v>23.691666666666666</v>
      </c>
      <c r="AC18" s="11">
        <f>[14]Outubro!$B$32</f>
        <v>24.678260869565214</v>
      </c>
      <c r="AD18" s="11">
        <f>[14]Outubro!$B$33</f>
        <v>24.221739130434784</v>
      </c>
      <c r="AE18" s="11">
        <f>[14]Outubro!$B$34</f>
        <v>22.78</v>
      </c>
      <c r="AF18" s="11" t="str">
        <f>[14]Outubro!$B$35</f>
        <v>*</v>
      </c>
      <c r="AG18" s="93">
        <f>AVERAGE(B18:AF18)</f>
        <v>27.828240338164257</v>
      </c>
      <c r="AH18" s="12" t="s">
        <v>47</v>
      </c>
      <c r="AI18" s="12" t="s">
        <v>47</v>
      </c>
      <c r="AL18" t="s">
        <v>47</v>
      </c>
    </row>
    <row r="19" spans="1:38" x14ac:dyDescent="0.2">
      <c r="A19" s="58" t="s">
        <v>4</v>
      </c>
      <c r="B19" s="11" t="str">
        <f>[15]Outubro!$B$5</f>
        <v>*</v>
      </c>
      <c r="C19" s="11" t="str">
        <f>[15]Outubro!$B$6</f>
        <v>*</v>
      </c>
      <c r="D19" s="11" t="str">
        <f>[15]Outubro!$B$7</f>
        <v>*</v>
      </c>
      <c r="E19" s="11" t="str">
        <f>[15]Outubro!$B$8</f>
        <v>*</v>
      </c>
      <c r="F19" s="11" t="str">
        <f>[15]Outubro!$B$9</f>
        <v>*</v>
      </c>
      <c r="G19" s="11" t="str">
        <f>[15]Outubro!$B$10</f>
        <v>*</v>
      </c>
      <c r="H19" s="11" t="str">
        <f>[15]Outubro!$B$11</f>
        <v>*</v>
      </c>
      <c r="I19" s="11" t="str">
        <f>[15]Outubro!$B$12</f>
        <v>*</v>
      </c>
      <c r="J19" s="11" t="str">
        <f>[15]Outubro!$B$13</f>
        <v>*</v>
      </c>
      <c r="K19" s="11" t="str">
        <f>[15]Outubro!$B$14</f>
        <v>*</v>
      </c>
      <c r="L19" s="11" t="str">
        <f>[15]Outubro!$B$15</f>
        <v>*</v>
      </c>
      <c r="M19" s="11" t="str">
        <f>[15]Outubro!$B$16</f>
        <v>*</v>
      </c>
      <c r="N19" s="11" t="str">
        <f>[15]Outubro!$B$17</f>
        <v>*</v>
      </c>
      <c r="O19" s="11" t="str">
        <f>[15]Outubro!$B$18</f>
        <v>*</v>
      </c>
      <c r="P19" s="11" t="str">
        <f>[15]Outubro!$B$19</f>
        <v>*</v>
      </c>
      <c r="Q19" s="11" t="str">
        <f>[15]Outubro!$B$20</f>
        <v>*</v>
      </c>
      <c r="R19" s="11" t="str">
        <f>[15]Outubro!$B$21</f>
        <v>*</v>
      </c>
      <c r="S19" s="11" t="str">
        <f>[15]Outubro!$B$22</f>
        <v>*</v>
      </c>
      <c r="T19" s="11" t="str">
        <f>[15]Outubro!$B$23</f>
        <v>*</v>
      </c>
      <c r="U19" s="11" t="str">
        <f>[15]Outubro!$B$24</f>
        <v>*</v>
      </c>
      <c r="V19" s="11" t="str">
        <f>[15]Outubro!$B$25</f>
        <v>*</v>
      </c>
      <c r="W19" s="11" t="str">
        <f>[15]Outubro!$B$26</f>
        <v>*</v>
      </c>
      <c r="X19" s="11" t="str">
        <f>[15]Outubro!$B$27</f>
        <v>*</v>
      </c>
      <c r="Y19" s="11" t="str">
        <f>[15]Outubro!$B$28</f>
        <v>*</v>
      </c>
      <c r="Z19" s="11" t="str">
        <f>[15]Outubro!$B$29</f>
        <v>*</v>
      </c>
      <c r="AA19" s="11" t="str">
        <f>[15]Outubro!$B$30</f>
        <v>*</v>
      </c>
      <c r="AB19" s="11" t="str">
        <f>[15]Outubro!$B$31</f>
        <v>*</v>
      </c>
      <c r="AC19" s="11" t="str">
        <f>[15]Outubro!$B$32</f>
        <v>*</v>
      </c>
      <c r="AD19" s="11" t="str">
        <f>[15]Outubro!$B$33</f>
        <v>*</v>
      </c>
      <c r="AE19" s="11" t="str">
        <f>[15]Outubro!$B$34</f>
        <v>*</v>
      </c>
      <c r="AF19" s="11" t="str">
        <f>[15]Outubro!$B$35</f>
        <v>*</v>
      </c>
      <c r="AG19" s="93" t="s">
        <v>226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[16]Outubro!$B$5</f>
        <v>35.020833333333336</v>
      </c>
      <c r="C20" s="11">
        <f>[16]Outubro!$B$6</f>
        <v>34.729166666666671</v>
      </c>
      <c r="D20" s="11">
        <f>[16]Outubro!$B$7</f>
        <v>35.766666666666673</v>
      </c>
      <c r="E20" s="11">
        <f>[16]Outubro!$B$8</f>
        <v>28.712499999999995</v>
      </c>
      <c r="F20" s="11">
        <f>[16]Outubro!$B$9</f>
        <v>30.3</v>
      </c>
      <c r="G20" s="11">
        <f>[16]Outubro!$B$10</f>
        <v>32.549999999999997</v>
      </c>
      <c r="H20" s="11">
        <f>[16]Outubro!$B$11</f>
        <v>33.095833333333339</v>
      </c>
      <c r="I20" s="11">
        <f>[16]Outubro!$B$12</f>
        <v>35.037500000000001</v>
      </c>
      <c r="J20" s="11">
        <f>[16]Outubro!$B$13</f>
        <v>36.591666666666669</v>
      </c>
      <c r="K20" s="11">
        <f>[16]Outubro!$B$14</f>
        <v>33.829166666666673</v>
      </c>
      <c r="L20" s="11">
        <f>[16]Outubro!$B$15</f>
        <v>33.254166666666663</v>
      </c>
      <c r="M20" s="11">
        <f>[16]Outubro!$B$16</f>
        <v>29.804166666666671</v>
      </c>
      <c r="N20" s="11">
        <f>[16]Outubro!$B$17</f>
        <v>32.541666666666664</v>
      </c>
      <c r="O20" s="11">
        <f>[16]Outubro!$B$18</f>
        <v>33.43333333333333</v>
      </c>
      <c r="P20" s="11">
        <f>[16]Outubro!$B$19</f>
        <v>27.645833333333332</v>
      </c>
      <c r="Q20" s="11">
        <f>[16]Outubro!$B$20</f>
        <v>27.049999999999997</v>
      </c>
      <c r="R20" s="11">
        <f>[16]Outubro!$B$21</f>
        <v>30.862499999999994</v>
      </c>
      <c r="S20" s="11">
        <f>[16]Outubro!$B$22</f>
        <v>29.533333333333328</v>
      </c>
      <c r="T20" s="11">
        <f>[16]Outubro!$B$23</f>
        <v>25.987499999999997</v>
      </c>
      <c r="U20" s="11">
        <f>[16]Outubro!$B$24</f>
        <v>26.787499999999998</v>
      </c>
      <c r="V20" s="11">
        <f>[16]Outubro!$B$25</f>
        <v>26.166666666666661</v>
      </c>
      <c r="W20" s="11">
        <f>[16]Outubro!$B$26</f>
        <v>27.929166666666671</v>
      </c>
      <c r="X20" s="11">
        <f>[16]Outubro!$B$27</f>
        <v>27.120833333333334</v>
      </c>
      <c r="Y20" s="11">
        <f>[16]Outubro!$B$28</f>
        <v>25.604166666666671</v>
      </c>
      <c r="Z20" s="11">
        <f>[16]Outubro!$B$29</f>
        <v>28.066666666666666</v>
      </c>
      <c r="AA20" s="11">
        <f>[16]Outubro!$B$30</f>
        <v>27.452173913043474</v>
      </c>
      <c r="AB20" s="11">
        <f>[16]Outubro!$B$31</f>
        <v>24.150000000000002</v>
      </c>
      <c r="AC20" s="11">
        <f>[16]Outubro!$B$32</f>
        <v>29.334782608695654</v>
      </c>
      <c r="AD20" s="11">
        <f>[16]Outubro!$B$33</f>
        <v>25.408695652173911</v>
      </c>
      <c r="AE20" s="11">
        <f>[16]Outubro!$B$34</f>
        <v>24.995833333333326</v>
      </c>
      <c r="AF20" s="11">
        <f>[16]Outubro!$B$35</f>
        <v>26.429166666666664</v>
      </c>
      <c r="AG20" s="93">
        <f t="shared" si="3"/>
        <v>29.844886629266004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[17]Outubro!$B$5</f>
        <v>30.587499999999991</v>
      </c>
      <c r="C21" s="11">
        <f>[17]Outubro!$B$6</f>
        <v>30.508333333333336</v>
      </c>
      <c r="D21" s="11">
        <f>[17]Outubro!$B$7</f>
        <v>30.241666666666664</v>
      </c>
      <c r="E21" s="11">
        <f>[17]Outubro!$B$8</f>
        <v>30.875</v>
      </c>
      <c r="F21" s="11">
        <f>[17]Outubro!$B$9</f>
        <v>31.879166666666663</v>
      </c>
      <c r="G21" s="11">
        <f>[17]Outubro!$B$10</f>
        <v>32.295833333333327</v>
      </c>
      <c r="H21" s="11">
        <f>[17]Outubro!$B$11</f>
        <v>30.591666666666665</v>
      </c>
      <c r="I21" s="11">
        <f>[17]Outubro!$B$12</f>
        <v>30.604166666666668</v>
      </c>
      <c r="J21" s="11">
        <f>[17]Outubro!$B$13</f>
        <v>31.045833333333338</v>
      </c>
      <c r="K21" s="11">
        <f>[17]Outubro!$B$14</f>
        <v>29.3</v>
      </c>
      <c r="L21" s="11">
        <f>[17]Outubro!$B$15</f>
        <v>26.549999999999997</v>
      </c>
      <c r="M21" s="11">
        <f>[17]Outubro!$B$16</f>
        <v>26.216666666666669</v>
      </c>
      <c r="N21" s="11">
        <f>[17]Outubro!$B$17</f>
        <v>27.954166666666666</v>
      </c>
      <c r="O21" s="11">
        <f>[17]Outubro!$B$18</f>
        <v>26.829166666666669</v>
      </c>
      <c r="P21" s="11">
        <f>[17]Outubro!$B$19</f>
        <v>24.308333333333337</v>
      </c>
      <c r="Q21" s="11">
        <f>[17]Outubro!$B$20</f>
        <v>23.566666666666666</v>
      </c>
      <c r="R21" s="11">
        <f>[17]Outubro!$B$21</f>
        <v>24.691666666666666</v>
      </c>
      <c r="S21" s="11">
        <f>[17]Outubro!$B$22</f>
        <v>26.912499999999998</v>
      </c>
      <c r="T21" s="11">
        <f>[17]Outubro!$B$23</f>
        <v>25.745833333333337</v>
      </c>
      <c r="U21" s="11">
        <f>[17]Outubro!$B$24</f>
        <v>22.766666666666666</v>
      </c>
      <c r="V21" s="11">
        <f>[17]Outubro!$B$25</f>
        <v>23.958333333333329</v>
      </c>
      <c r="W21" s="11">
        <f>[17]Outubro!$B$26</f>
        <v>25.287499999999998</v>
      </c>
      <c r="X21" s="11">
        <f>[17]Outubro!$B$27</f>
        <v>23.837500000000006</v>
      </c>
      <c r="Y21" s="11">
        <f>[17]Outubro!$B$28</f>
        <v>24.079166666666666</v>
      </c>
      <c r="Z21" s="11">
        <f>[17]Outubro!$B$29</f>
        <v>25.554166666666664</v>
      </c>
      <c r="AA21" s="11">
        <f>[17]Outubro!$B$30</f>
        <v>24.4375</v>
      </c>
      <c r="AB21" s="11">
        <f>[17]Outubro!$B$31</f>
        <v>22.154166666666669</v>
      </c>
      <c r="AC21" s="11">
        <f>[17]Outubro!$B$32</f>
        <v>23.633333333333336</v>
      </c>
      <c r="AD21" s="11">
        <f>[17]Outubro!$B$33</f>
        <v>21.008333333333329</v>
      </c>
      <c r="AE21" s="11">
        <f>[17]Outubro!$B$34</f>
        <v>22.516666666666666</v>
      </c>
      <c r="AF21" s="11">
        <f>[17]Outubro!$B$35</f>
        <v>23.929166666666674</v>
      </c>
      <c r="AG21" s="93">
        <f>AVERAGE(B21:AF21)</f>
        <v>26.576344086021507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[18]Outubro!$B$5</f>
        <v>31.274999999999995</v>
      </c>
      <c r="C22" s="11">
        <f>[18]Outubro!$B$6</f>
        <v>31.6875</v>
      </c>
      <c r="D22" s="11">
        <f>[18]Outubro!$B$7</f>
        <v>32.12083333333333</v>
      </c>
      <c r="E22" s="11">
        <f>[18]Outubro!$B$8</f>
        <v>33.31666666666667</v>
      </c>
      <c r="F22" s="11">
        <f>[18]Outubro!$B$9</f>
        <v>33.333333333333336</v>
      </c>
      <c r="G22" s="11">
        <f>[18]Outubro!$B$10</f>
        <v>34.429166666666653</v>
      </c>
      <c r="H22" s="11">
        <f>[18]Outubro!$B$11</f>
        <v>32.687499999999993</v>
      </c>
      <c r="I22" s="11">
        <f>[18]Outubro!$B$12</f>
        <v>33.929166666666667</v>
      </c>
      <c r="J22" s="11">
        <f>[18]Outubro!$B$13</f>
        <v>32.675000000000004</v>
      </c>
      <c r="K22" s="11">
        <f>[18]Outubro!$B$14</f>
        <v>32.782608695652172</v>
      </c>
      <c r="L22" s="11">
        <f>[18]Outubro!$B$15</f>
        <v>30.466666666666669</v>
      </c>
      <c r="M22" s="11">
        <f>[18]Outubro!$B$16</f>
        <v>27.379166666666674</v>
      </c>
      <c r="N22" s="11">
        <f>[18]Outubro!$B$17</f>
        <v>30.566666666666666</v>
      </c>
      <c r="O22" s="11">
        <f>[18]Outubro!$B$18</f>
        <v>32.295833333333341</v>
      </c>
      <c r="P22" s="11">
        <f>[18]Outubro!$B$19</f>
        <v>26.6</v>
      </c>
      <c r="Q22" s="11">
        <f>[18]Outubro!$B$20</f>
        <v>27.178260869565218</v>
      </c>
      <c r="R22" s="11">
        <f>[18]Outubro!$B$21</f>
        <v>29.516666666666669</v>
      </c>
      <c r="S22" s="11">
        <f>[18]Outubro!$B$22</f>
        <v>29.8</v>
      </c>
      <c r="T22" s="11">
        <f>[18]Outubro!$B$23</f>
        <v>27.370833333333337</v>
      </c>
      <c r="U22" s="11">
        <f>[18]Outubro!$B$24</f>
        <v>26.470833333333335</v>
      </c>
      <c r="V22" s="11">
        <f>[18]Outubro!$B$25</f>
        <v>26.900000000000002</v>
      </c>
      <c r="W22" s="11">
        <f>[18]Outubro!$B$26</f>
        <v>28.920833333333334</v>
      </c>
      <c r="X22" s="11">
        <f>[18]Outubro!$B$27</f>
        <v>28.770833333333332</v>
      </c>
      <c r="Y22" s="11">
        <f>[18]Outubro!$B$28</f>
        <v>27.320833333333329</v>
      </c>
      <c r="Z22" s="11">
        <f>[18]Outubro!$B$29</f>
        <v>28.891304347826086</v>
      </c>
      <c r="AA22" s="11">
        <f>[18]Outubro!$B$30</f>
        <v>27.399999999999995</v>
      </c>
      <c r="AB22" s="11">
        <f>[18]Outubro!$B$31</f>
        <v>25.208333333333332</v>
      </c>
      <c r="AC22" s="11">
        <f>[18]Outubro!$B$32</f>
        <v>26.775000000000006</v>
      </c>
      <c r="AD22" s="11">
        <f>[18]Outubro!$B$33</f>
        <v>22.682608695652174</v>
      </c>
      <c r="AE22" s="11">
        <f>[18]Outubro!$B$34</f>
        <v>24.858333333333334</v>
      </c>
      <c r="AF22" s="11">
        <f>[18]Outubro!$B$35</f>
        <v>26.052173913043475</v>
      </c>
      <c r="AG22" s="93">
        <f t="shared" si="3"/>
        <v>29.343934081346426</v>
      </c>
      <c r="AH22" t="s">
        <v>47</v>
      </c>
      <c r="AK22" t="s">
        <v>47</v>
      </c>
    </row>
    <row r="23" spans="1:38" x14ac:dyDescent="0.2">
      <c r="A23" s="58" t="s">
        <v>7</v>
      </c>
      <c r="B23" s="11" t="str">
        <f>[19]Outubro!$B$5</f>
        <v>*</v>
      </c>
      <c r="C23" s="11" t="str">
        <f>[19]Outubro!$B$6</f>
        <v>*</v>
      </c>
      <c r="D23" s="11" t="str">
        <f>[19]Outubro!$B$7</f>
        <v>*</v>
      </c>
      <c r="E23" s="11" t="str">
        <f>[19]Outubro!$B$8</f>
        <v>*</v>
      </c>
      <c r="F23" s="11" t="str">
        <f>[19]Outubro!$B$9</f>
        <v>*</v>
      </c>
      <c r="G23" s="11" t="str">
        <f>[19]Outubro!$B$10</f>
        <v>*</v>
      </c>
      <c r="H23" s="11" t="str">
        <f>[19]Outubro!$B$11</f>
        <v>*</v>
      </c>
      <c r="I23" s="11" t="str">
        <f>[19]Outubro!$B$12</f>
        <v>*</v>
      </c>
      <c r="J23" s="11" t="str">
        <f>[19]Outubro!$B$13</f>
        <v>*</v>
      </c>
      <c r="K23" s="11" t="str">
        <f>[19]Outubro!$B$14</f>
        <v>*</v>
      </c>
      <c r="L23" s="11" t="str">
        <f>[19]Outubro!$B$15</f>
        <v>*</v>
      </c>
      <c r="M23" s="11" t="str">
        <f>[19]Outubro!$B$16</f>
        <v>*</v>
      </c>
      <c r="N23" s="11" t="str">
        <f>[19]Outubro!$B$17</f>
        <v>*</v>
      </c>
      <c r="O23" s="11" t="str">
        <f>[19]Outubro!$B$18</f>
        <v>*</v>
      </c>
      <c r="P23" s="11" t="str">
        <f>[19]Outubro!$B$19</f>
        <v>*</v>
      </c>
      <c r="Q23" s="11" t="str">
        <f>[19]Outubro!$B$20</f>
        <v>*</v>
      </c>
      <c r="R23" s="11" t="str">
        <f>[19]Outubro!$B$21</f>
        <v>*</v>
      </c>
      <c r="S23" s="11" t="str">
        <f>[19]Outubro!$B$22</f>
        <v>*</v>
      </c>
      <c r="T23" s="11" t="str">
        <f>[19]Outubro!$B$23</f>
        <v>*</v>
      </c>
      <c r="U23" s="11" t="str">
        <f>[19]Outubro!$B$24</f>
        <v>*</v>
      </c>
      <c r="V23" s="11" t="str">
        <f>[19]Outubro!$B$25</f>
        <v>*</v>
      </c>
      <c r="W23" s="11" t="str">
        <f>[19]Outubro!$B$26</f>
        <v>*</v>
      </c>
      <c r="X23" s="11" t="str">
        <f>[19]Outubro!$B$27</f>
        <v>*</v>
      </c>
      <c r="Y23" s="11" t="str">
        <f>[19]Outubro!$B$28</f>
        <v>*</v>
      </c>
      <c r="Z23" s="11" t="str">
        <f>[19]Outubro!$B$29</f>
        <v>*</v>
      </c>
      <c r="AA23" s="11" t="str">
        <f>[19]Outubro!$B$30</f>
        <v>*</v>
      </c>
      <c r="AB23" s="11" t="str">
        <f>[19]Outubro!$B$31</f>
        <v>*</v>
      </c>
      <c r="AC23" s="11" t="str">
        <f>[19]Outubro!$B$32</f>
        <v>*</v>
      </c>
      <c r="AD23" s="11" t="str">
        <f>[19]Outubro!$B$33</f>
        <v>*</v>
      </c>
      <c r="AE23" s="11" t="str">
        <f>[19]Outubro!$B$34</f>
        <v>*</v>
      </c>
      <c r="AF23" s="11" t="str">
        <f>[19]Outubro!$B$35</f>
        <v>*</v>
      </c>
      <c r="AG23" s="93" t="s">
        <v>226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[20]Outubro!$B$5</f>
        <v>*</v>
      </c>
      <c r="C24" s="11" t="str">
        <f>[20]Outubro!$B$6</f>
        <v>*</v>
      </c>
      <c r="D24" s="11" t="str">
        <f>[20]Outubro!$B$7</f>
        <v>*</v>
      </c>
      <c r="E24" s="11" t="str">
        <f>[20]Outubro!$B$8</f>
        <v>*</v>
      </c>
      <c r="F24" s="11" t="str">
        <f>[20]Outubro!$B$9</f>
        <v>*</v>
      </c>
      <c r="G24" s="11" t="str">
        <f>[20]Outubro!$B$10</f>
        <v>*</v>
      </c>
      <c r="H24" s="11" t="str">
        <f>[20]Outubro!$B$11</f>
        <v>*</v>
      </c>
      <c r="I24" s="11" t="str">
        <f>[20]Outubro!$B$12</f>
        <v>*</v>
      </c>
      <c r="J24" s="11" t="str">
        <f>[20]Outubro!$B$13</f>
        <v>*</v>
      </c>
      <c r="K24" s="11" t="str">
        <f>[20]Outubro!$B$14</f>
        <v>*</v>
      </c>
      <c r="L24" s="11" t="str">
        <f>[20]Outubro!$B$15</f>
        <v>*</v>
      </c>
      <c r="M24" s="11" t="str">
        <f>[20]Outubro!$B$16</f>
        <v>*</v>
      </c>
      <c r="N24" s="11" t="str">
        <f>[20]Outubro!$B$17</f>
        <v>*</v>
      </c>
      <c r="O24" s="11" t="str">
        <f>[20]Outubro!$B$18</f>
        <v>*</v>
      </c>
      <c r="P24" s="11" t="str">
        <f>[20]Outubro!$B$19</f>
        <v>*</v>
      </c>
      <c r="Q24" s="11" t="str">
        <f>[20]Outubro!$B$20</f>
        <v>*</v>
      </c>
      <c r="R24" s="11" t="str">
        <f>[20]Outubro!$B$21</f>
        <v>*</v>
      </c>
      <c r="S24" s="11" t="str">
        <f>[20]Outubro!$B$22</f>
        <v>*</v>
      </c>
      <c r="T24" s="11" t="str">
        <f>[20]Outubro!$B$23</f>
        <v>*</v>
      </c>
      <c r="U24" s="11" t="str">
        <f>[20]Outubro!$B$24</f>
        <v>*</v>
      </c>
      <c r="V24" s="11" t="str">
        <f>[20]Outubro!$B$25</f>
        <v>*</v>
      </c>
      <c r="W24" s="11" t="str">
        <f>[20]Outubro!$B$26</f>
        <v>*</v>
      </c>
      <c r="X24" s="11" t="str">
        <f>[20]Outubro!$B$27</f>
        <v>*</v>
      </c>
      <c r="Y24" s="11" t="str">
        <f>[20]Outubro!$B$28</f>
        <v>*</v>
      </c>
      <c r="Z24" s="11" t="str">
        <f>[20]Outubro!$B$29</f>
        <v>*</v>
      </c>
      <c r="AA24" s="11" t="str">
        <f>[20]Outubro!$B$30</f>
        <v>*</v>
      </c>
      <c r="AB24" s="11" t="str">
        <f>[20]Outubro!$B$31</f>
        <v>*</v>
      </c>
      <c r="AC24" s="11" t="str">
        <f>[20]Outubro!$B$32</f>
        <v>*</v>
      </c>
      <c r="AD24" s="11" t="str">
        <f>[20]Outubro!$B$33</f>
        <v>*</v>
      </c>
      <c r="AE24" s="11" t="str">
        <f>[20]Outubro!$B$34</f>
        <v>*</v>
      </c>
      <c r="AF24" s="11" t="str">
        <f>[20]Outubro!$B$35</f>
        <v>*</v>
      </c>
      <c r="AG24" s="138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[21]Outubro!$B$5</f>
        <v>30.774999999999995</v>
      </c>
      <c r="C25" s="11">
        <f>[21]Outubro!$B$6</f>
        <v>31.125000000000011</v>
      </c>
      <c r="D25" s="11">
        <f>[21]Outubro!$B$7</f>
        <v>30.675000000000001</v>
      </c>
      <c r="E25" s="11">
        <f>[21]Outubro!$B$8</f>
        <v>27.062500000000004</v>
      </c>
      <c r="F25" s="11">
        <f>[21]Outubro!$B$9</f>
        <v>26.500000000000011</v>
      </c>
      <c r="G25" s="11">
        <f>[21]Outubro!$B$10</f>
        <v>26.958333333333329</v>
      </c>
      <c r="H25" s="11">
        <f>[21]Outubro!$B$11</f>
        <v>29.862499999999997</v>
      </c>
      <c r="I25" s="11">
        <f>[21]Outubro!$B$12</f>
        <v>28.533333333333331</v>
      </c>
      <c r="J25" s="11">
        <f>[21]Outubro!$B$13</f>
        <v>27.454166666666666</v>
      </c>
      <c r="K25" s="11">
        <f>[21]Outubro!$B$14</f>
        <v>24.116666666666664</v>
      </c>
      <c r="L25" s="11">
        <f>[21]Outubro!$B$15</f>
        <v>24.604166666666661</v>
      </c>
      <c r="M25" s="11">
        <f>[21]Outubro!$B$16</f>
        <v>24.795833333333334</v>
      </c>
      <c r="N25" s="11">
        <f>[21]Outubro!$B$17</f>
        <v>24.816666666666674</v>
      </c>
      <c r="O25" s="11">
        <f>[21]Outubro!$B$18</f>
        <v>25.666666666666668</v>
      </c>
      <c r="P25" s="11">
        <f>[21]Outubro!$B$19</f>
        <v>21.487500000000001</v>
      </c>
      <c r="Q25" s="11">
        <f>[21]Outubro!$B$20</f>
        <v>23.054166666666664</v>
      </c>
      <c r="R25" s="11">
        <f>[21]Outubro!$B$21</f>
        <v>24.116666666666664</v>
      </c>
      <c r="S25" s="11">
        <f>[21]Outubro!$B$22</f>
        <v>24.858333333333338</v>
      </c>
      <c r="T25" s="11">
        <f>[21]Outubro!$B$23</f>
        <v>26.320833333333336</v>
      </c>
      <c r="U25" s="11">
        <f>[21]Outubro!$B$24</f>
        <v>27.366666666666664</v>
      </c>
      <c r="V25" s="11">
        <f>[21]Outubro!$B$25</f>
        <v>28.125</v>
      </c>
      <c r="W25" s="11">
        <f>[21]Outubro!$B$26</f>
        <v>27.716666666666669</v>
      </c>
      <c r="X25" s="11">
        <f>[21]Outubro!$B$27</f>
        <v>27.562500000000004</v>
      </c>
      <c r="Y25" s="11">
        <f>[21]Outubro!$B$28</f>
        <v>25.8</v>
      </c>
      <c r="Z25" s="11">
        <f>[21]Outubro!$B$29</f>
        <v>27.550000000000008</v>
      </c>
      <c r="AA25" s="11">
        <f>[21]Outubro!$B$30</f>
        <v>23.062500000000004</v>
      </c>
      <c r="AB25" s="11">
        <f>[21]Outubro!$B$31</f>
        <v>23.283333333333335</v>
      </c>
      <c r="AC25" s="11">
        <f>[21]Outubro!$B$32</f>
        <v>24.041666666666668</v>
      </c>
      <c r="AD25" s="11">
        <f>[21]Outubro!$B$33</f>
        <v>21.591666666666669</v>
      </c>
      <c r="AE25" s="11">
        <f>[21]Outubro!$B$34</f>
        <v>22.279166666666665</v>
      </c>
      <c r="AF25" s="11">
        <f>[21]Outubro!$B$35</f>
        <v>22.758333333333336</v>
      </c>
      <c r="AG25" s="138">
        <f t="shared" ref="AG25:AG26" si="4">AVERAGE(B25:AF25)</f>
        <v>25.932930107526882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[22]Outubro!$B$5</f>
        <v>30.829166666666666</v>
      </c>
      <c r="C26" s="11">
        <f>[22]Outubro!$B$6</f>
        <v>31.308333333333326</v>
      </c>
      <c r="D26" s="11">
        <f>[22]Outubro!$B$7</f>
        <v>31.516666666666669</v>
      </c>
      <c r="E26" s="11">
        <f>[22]Outubro!$B$8</f>
        <v>28.641666666666666</v>
      </c>
      <c r="F26" s="11">
        <f>[22]Outubro!$B$9</f>
        <v>30.054166666666664</v>
      </c>
      <c r="G26" s="11">
        <f>[22]Outubro!$B$10</f>
        <v>29.862499999999997</v>
      </c>
      <c r="H26" s="11">
        <f>[22]Outubro!$B$11</f>
        <v>30.633333333333336</v>
      </c>
      <c r="I26" s="11">
        <f>[22]Outubro!$B$12</f>
        <v>30.104166666666661</v>
      </c>
      <c r="J26" s="11">
        <f>[22]Outubro!$B$13</f>
        <v>31.220833333333335</v>
      </c>
      <c r="K26" s="11">
        <f>[22]Outubro!$B$14</f>
        <v>25.804166666666671</v>
      </c>
      <c r="L26" s="11">
        <f>[22]Outubro!$B$15</f>
        <v>25.808333333333334</v>
      </c>
      <c r="M26" s="11">
        <f>[22]Outubro!$B$16</f>
        <v>25.954166666666666</v>
      </c>
      <c r="N26" s="11">
        <f>[22]Outubro!$B$17</f>
        <v>26.166666666666661</v>
      </c>
      <c r="O26" s="11">
        <f>[22]Outubro!$B$18</f>
        <v>25.808333333333334</v>
      </c>
      <c r="P26" s="11">
        <f>[22]Outubro!$B$19</f>
        <v>21.112500000000004</v>
      </c>
      <c r="Q26" s="11">
        <f>[22]Outubro!$B$20</f>
        <v>22.750000000000004</v>
      </c>
      <c r="R26" s="11">
        <f>[22]Outubro!$B$21</f>
        <v>23.887499999999999</v>
      </c>
      <c r="S26" s="11">
        <f>[22]Outubro!$B$22</f>
        <v>24.483333333333331</v>
      </c>
      <c r="T26" s="11">
        <f>[22]Outubro!$B$23</f>
        <v>25.7</v>
      </c>
      <c r="U26" s="11">
        <f>[22]Outubro!$B$24</f>
        <v>25.583333333333332</v>
      </c>
      <c r="V26" s="11">
        <f>[22]Outubro!$B$25</f>
        <v>25.858333333333334</v>
      </c>
      <c r="W26" s="11">
        <f>[22]Outubro!$B$26</f>
        <v>25.775000000000006</v>
      </c>
      <c r="X26" s="11">
        <f>[22]Outubro!$B$27</f>
        <v>26.229166666666668</v>
      </c>
      <c r="Y26" s="11">
        <f>[22]Outubro!$B$28</f>
        <v>24.324999999999999</v>
      </c>
      <c r="Z26" s="11">
        <f>[22]Outubro!$B$29</f>
        <v>25.537500000000005</v>
      </c>
      <c r="AA26" s="11">
        <f>[22]Outubro!$B$30</f>
        <v>22.516666666666669</v>
      </c>
      <c r="AB26" s="11">
        <f>[22]Outubro!$B$31</f>
        <v>23.445833333333329</v>
      </c>
      <c r="AC26" s="11">
        <f>[22]Outubro!$B$32</f>
        <v>25.179166666666671</v>
      </c>
      <c r="AD26" s="11">
        <f>[22]Outubro!$B$33</f>
        <v>22.883333333333329</v>
      </c>
      <c r="AE26" s="11">
        <f>[22]Outubro!$B$34</f>
        <v>21.929166666666664</v>
      </c>
      <c r="AF26" s="11">
        <f>[22]Outubro!$B$35</f>
        <v>22.983333333333331</v>
      </c>
      <c r="AG26" s="138">
        <f t="shared" si="4"/>
        <v>26.254569892473121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[23]Outubro!$B$5</f>
        <v>30.983333333333338</v>
      </c>
      <c r="C27" s="11">
        <f>[23]Outubro!$B$6</f>
        <v>31.870833333333337</v>
      </c>
      <c r="D27" s="11">
        <f>[23]Outubro!$B$7</f>
        <v>31.729166666666668</v>
      </c>
      <c r="E27" s="11">
        <f>[23]Outubro!$B$8</f>
        <v>27.629166666666666</v>
      </c>
      <c r="F27" s="11">
        <f>[23]Outubro!$B$9</f>
        <v>27.629166666666663</v>
      </c>
      <c r="G27" s="11">
        <f>[23]Outubro!$B$10</f>
        <v>28.358333333333338</v>
      </c>
      <c r="H27" s="11">
        <f>[23]Outubro!$B$11</f>
        <v>31.120833333333326</v>
      </c>
      <c r="I27" s="11">
        <f>[23]Outubro!$B$12</f>
        <v>27.595833333333331</v>
      </c>
      <c r="J27" s="11">
        <f>[23]Outubro!$B$13</f>
        <v>27.895833333333332</v>
      </c>
      <c r="K27" s="11">
        <f>[23]Outubro!$B$14</f>
        <v>23.804166666666671</v>
      </c>
      <c r="L27" s="11">
        <f>[23]Outubro!$B$15</f>
        <v>23.950000000000003</v>
      </c>
      <c r="M27" s="11">
        <f>[23]Outubro!$B$16</f>
        <v>24.95</v>
      </c>
      <c r="N27" s="11">
        <f>[23]Outubro!$B$17</f>
        <v>25.633333333333336</v>
      </c>
      <c r="O27" s="11">
        <f>[23]Outubro!$B$18</f>
        <v>26.033333333333342</v>
      </c>
      <c r="P27" s="11">
        <f>[23]Outubro!$B$19</f>
        <v>21.195833333333336</v>
      </c>
      <c r="Q27" s="11">
        <f>[23]Outubro!$B$20</f>
        <v>23.208333333333332</v>
      </c>
      <c r="R27" s="11">
        <f>[23]Outubro!$B$21</f>
        <v>23.412499999999998</v>
      </c>
      <c r="S27" s="11">
        <f>[23]Outubro!$B$22</f>
        <v>24.524999999999995</v>
      </c>
      <c r="T27" s="11">
        <f>[23]Outubro!$B$23</f>
        <v>26.779166666666665</v>
      </c>
      <c r="U27" s="11">
        <f>[23]Outubro!$B$24</f>
        <v>27.112500000000008</v>
      </c>
      <c r="V27" s="11">
        <f>[23]Outubro!$B$25</f>
        <v>28.187499999999996</v>
      </c>
      <c r="W27" s="11">
        <f>[23]Outubro!$B$26</f>
        <v>27.674999999999997</v>
      </c>
      <c r="X27" s="11">
        <f>[23]Outubro!$B$27</f>
        <v>27.345833333333331</v>
      </c>
      <c r="Y27" s="11">
        <f>[23]Outubro!$B$28</f>
        <v>25.912499999999998</v>
      </c>
      <c r="Z27" s="11">
        <f>[23]Outubro!$B$29</f>
        <v>27.783333333333331</v>
      </c>
      <c r="AA27" s="11">
        <f>[23]Outubro!$B$30</f>
        <v>23.112499999999994</v>
      </c>
      <c r="AB27" s="11">
        <f>[23]Outubro!$B$31</f>
        <v>23.354166666666671</v>
      </c>
      <c r="AC27" s="11">
        <f>[23]Outubro!$B$32</f>
        <v>24.929166666666664</v>
      </c>
      <c r="AD27" s="11">
        <f>[23]Outubro!$B$33</f>
        <v>21.116666666666667</v>
      </c>
      <c r="AE27" s="11">
        <f>[23]Outubro!$B$34</f>
        <v>21.691666666666666</v>
      </c>
      <c r="AF27" s="11">
        <f>[23]Outubro!$B$35</f>
        <v>21.958333333333329</v>
      </c>
      <c r="AG27" s="93">
        <f t="shared" ref="AG27" si="5">AVERAGE(B27:AF27)</f>
        <v>26.080107526881719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[24]Outubro!$B$5</f>
        <v>32.262500000000003</v>
      </c>
      <c r="C28" s="11">
        <f>[24]Outubro!$B$6</f>
        <v>32.79999999999999</v>
      </c>
      <c r="D28" s="11">
        <f>[24]Outubro!$B$7</f>
        <v>34.219047619047622</v>
      </c>
      <c r="E28" s="11">
        <f>[24]Outubro!$B$8</f>
        <v>29.718181818181815</v>
      </c>
      <c r="F28" s="11">
        <f>[24]Outubro!$B$9</f>
        <v>29.117391304347823</v>
      </c>
      <c r="G28" s="11">
        <f>[24]Outubro!$B$10</f>
        <v>31.69047619047619</v>
      </c>
      <c r="H28" s="11">
        <f>[24]Outubro!$B$11</f>
        <v>33.404347826086962</v>
      </c>
      <c r="I28" s="11">
        <f>[24]Outubro!$B$12</f>
        <v>31.41578947368421</v>
      </c>
      <c r="J28" s="11">
        <f>[24]Outubro!$B$13</f>
        <v>32.265000000000001</v>
      </c>
      <c r="K28" s="11">
        <f>[24]Outubro!$B$14</f>
        <v>25.677777777777777</v>
      </c>
      <c r="L28" s="11">
        <f>[24]Outubro!$B$15</f>
        <v>26.900000000000002</v>
      </c>
      <c r="M28" s="11">
        <f>[24]Outubro!$B$16</f>
        <v>27.46</v>
      </c>
      <c r="N28" s="11">
        <f>[24]Outubro!$B$17</f>
        <v>28.56315789473684</v>
      </c>
      <c r="O28" s="11">
        <f>[24]Outubro!$B$18</f>
        <v>28.952631578947368</v>
      </c>
      <c r="P28" s="11">
        <f>[24]Outubro!$B$19</f>
        <v>21.552631578947363</v>
      </c>
      <c r="Q28" s="11">
        <f>[24]Outubro!$B$20</f>
        <v>24.823076923076922</v>
      </c>
      <c r="R28" s="11">
        <f>[24]Outubro!$B$21</f>
        <v>24.461904761904766</v>
      </c>
      <c r="S28" s="11">
        <f>[24]Outubro!$B$22</f>
        <v>25.133333333333329</v>
      </c>
      <c r="T28" s="11">
        <f>[24]Outubro!$B$23</f>
        <v>27.745833333333337</v>
      </c>
      <c r="U28" s="11">
        <f>[24]Outubro!$B$24</f>
        <v>25.950000000000003</v>
      </c>
      <c r="V28" s="11">
        <f>[24]Outubro!$B$25</f>
        <v>27.741666666666671</v>
      </c>
      <c r="W28" s="11">
        <f>[24]Outubro!$B$26</f>
        <v>26.866666666666656</v>
      </c>
      <c r="X28" s="11">
        <f>[24]Outubro!$B$27</f>
        <v>27.224999999999998</v>
      </c>
      <c r="Y28" s="11">
        <f>[24]Outubro!$B$28</f>
        <v>25.216666666666669</v>
      </c>
      <c r="Z28" s="11">
        <f>[24]Outubro!$B$29</f>
        <v>25.745833333333337</v>
      </c>
      <c r="AA28" s="11">
        <f>[24]Outubro!$B$30</f>
        <v>23.195833333333336</v>
      </c>
      <c r="AB28" s="11">
        <f>[24]Outubro!$B$31</f>
        <v>23.362500000000001</v>
      </c>
      <c r="AC28" s="11">
        <f>[24]Outubro!$B$32</f>
        <v>25.904347826086951</v>
      </c>
      <c r="AD28" s="11">
        <f>[24]Outubro!$B$33</f>
        <v>23.075000000000006</v>
      </c>
      <c r="AE28" s="11">
        <f>[24]Outubro!$B$34</f>
        <v>21.004347826086956</v>
      </c>
      <c r="AF28" s="11">
        <f>[24]Outubro!$B$35</f>
        <v>22.895454545454541</v>
      </c>
      <c r="AG28" s="93">
        <f>AVERAGE(B28:AF28)</f>
        <v>27.301496718650885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[25]Outubro!$B$5</f>
        <v>34.281818181818181</v>
      </c>
      <c r="C29" s="11">
        <f>[25]Outubro!$B$6</f>
        <v>35.410000000000004</v>
      </c>
      <c r="D29" s="11">
        <f>[25]Outubro!$B$7</f>
        <v>35.369999999999997</v>
      </c>
      <c r="E29" s="11">
        <f>[25]Outubro!$B$8</f>
        <v>28.218181818181822</v>
      </c>
      <c r="F29" s="11">
        <f>[25]Outubro!$B$9</f>
        <v>30.98</v>
      </c>
      <c r="G29" s="11">
        <f>[25]Outubro!$B$10</f>
        <v>32.709090909090918</v>
      </c>
      <c r="H29" s="11">
        <f>[25]Outubro!$B$11</f>
        <v>35.090909090909093</v>
      </c>
      <c r="I29" s="11">
        <f>[25]Outubro!$B$12</f>
        <v>35.099999999999994</v>
      </c>
      <c r="J29" s="11">
        <f>[25]Outubro!$B$13</f>
        <v>34.918181818181814</v>
      </c>
      <c r="K29" s="11">
        <f>[25]Outubro!$B$14</f>
        <v>32.009090909090908</v>
      </c>
      <c r="L29" s="11">
        <f>[25]Outubro!$B$15</f>
        <v>33.072727272727271</v>
      </c>
      <c r="M29" s="11">
        <f>[25]Outubro!$B$16</f>
        <v>30.972727272727273</v>
      </c>
      <c r="N29" s="11">
        <f>[25]Outubro!$B$17</f>
        <v>32.472727272727276</v>
      </c>
      <c r="O29" s="11">
        <f>[25]Outubro!$B$18</f>
        <v>33.436363636363645</v>
      </c>
      <c r="P29" s="11">
        <f>[25]Outubro!$B$19</f>
        <v>22.757142857142856</v>
      </c>
      <c r="Q29" s="11">
        <f>[25]Outubro!$B$20</f>
        <v>27.181818181818183</v>
      </c>
      <c r="R29" s="11">
        <f>[25]Outubro!$B$21</f>
        <v>30.054545454545458</v>
      </c>
      <c r="S29" s="11">
        <f>[25]Outubro!$B$22</f>
        <v>26.628571428571426</v>
      </c>
      <c r="T29" s="11">
        <f>[25]Outubro!$B$23</f>
        <v>28.9</v>
      </c>
      <c r="U29" s="11">
        <f>[25]Outubro!$B$24</f>
        <v>31.145454545454548</v>
      </c>
      <c r="V29" s="11">
        <f>[25]Outubro!$B$25</f>
        <v>30.057142857142857</v>
      </c>
      <c r="W29" s="11">
        <f>[25]Outubro!$B$26</f>
        <v>30.019999999999992</v>
      </c>
      <c r="X29" s="11">
        <f>[25]Outubro!$B$27</f>
        <v>28.4</v>
      </c>
      <c r="Y29" s="11">
        <f>[25]Outubro!$B$28</f>
        <v>28.659999999999997</v>
      </c>
      <c r="Z29" s="11">
        <f>[25]Outubro!$B$29</f>
        <v>31.181818181818183</v>
      </c>
      <c r="AA29" s="11">
        <f>[25]Outubro!$B$30</f>
        <v>22.425000000000001</v>
      </c>
      <c r="AB29" s="11">
        <f>[25]Outubro!$B$31</f>
        <v>27.863636363636363</v>
      </c>
      <c r="AC29" s="11">
        <f>[25]Outubro!$B$32</f>
        <v>29.981818181818184</v>
      </c>
      <c r="AD29" s="11">
        <f>[25]Outubro!$B$33</f>
        <v>24.544444444444441</v>
      </c>
      <c r="AE29" s="11">
        <f>[25]Outubro!$B$34</f>
        <v>25.981818181818184</v>
      </c>
      <c r="AF29" s="11">
        <f>[25]Outubro!$B$35</f>
        <v>27.245454545454546</v>
      </c>
      <c r="AG29" s="93">
        <f>AVERAGE(B29:AF29)</f>
        <v>30.228080109854297</v>
      </c>
      <c r="AI29" s="12" t="s">
        <v>47</v>
      </c>
    </row>
    <row r="30" spans="1:38" x14ac:dyDescent="0.2">
      <c r="A30" s="58" t="s">
        <v>10</v>
      </c>
      <c r="B30" s="11" t="str">
        <f>[26]Outubro!$B$5</f>
        <v>*</v>
      </c>
      <c r="C30" s="11" t="str">
        <f>[26]Outubro!$B$6</f>
        <v>*</v>
      </c>
      <c r="D30" s="11" t="str">
        <f>[26]Outubro!$B$7</f>
        <v>*</v>
      </c>
      <c r="E30" s="11" t="str">
        <f>[26]Outubro!$B$8</f>
        <v>*</v>
      </c>
      <c r="F30" s="11" t="str">
        <f>[26]Outubro!$B$9</f>
        <v>*</v>
      </c>
      <c r="G30" s="11" t="str">
        <f>[26]Outubro!$B$10</f>
        <v>*</v>
      </c>
      <c r="H30" s="11" t="str">
        <f>[26]Outubro!$B$11</f>
        <v>*</v>
      </c>
      <c r="I30" s="11" t="str">
        <f>[26]Outubro!$B$12</f>
        <v>*</v>
      </c>
      <c r="J30" s="11" t="str">
        <f>[26]Outubro!$B$13</f>
        <v>*</v>
      </c>
      <c r="K30" s="11" t="str">
        <f>[26]Outubro!$B$14</f>
        <v>*</v>
      </c>
      <c r="L30" s="11" t="str">
        <f>[26]Outubro!$B$15</f>
        <v>*</v>
      </c>
      <c r="M30" s="11" t="str">
        <f>[26]Outubro!$B$16</f>
        <v>*</v>
      </c>
      <c r="N30" s="11" t="str">
        <f>[26]Outubro!$B$17</f>
        <v>*</v>
      </c>
      <c r="O30" s="11" t="str">
        <f>[26]Outubro!$B$18</f>
        <v>*</v>
      </c>
      <c r="P30" s="11" t="str">
        <f>[26]Outubro!$B$19</f>
        <v>*</v>
      </c>
      <c r="Q30" s="11" t="str">
        <f>[26]Outubro!$B$20</f>
        <v>*</v>
      </c>
      <c r="R30" s="11" t="str">
        <f>[26]Outubro!$B$21</f>
        <v>*</v>
      </c>
      <c r="S30" s="11" t="str">
        <f>[26]Outubro!$B$22</f>
        <v>*</v>
      </c>
      <c r="T30" s="11" t="str">
        <f>[26]Outubro!$B$23</f>
        <v>*</v>
      </c>
      <c r="U30" s="11" t="str">
        <f>[26]Outubro!$B$24</f>
        <v>*</v>
      </c>
      <c r="V30" s="11" t="str">
        <f>[26]Outubro!$B$25</f>
        <v>*</v>
      </c>
      <c r="W30" s="11" t="str">
        <f>[26]Outubro!$B$26</f>
        <v>*</v>
      </c>
      <c r="X30" s="11" t="str">
        <f>[26]Outubro!$B$27</f>
        <v>*</v>
      </c>
      <c r="Y30" s="11" t="str">
        <f>[26]Outubro!$B$28</f>
        <v>*</v>
      </c>
      <c r="Z30" s="11" t="str">
        <f>[26]Outubro!$B$29</f>
        <v>*</v>
      </c>
      <c r="AA30" s="11" t="str">
        <f>[26]Outubro!$B$30</f>
        <v>*</v>
      </c>
      <c r="AB30" s="11" t="str">
        <f>[26]Outubro!$B$31</f>
        <v>*</v>
      </c>
      <c r="AC30" s="11" t="str">
        <f>[26]Outubro!$B$32</f>
        <v>*</v>
      </c>
      <c r="AD30" s="11" t="str">
        <f>[26]Outubro!$B$33</f>
        <v>*</v>
      </c>
      <c r="AE30" s="11" t="str">
        <f>[26]Outubro!$B$34</f>
        <v>*</v>
      </c>
      <c r="AF30" s="11" t="str">
        <f>[26]Outubro!$B$35</f>
        <v>*</v>
      </c>
      <c r="AG30" s="93" t="s">
        <v>226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[27]Outubro!$B$5</f>
        <v>34.836363636363636</v>
      </c>
      <c r="C31" s="11">
        <f>[27]Outubro!$B$6</f>
        <v>34.172727272727272</v>
      </c>
      <c r="D31" s="11">
        <f>[27]Outubro!$B$7</f>
        <v>34.492307692307698</v>
      </c>
      <c r="E31" s="11">
        <f>[27]Outubro!$B$8</f>
        <v>29.857142857142854</v>
      </c>
      <c r="F31" s="11">
        <f>[27]Outubro!$B$9</f>
        <v>29.543749999999999</v>
      </c>
      <c r="G31" s="11">
        <f>[27]Outubro!$B$10</f>
        <v>30.9</v>
      </c>
      <c r="H31" s="11">
        <f>[27]Outubro!$B$11</f>
        <v>34.115384615384613</v>
      </c>
      <c r="I31" s="11">
        <f>[27]Outubro!$B$12</f>
        <v>33.058333333333337</v>
      </c>
      <c r="J31" s="11">
        <f>[27]Outubro!$B$13</f>
        <v>32.328571428571429</v>
      </c>
      <c r="K31" s="11">
        <f>[27]Outubro!$B$14</f>
        <v>25.886666666666667</v>
      </c>
      <c r="L31" s="11">
        <f>[27]Outubro!$B$15</f>
        <v>27.17647058823529</v>
      </c>
      <c r="M31" s="11">
        <f>[27]Outubro!$B$16</f>
        <v>26.319999999999997</v>
      </c>
      <c r="N31" s="11">
        <f>[27]Outubro!$B$17</f>
        <v>26.664285714285715</v>
      </c>
      <c r="O31" s="11">
        <f>[27]Outubro!$B$18</f>
        <v>26.112499999999997</v>
      </c>
      <c r="P31" s="11">
        <f>[27]Outubro!$B$19</f>
        <v>20.63</v>
      </c>
      <c r="Q31" s="11">
        <f>[27]Outubro!$B$20</f>
        <v>24.064285714285717</v>
      </c>
      <c r="R31" s="11">
        <f>[27]Outubro!$B$21</f>
        <v>25.056249999999995</v>
      </c>
      <c r="S31" s="11">
        <f>[27]Outubro!$B$22</f>
        <v>24.194117647058825</v>
      </c>
      <c r="T31" s="11">
        <f>[27]Outubro!$B$23</f>
        <v>28.081249999999997</v>
      </c>
      <c r="U31" s="11">
        <f>[27]Outubro!$B$24</f>
        <v>26.987499999999997</v>
      </c>
      <c r="V31" s="11">
        <f>[27]Outubro!$B$25</f>
        <v>27.170588235294119</v>
      </c>
      <c r="W31" s="11">
        <f>[27]Outubro!$B$26</f>
        <v>26.381250000000001</v>
      </c>
      <c r="X31" s="11">
        <f>[27]Outubro!$B$27</f>
        <v>25.035294117647059</v>
      </c>
      <c r="Y31" s="11">
        <f>[27]Outubro!$B$28</f>
        <v>24.073333333333334</v>
      </c>
      <c r="Z31" s="11">
        <f>[27]Outubro!$B$29</f>
        <v>27.506249999999998</v>
      </c>
      <c r="AA31" s="11">
        <f>[27]Outubro!$B$30</f>
        <v>21.099999999999998</v>
      </c>
      <c r="AB31" s="11">
        <f>[27]Outubro!$B$31</f>
        <v>24.642857142857142</v>
      </c>
      <c r="AC31" s="11">
        <f>[27]Outubro!$B$32</f>
        <v>27.305882352941179</v>
      </c>
      <c r="AD31" s="11">
        <f>[27]Outubro!$B$33</f>
        <v>21.63529411764706</v>
      </c>
      <c r="AE31" s="11">
        <f>[27]Outubro!$B$34</f>
        <v>23.456250000000001</v>
      </c>
      <c r="AF31" s="11">
        <f>[27]Outubro!$B$35</f>
        <v>23.44705882352941</v>
      </c>
      <c r="AG31" s="138">
        <f t="shared" ref="AG31" si="6">AVERAGE(B31:AF31)</f>
        <v>27.297805331922977</v>
      </c>
      <c r="AH31" s="12" t="s">
        <v>47</v>
      </c>
    </row>
    <row r="32" spans="1:38" x14ac:dyDescent="0.2">
      <c r="A32" s="58" t="s">
        <v>11</v>
      </c>
      <c r="B32" s="11" t="str">
        <f>[28]Outubro!$B$5</f>
        <v>*</v>
      </c>
      <c r="C32" s="11" t="str">
        <f>[28]Outubro!$B$6</f>
        <v>*</v>
      </c>
      <c r="D32" s="11" t="str">
        <f>[28]Outubro!$B$7</f>
        <v>*</v>
      </c>
      <c r="E32" s="11" t="str">
        <f>[28]Outubro!$B$8</f>
        <v>*</v>
      </c>
      <c r="F32" s="11" t="str">
        <f>[28]Outubro!$B$9</f>
        <v>*</v>
      </c>
      <c r="G32" s="11" t="str">
        <f>[28]Outubro!$B$10</f>
        <v>*</v>
      </c>
      <c r="H32" s="11" t="str">
        <f>[28]Outubro!$B$11</f>
        <v>*</v>
      </c>
      <c r="I32" s="11" t="str">
        <f>[28]Outubro!$B$12</f>
        <v>*</v>
      </c>
      <c r="J32" s="11" t="str">
        <f>[28]Outubro!$B$13</f>
        <v>*</v>
      </c>
      <c r="K32" s="11" t="str">
        <f>[28]Outubro!$B$14</f>
        <v>*</v>
      </c>
      <c r="L32" s="11" t="str">
        <f>[28]Outubro!$B$15</f>
        <v>*</v>
      </c>
      <c r="M32" s="11" t="str">
        <f>[28]Outubro!$B$16</f>
        <v>*</v>
      </c>
      <c r="N32" s="11" t="str">
        <f>[28]Outubro!$B$17</f>
        <v>*</v>
      </c>
      <c r="O32" s="11" t="str">
        <f>[28]Outubro!$B$18</f>
        <v>*</v>
      </c>
      <c r="P32" s="11" t="str">
        <f>[28]Outubro!$B$19</f>
        <v>*</v>
      </c>
      <c r="Q32" s="11" t="str">
        <f>[28]Outubro!$B$20</f>
        <v>*</v>
      </c>
      <c r="R32" s="11" t="str">
        <f>[28]Outubro!$B$21</f>
        <v>*</v>
      </c>
      <c r="S32" s="11" t="str">
        <f>[28]Outubro!$B$22</f>
        <v>*</v>
      </c>
      <c r="T32" s="11" t="str">
        <f>[28]Outubro!$B$23</f>
        <v>*</v>
      </c>
      <c r="U32" s="11" t="str">
        <f>[28]Outubro!$B$24</f>
        <v>*</v>
      </c>
      <c r="V32" s="11" t="str">
        <f>[28]Outubro!$B$25</f>
        <v>*</v>
      </c>
      <c r="W32" s="11" t="str">
        <f>[28]Outubro!$B$26</f>
        <v>*</v>
      </c>
      <c r="X32" s="11" t="str">
        <f>[28]Outubro!$B$27</f>
        <v>*</v>
      </c>
      <c r="Y32" s="11" t="str">
        <f>[28]Outubro!$B$28</f>
        <v>*</v>
      </c>
      <c r="Z32" s="11" t="str">
        <f>[28]Outubro!$B$29</f>
        <v>*</v>
      </c>
      <c r="AA32" s="11" t="str">
        <f>[28]Outubro!$B$30</f>
        <v>*</v>
      </c>
      <c r="AB32" s="11" t="str">
        <f>[28]Outubro!$B$31</f>
        <v>*</v>
      </c>
      <c r="AC32" s="11" t="str">
        <f>[28]Outubro!$B$32</f>
        <v>*</v>
      </c>
      <c r="AD32" s="11" t="str">
        <f>[28]Outubro!$B$33</f>
        <v>*</v>
      </c>
      <c r="AE32" s="11" t="str">
        <f>[28]Outubro!$B$34</f>
        <v>*</v>
      </c>
      <c r="AF32" s="11" t="str">
        <f>[28]Outubro!$B$35</f>
        <v>*</v>
      </c>
      <c r="AG32" s="93" t="s">
        <v>226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 t="str">
        <f>[29]Outubro!$B$5</f>
        <v>*</v>
      </c>
      <c r="C33" s="11" t="str">
        <f>[29]Outubro!$B$6</f>
        <v>*</v>
      </c>
      <c r="D33" s="11" t="str">
        <f>[29]Outubro!$B$7</f>
        <v>*</v>
      </c>
      <c r="E33" s="11" t="str">
        <f>[29]Outubro!$B$8</f>
        <v>*</v>
      </c>
      <c r="F33" s="11" t="str">
        <f>[29]Outubro!$B$9</f>
        <v>*</v>
      </c>
      <c r="G33" s="11" t="str">
        <f>[29]Outubro!$B$10</f>
        <v>*</v>
      </c>
      <c r="H33" s="11" t="str">
        <f>[29]Outubro!$B$11</f>
        <v>*</v>
      </c>
      <c r="I33" s="11" t="str">
        <f>[29]Outubro!$B$12</f>
        <v>*</v>
      </c>
      <c r="J33" s="11" t="str">
        <f>[29]Outubro!$B$13</f>
        <v>*</v>
      </c>
      <c r="K33" s="11" t="str">
        <f>[29]Outubro!$B$14</f>
        <v>*</v>
      </c>
      <c r="L33" s="11" t="str">
        <f>[29]Outubro!$B$15</f>
        <v>*</v>
      </c>
      <c r="M33" s="11" t="str">
        <f>[29]Outubro!$B$16</f>
        <v>*</v>
      </c>
      <c r="N33" s="11" t="str">
        <f>[29]Outubro!$B$17</f>
        <v>*</v>
      </c>
      <c r="O33" s="11">
        <f>[29]Outubro!$B$18</f>
        <v>35.733333333333327</v>
      </c>
      <c r="P33" s="11">
        <f>[29]Outubro!$B$19</f>
        <v>25.845833333333342</v>
      </c>
      <c r="Q33" s="11">
        <f>[29]Outubro!$B$20</f>
        <v>26.091666666666669</v>
      </c>
      <c r="R33" s="11">
        <f>[29]Outubro!$B$21</f>
        <v>29.349999999999994</v>
      </c>
      <c r="S33" s="11">
        <f>[29]Outubro!$B$22</f>
        <v>26.958333333333329</v>
      </c>
      <c r="T33" s="11">
        <f>[29]Outubro!$B$23</f>
        <v>21.516666666666669</v>
      </c>
      <c r="U33" s="11" t="str">
        <f>[29]Outubro!$B$24</f>
        <v>*</v>
      </c>
      <c r="V33" s="11" t="str">
        <f>[29]Outubro!$B$25</f>
        <v>*</v>
      </c>
      <c r="W33" s="11" t="str">
        <f>[29]Outubro!$B$26</f>
        <v>*</v>
      </c>
      <c r="X33" s="11" t="str">
        <f>[29]Outubro!$B$27</f>
        <v>*</v>
      </c>
      <c r="Y33" s="11" t="str">
        <f>[29]Outubro!$B$28</f>
        <v>*</v>
      </c>
      <c r="Z33" s="11" t="str">
        <f>[29]Outubro!$B$29</f>
        <v>*</v>
      </c>
      <c r="AA33" s="11" t="str">
        <f>[29]Outubro!$B$30</f>
        <v>*</v>
      </c>
      <c r="AB33" s="11" t="str">
        <f>[29]Outubro!$B$31</f>
        <v>*</v>
      </c>
      <c r="AC33" s="11" t="str">
        <f>[29]Outubro!$B$32</f>
        <v>*</v>
      </c>
      <c r="AD33" s="11">
        <f>[29]Outubro!$B$33</f>
        <v>25.790909090909089</v>
      </c>
      <c r="AE33" s="11">
        <f>[29]Outubro!$B$34</f>
        <v>24.962499999999995</v>
      </c>
      <c r="AF33" s="11">
        <f>[29]Outubro!$B$35</f>
        <v>25.437500000000004</v>
      </c>
      <c r="AG33" s="93">
        <f>AVERAGE(B33:AF33)</f>
        <v>26.854082491582492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 t="str">
        <f>[30]Outubro!$B$5</f>
        <v>*</v>
      </c>
      <c r="C34" s="11" t="str">
        <f>[30]Outubro!$B$6</f>
        <v>*</v>
      </c>
      <c r="D34" s="11" t="str">
        <f>[30]Outubro!$B$7</f>
        <v>*</v>
      </c>
      <c r="E34" s="11" t="str">
        <f>[30]Outubro!$B$8</f>
        <v>*</v>
      </c>
      <c r="F34" s="11" t="str">
        <f>[30]Outubro!$B$9</f>
        <v>*</v>
      </c>
      <c r="G34" s="11" t="str">
        <f>[30]Outubro!$B$10</f>
        <v>*</v>
      </c>
      <c r="H34" s="11" t="str">
        <f>[30]Outubro!$B$11</f>
        <v>*</v>
      </c>
      <c r="I34" s="11" t="str">
        <f>[30]Outubro!$B$12</f>
        <v>*</v>
      </c>
      <c r="J34" s="11" t="str">
        <f>[30]Outubro!$B$13</f>
        <v>*</v>
      </c>
      <c r="K34" s="11" t="str">
        <f>[30]Outubro!$B$14</f>
        <v>*</v>
      </c>
      <c r="L34" s="11" t="str">
        <f>[30]Outubro!$B$15</f>
        <v>*</v>
      </c>
      <c r="M34" s="11" t="str">
        <f>[30]Outubro!$B$16</f>
        <v>*</v>
      </c>
      <c r="N34" s="11" t="str">
        <f>[30]Outubro!$B$17</f>
        <v>*</v>
      </c>
      <c r="O34" s="11" t="str">
        <f>[30]Outubro!$B$18</f>
        <v>*</v>
      </c>
      <c r="P34" s="11" t="str">
        <f>[30]Outubro!$B$19</f>
        <v>*</v>
      </c>
      <c r="Q34" s="11" t="str">
        <f>[30]Outubro!$B$20</f>
        <v>*</v>
      </c>
      <c r="R34" s="11" t="str">
        <f>[30]Outubro!$B$21</f>
        <v>*</v>
      </c>
      <c r="S34" s="11" t="str">
        <f>[30]Outubro!$B$22</f>
        <v>*</v>
      </c>
      <c r="T34" s="11" t="str">
        <f>[30]Outubro!$B$23</f>
        <v>*</v>
      </c>
      <c r="U34" s="11" t="str">
        <f>[30]Outubro!$B$24</f>
        <v>*</v>
      </c>
      <c r="V34" s="11" t="str">
        <f>[30]Outubro!$B$25</f>
        <v>*</v>
      </c>
      <c r="W34" s="11" t="str">
        <f>[30]Outubro!$B$26</f>
        <v>*</v>
      </c>
      <c r="X34" s="11" t="str">
        <f>[30]Outubro!$B$27</f>
        <v>*</v>
      </c>
      <c r="Y34" s="11" t="str">
        <f>[30]Outubro!$B$28</f>
        <v>*</v>
      </c>
      <c r="Z34" s="11" t="str">
        <f>[30]Outubro!$B$29</f>
        <v>*</v>
      </c>
      <c r="AA34" s="11" t="str">
        <f>[30]Outubro!$B$30</f>
        <v>*</v>
      </c>
      <c r="AB34" s="11" t="str">
        <f>[30]Outubro!$B$31</f>
        <v>*</v>
      </c>
      <c r="AC34" s="11" t="str">
        <f>[30]Outubro!$B$32</f>
        <v>*</v>
      </c>
      <c r="AD34" s="11" t="str">
        <f>[30]Outubro!$B$33</f>
        <v>*</v>
      </c>
      <c r="AE34" s="11" t="str">
        <f>[30]Outubro!$B$34</f>
        <v>*</v>
      </c>
      <c r="AF34" s="11" t="str">
        <f>[30]Outubro!$B$35</f>
        <v>*</v>
      </c>
      <c r="AG34" s="93" t="s">
        <v>226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[31]Outubro!$B$5</f>
        <v>30.912500000000005</v>
      </c>
      <c r="C35" s="11">
        <f>[31]Outubro!$B$6</f>
        <v>31.299999999999997</v>
      </c>
      <c r="D35" s="11">
        <f>[31]Outubro!$B$7</f>
        <v>30.75</v>
      </c>
      <c r="E35" s="11">
        <f>[31]Outubro!$B$8</f>
        <v>29.179166666666664</v>
      </c>
      <c r="F35" s="11">
        <f>[31]Outubro!$B$9</f>
        <v>29.175000000000001</v>
      </c>
      <c r="G35" s="11">
        <f>[31]Outubro!$B$10</f>
        <v>29.091666666666669</v>
      </c>
      <c r="H35" s="11">
        <f>[31]Outubro!$B$11</f>
        <v>29.891666666666662</v>
      </c>
      <c r="I35" s="11">
        <f>[31]Outubro!$B$12</f>
        <v>29.554166666666664</v>
      </c>
      <c r="J35" s="11">
        <f>[31]Outubro!$B$13</f>
        <v>32.000000000000007</v>
      </c>
      <c r="K35" s="11">
        <f>[31]Outubro!$B$14</f>
        <v>26.462500000000002</v>
      </c>
      <c r="L35" s="11">
        <f>[31]Outubro!$B$15</f>
        <v>25.37142857142857</v>
      </c>
      <c r="M35" s="11">
        <f>[31]Outubro!$B$16</f>
        <v>30.478571428571428</v>
      </c>
      <c r="N35" s="11">
        <f>[31]Outubro!$B$17</f>
        <v>27.871428571428574</v>
      </c>
      <c r="O35" s="11">
        <f>[31]Outubro!$B$18</f>
        <v>32.057142857142857</v>
      </c>
      <c r="P35" s="11">
        <f>[31]Outubro!$B$19</f>
        <v>23.1</v>
      </c>
      <c r="Q35" s="11">
        <f>[31]Outubro!$B$20</f>
        <v>25.087499999999999</v>
      </c>
      <c r="R35" s="11">
        <f>[31]Outubro!$B$21</f>
        <v>27.12222222222222</v>
      </c>
      <c r="S35" s="11">
        <f>[31]Outubro!$B$22</f>
        <v>27.411111111111111</v>
      </c>
      <c r="T35" s="11">
        <f>[31]Outubro!$B$23</f>
        <v>28.037500000000001</v>
      </c>
      <c r="U35" s="11">
        <f>[31]Outubro!$B$24</f>
        <v>29.544444444444441</v>
      </c>
      <c r="V35" s="11">
        <f>[31]Outubro!$B$25</f>
        <v>29.766666666666666</v>
      </c>
      <c r="W35" s="11">
        <f>[31]Outubro!$B$26</f>
        <v>28.737500000000004</v>
      </c>
      <c r="X35" s="11" t="str">
        <f>[31]Outubro!$B$27</f>
        <v>*</v>
      </c>
      <c r="Y35" s="11" t="str">
        <f>[31]Outubro!$B$28</f>
        <v>*</v>
      </c>
      <c r="Z35" s="11">
        <f>[31]Outubro!$B$29</f>
        <v>31.500000000000004</v>
      </c>
      <c r="AA35" s="11" t="str">
        <f>[31]Outubro!$B$30</f>
        <v>*</v>
      </c>
      <c r="AB35" s="11">
        <f>[31]Outubro!$B$31</f>
        <v>25.971428571428568</v>
      </c>
      <c r="AC35" s="11">
        <f>[31]Outubro!$B$32</f>
        <v>29.009090909090904</v>
      </c>
      <c r="AD35" s="11">
        <f>[31]Outubro!$B$33</f>
        <v>22.900000000000002</v>
      </c>
      <c r="AE35" s="11">
        <f>[31]Outubro!$B$34</f>
        <v>22.733333333333334</v>
      </c>
      <c r="AF35" s="11">
        <f>[31]Outubro!$B$35</f>
        <v>24.9</v>
      </c>
      <c r="AG35" s="138">
        <f t="shared" ref="AG35" si="7">AVERAGE(B35:AF35)</f>
        <v>28.211286976911971</v>
      </c>
      <c r="AK35" t="s">
        <v>47</v>
      </c>
    </row>
    <row r="36" spans="1:38" x14ac:dyDescent="0.2">
      <c r="A36" s="58" t="s">
        <v>144</v>
      </c>
      <c r="B36" s="11" t="str">
        <f>[32]Outubro!$B$5</f>
        <v>*</v>
      </c>
      <c r="C36" s="11" t="str">
        <f>[32]Outubro!$B$6</f>
        <v>*</v>
      </c>
      <c r="D36" s="11" t="str">
        <f>[32]Outubro!$B$7</f>
        <v>*</v>
      </c>
      <c r="E36" s="11" t="str">
        <f>[32]Outubro!$B$8</f>
        <v>*</v>
      </c>
      <c r="F36" s="11" t="str">
        <f>[32]Outubro!$B$9</f>
        <v>*</v>
      </c>
      <c r="G36" s="11" t="str">
        <f>[32]Outubro!$B$10</f>
        <v>*</v>
      </c>
      <c r="H36" s="11" t="str">
        <f>[32]Outubro!$B$11</f>
        <v>*</v>
      </c>
      <c r="I36" s="11" t="str">
        <f>[32]Outubro!$B$12</f>
        <v>*</v>
      </c>
      <c r="J36" s="11" t="str">
        <f>[32]Outubro!$B$13</f>
        <v>*</v>
      </c>
      <c r="K36" s="11" t="str">
        <f>[32]Outubro!$B$14</f>
        <v>*</v>
      </c>
      <c r="L36" s="11" t="str">
        <f>[32]Outubro!$B$15</f>
        <v>*</v>
      </c>
      <c r="M36" s="11" t="str">
        <f>[32]Outubro!$B$16</f>
        <v>*</v>
      </c>
      <c r="N36" s="11" t="str">
        <f>[32]Outubro!$B$17</f>
        <v>*</v>
      </c>
      <c r="O36" s="11" t="str">
        <f>[32]Outubro!$B$18</f>
        <v>*</v>
      </c>
      <c r="P36" s="11" t="str">
        <f>[32]Outubro!$B$19</f>
        <v>*</v>
      </c>
      <c r="Q36" s="11" t="str">
        <f>[32]Outubro!$B$20</f>
        <v>*</v>
      </c>
      <c r="R36" s="11" t="str">
        <f>[32]Outubro!$B$21</f>
        <v>*</v>
      </c>
      <c r="S36" s="11" t="str">
        <f>[32]Outubro!$B$22</f>
        <v>*</v>
      </c>
      <c r="T36" s="11" t="str">
        <f>[32]Outubro!$B$23</f>
        <v>*</v>
      </c>
      <c r="U36" s="11" t="str">
        <f>[32]Outubro!$B$24</f>
        <v>*</v>
      </c>
      <c r="V36" s="11" t="str">
        <f>[32]Outubro!$B$25</f>
        <v>*</v>
      </c>
      <c r="W36" s="11" t="str">
        <f>[32]Outubro!$B$26</f>
        <v>*</v>
      </c>
      <c r="X36" s="11" t="str">
        <f>[32]Outubro!$B$27</f>
        <v>*</v>
      </c>
      <c r="Y36" s="11" t="str">
        <f>[32]Outubro!$B$28</f>
        <v>*</v>
      </c>
      <c r="Z36" s="11" t="str">
        <f>[32]Outubro!$B$29</f>
        <v>*</v>
      </c>
      <c r="AA36" s="11" t="str">
        <f>[32]Outubro!$B$30</f>
        <v>*</v>
      </c>
      <c r="AB36" s="11" t="str">
        <f>[32]Outubro!$B$31</f>
        <v>*</v>
      </c>
      <c r="AC36" s="11" t="str">
        <f>[32]Outubro!$B$32</f>
        <v>*</v>
      </c>
      <c r="AD36" s="11" t="str">
        <f>[32]Outubro!$B$33</f>
        <v>*</v>
      </c>
      <c r="AE36" s="11" t="str">
        <f>[32]Outubro!$B$34</f>
        <v>*</v>
      </c>
      <c r="AF36" s="11" t="str">
        <f>[32]Outubro!$B$35</f>
        <v>*</v>
      </c>
      <c r="AG36" s="138" t="s">
        <v>226</v>
      </c>
      <c r="AK36" t="s">
        <v>47</v>
      </c>
    </row>
    <row r="37" spans="1:38" x14ac:dyDescent="0.2">
      <c r="A37" s="58" t="s">
        <v>14</v>
      </c>
      <c r="B37" s="11" t="str">
        <f>[33]Outubro!$B$5</f>
        <v>*</v>
      </c>
      <c r="C37" s="11" t="str">
        <f>[33]Outubro!$B$6</f>
        <v>*</v>
      </c>
      <c r="D37" s="11" t="str">
        <f>[33]Outubro!$B$7</f>
        <v>*</v>
      </c>
      <c r="E37" s="11" t="str">
        <f>[33]Outubro!$B$8</f>
        <v>*</v>
      </c>
      <c r="F37" s="11" t="str">
        <f>[33]Outubro!$B$9</f>
        <v>*</v>
      </c>
      <c r="G37" s="11" t="str">
        <f>[33]Outubro!$B$10</f>
        <v>*</v>
      </c>
      <c r="H37" s="11" t="str">
        <f>[33]Outubro!$B$11</f>
        <v>*</v>
      </c>
      <c r="I37" s="11" t="str">
        <f>[33]Outubro!$B$12</f>
        <v>*</v>
      </c>
      <c r="J37" s="11" t="str">
        <f>[33]Outubro!$B$13</f>
        <v>*</v>
      </c>
      <c r="K37" s="11" t="str">
        <f>[33]Outubro!$B$14</f>
        <v>*</v>
      </c>
      <c r="L37" s="11" t="str">
        <f>[33]Outubro!$B$15</f>
        <v>*</v>
      </c>
      <c r="M37" s="11" t="str">
        <f>[33]Outubro!$B$16</f>
        <v>*</v>
      </c>
      <c r="N37" s="11" t="str">
        <f>[33]Outubro!$B$17</f>
        <v>*</v>
      </c>
      <c r="O37" s="11" t="str">
        <f>[33]Outubro!$B$18</f>
        <v>*</v>
      </c>
      <c r="P37" s="11" t="str">
        <f>[33]Outubro!$B$19</f>
        <v>*</v>
      </c>
      <c r="Q37" s="11" t="str">
        <f>[33]Outubro!$B$20</f>
        <v>*</v>
      </c>
      <c r="R37" s="11" t="str">
        <f>[33]Outubro!$B$21</f>
        <v>*</v>
      </c>
      <c r="S37" s="11" t="str">
        <f>[33]Outubro!$B$22</f>
        <v>*</v>
      </c>
      <c r="T37" s="11" t="str">
        <f>[33]Outubro!$B$23</f>
        <v>*</v>
      </c>
      <c r="U37" s="11" t="str">
        <f>[33]Outubro!$B$24</f>
        <v>*</v>
      </c>
      <c r="V37" s="11" t="str">
        <f>[33]Outubro!$B$25</f>
        <v>*</v>
      </c>
      <c r="W37" s="11" t="str">
        <f>[33]Outubro!$B$26</f>
        <v>*</v>
      </c>
      <c r="X37" s="11" t="str">
        <f>[33]Outubro!$B$27</f>
        <v>*</v>
      </c>
      <c r="Y37" s="11" t="str">
        <f>[33]Outubro!$B$28</f>
        <v>*</v>
      </c>
      <c r="Z37" s="11" t="str">
        <f>[33]Outubro!$B$29</f>
        <v>*</v>
      </c>
      <c r="AA37" s="11" t="str">
        <f>[33]Outubro!$B$30</f>
        <v>*</v>
      </c>
      <c r="AB37" s="11" t="str">
        <f>[33]Outubro!$B$31</f>
        <v>*</v>
      </c>
      <c r="AC37" s="11" t="str">
        <f>[33]Outubro!$B$32</f>
        <v>*</v>
      </c>
      <c r="AD37" s="11" t="str">
        <f>[33]Outubro!$B$33</f>
        <v>*</v>
      </c>
      <c r="AE37" s="11" t="str">
        <f>[33]Outubro!$B$34</f>
        <v>*</v>
      </c>
      <c r="AF37" s="11" t="str">
        <f>[33]Outubro!$B$35</f>
        <v>*</v>
      </c>
      <c r="AG37" s="93" t="s">
        <v>226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[34]Outubro!$B$5</f>
        <v>21.945454545454549</v>
      </c>
      <c r="C38" s="11">
        <f>[34]Outubro!$B$6</f>
        <v>23.583333333333332</v>
      </c>
      <c r="D38" s="11">
        <f>[34]Outubro!$B$7</f>
        <v>23.658333333333331</v>
      </c>
      <c r="E38" s="11">
        <f>[34]Outubro!$B$8</f>
        <v>24.566666666666666</v>
      </c>
      <c r="F38" s="11">
        <f>[34]Outubro!$B$9</f>
        <v>24.642857142857142</v>
      </c>
      <c r="G38" s="11">
        <f>[34]Outubro!$B$10</f>
        <v>25.250000000000004</v>
      </c>
      <c r="H38" s="11">
        <f>[34]Outubro!$B$11</f>
        <v>24.918181818181814</v>
      </c>
      <c r="I38" s="11">
        <f>[34]Outubro!$B$12</f>
        <v>26.299999999999997</v>
      </c>
      <c r="J38" s="11">
        <f>[34]Outubro!$B$13</f>
        <v>25.330000000000002</v>
      </c>
      <c r="K38" s="11">
        <f>[34]Outubro!$B$14</f>
        <v>26.711111111111109</v>
      </c>
      <c r="L38" s="11">
        <f>[34]Outubro!$B$15</f>
        <v>26.910000000000004</v>
      </c>
      <c r="M38" s="11">
        <f>[34]Outubro!$B$16</f>
        <v>23.076923076923077</v>
      </c>
      <c r="N38" s="11">
        <f>[34]Outubro!$B$17</f>
        <v>25.215384615384615</v>
      </c>
      <c r="O38" s="11">
        <f>[34]Outubro!$B$18</f>
        <v>26.536363636363635</v>
      </c>
      <c r="P38" s="11">
        <f>[34]Outubro!$B$19</f>
        <v>27.337500000000002</v>
      </c>
      <c r="Q38" s="11">
        <f>[34]Outubro!$B$20</f>
        <v>24.050000000000004</v>
      </c>
      <c r="R38" s="11">
        <f>[34]Outubro!$B$21</f>
        <v>24.690909090909091</v>
      </c>
      <c r="S38" s="11">
        <f>[34]Outubro!$B$22</f>
        <v>25.709090909090911</v>
      </c>
      <c r="T38" s="11">
        <f>[34]Outubro!$B$23</f>
        <v>24.230769230769226</v>
      </c>
      <c r="U38" s="11">
        <f>[34]Outubro!$B$24</f>
        <v>24.552941176470593</v>
      </c>
      <c r="V38" s="11">
        <f>[34]Outubro!$B$25</f>
        <v>22.630769230769229</v>
      </c>
      <c r="W38" s="11">
        <f>[34]Outubro!$B$26</f>
        <v>25.150000000000002</v>
      </c>
      <c r="X38" s="11">
        <f>[34]Outubro!$B$27</f>
        <v>25.59090909090909</v>
      </c>
      <c r="Y38" s="11">
        <f>[34]Outubro!$B$28</f>
        <v>24.406666666666663</v>
      </c>
      <c r="Z38" s="11">
        <f>[34]Outubro!$B$29</f>
        <v>25.053846153846159</v>
      </c>
      <c r="AA38" s="11">
        <f>[34]Outubro!$B$30</f>
        <v>25.428571428571434</v>
      </c>
      <c r="AB38" s="11">
        <f>[34]Outubro!$B$31</f>
        <v>22.471428571428568</v>
      </c>
      <c r="AC38" s="11">
        <f>[34]Outubro!$B$32</f>
        <v>24.168749999999996</v>
      </c>
      <c r="AD38" s="11">
        <f>[34]Outubro!$B$33</f>
        <v>23.066666666666659</v>
      </c>
      <c r="AE38" s="11">
        <f>[34]Outubro!$B$34</f>
        <v>22.753846153846158</v>
      </c>
      <c r="AF38" s="11">
        <f>[34]Outubro!$B$35</f>
        <v>24.469230769230766</v>
      </c>
      <c r="AG38" s="138">
        <f t="shared" ref="AG38" si="8">AVERAGE(B38:AF38)</f>
        <v>24.6582743360898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[35]Outubro!$B$5</f>
        <v>31.554166666666671</v>
      </c>
      <c r="C39" s="11">
        <f>[35]Outubro!$B$6</f>
        <v>31.974999999999998</v>
      </c>
      <c r="D39" s="11">
        <f>[35]Outubro!$B$7</f>
        <v>30.420833333333331</v>
      </c>
      <c r="E39" s="11">
        <f>[35]Outubro!$B$8</f>
        <v>24.216666666666669</v>
      </c>
      <c r="F39" s="11">
        <f>[35]Outubro!$B$9</f>
        <v>24.879166666666663</v>
      </c>
      <c r="G39" s="11">
        <f>[35]Outubro!$B$10</f>
        <v>27.224999999999994</v>
      </c>
      <c r="H39" s="11">
        <f>[35]Outubro!$B$11</f>
        <v>30.766666666666666</v>
      </c>
      <c r="I39" s="11">
        <f>[35]Outubro!$B$12</f>
        <v>30.054166666666671</v>
      </c>
      <c r="J39" s="11">
        <f>[35]Outubro!$B$13</f>
        <v>30.416666666666668</v>
      </c>
      <c r="K39" s="11">
        <f>[35]Outubro!$B$14</f>
        <v>23.829166666666666</v>
      </c>
      <c r="L39" s="11">
        <f>[35]Outubro!$B$15</f>
        <v>24.916666666666671</v>
      </c>
      <c r="M39" s="11">
        <f>[35]Outubro!$B$16</f>
        <v>24.762499999999999</v>
      </c>
      <c r="N39" s="11">
        <f>[35]Outubro!$B$17</f>
        <v>24.691666666666663</v>
      </c>
      <c r="O39" s="11">
        <f>[35]Outubro!$B$18</f>
        <v>26.087499999999991</v>
      </c>
      <c r="P39" s="11">
        <f>[35]Outubro!$B$19</f>
        <v>19.991666666666664</v>
      </c>
      <c r="Q39" s="11">
        <f>[35]Outubro!$B$20</f>
        <v>21.441666666666663</v>
      </c>
      <c r="R39" s="11">
        <f>[35]Outubro!$B$21</f>
        <v>22.6875</v>
      </c>
      <c r="S39" s="11">
        <f>[35]Outubro!$B$22</f>
        <v>21.883333333333336</v>
      </c>
      <c r="T39" s="11">
        <f>[35]Outubro!$B$23</f>
        <v>24.320833333333326</v>
      </c>
      <c r="U39" s="11">
        <f>[35]Outubro!$B$24</f>
        <v>23.824999999999999</v>
      </c>
      <c r="V39" s="11">
        <f>[35]Outubro!$B$25</f>
        <v>24.862499999999997</v>
      </c>
      <c r="W39" s="11">
        <f>[35]Outubro!$B$26</f>
        <v>24.325000000000006</v>
      </c>
      <c r="X39" s="11">
        <f>[35]Outubro!$B$27</f>
        <v>23.491666666666674</v>
      </c>
      <c r="Y39" s="11">
        <f>[35]Outubro!$B$28</f>
        <v>22.220833333333331</v>
      </c>
      <c r="Z39" s="11">
        <f>[35]Outubro!$B$29</f>
        <v>24.879166666666663</v>
      </c>
      <c r="AA39" s="11">
        <f>[35]Outubro!$B$30</f>
        <v>21.829166666666662</v>
      </c>
      <c r="AB39" s="11">
        <f>[35]Outubro!$B$31</f>
        <v>21.308333333333341</v>
      </c>
      <c r="AC39" s="11">
        <f>[35]Outubro!$B$32</f>
        <v>24.4375</v>
      </c>
      <c r="AD39" s="11">
        <f>[35]Outubro!$B$33</f>
        <v>20.887500000000003</v>
      </c>
      <c r="AE39" s="11">
        <f>[35]Outubro!$B$34</f>
        <v>20.108333333333338</v>
      </c>
      <c r="AF39" s="11">
        <f>[35]Outubro!$B$35</f>
        <v>22.008333333333329</v>
      </c>
      <c r="AG39" s="93">
        <f t="shared" ref="AG39:AG41" si="9">AVERAGE(B39:AF39)</f>
        <v>24.848521505376343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 t="str">
        <f>[36]Outubro!$B$5</f>
        <v>*</v>
      </c>
      <c r="C40" s="11" t="str">
        <f>[36]Outubro!$B$6</f>
        <v>*</v>
      </c>
      <c r="D40" s="11" t="str">
        <f>[36]Outubro!$B$7</f>
        <v>*</v>
      </c>
      <c r="E40" s="11" t="str">
        <f>[36]Outubro!$B$8</f>
        <v>*</v>
      </c>
      <c r="F40" s="11" t="str">
        <f>[36]Outubro!$B$9</f>
        <v>*</v>
      </c>
      <c r="G40" s="11">
        <f>[36]Outubro!$B$10</f>
        <v>30.184615384615388</v>
      </c>
      <c r="H40" s="11">
        <f>[36]Outubro!$B$11</f>
        <v>30.137500000000014</v>
      </c>
      <c r="I40" s="11">
        <f>[36]Outubro!$B$12</f>
        <v>33.426086956521729</v>
      </c>
      <c r="J40" s="11" t="str">
        <f>[36]Outubro!$B$13</f>
        <v>*</v>
      </c>
      <c r="K40" s="11" t="str">
        <f>[36]Outubro!$B$14</f>
        <v>*</v>
      </c>
      <c r="L40" s="11" t="str">
        <f>[36]Outubro!$B$15</f>
        <v>*</v>
      </c>
      <c r="M40" s="11" t="str">
        <f>[36]Outubro!$B$16</f>
        <v>*</v>
      </c>
      <c r="N40" s="11" t="str">
        <f>[36]Outubro!$B$17</f>
        <v>*</v>
      </c>
      <c r="O40" s="11" t="str">
        <f>[36]Outubro!$B$18</f>
        <v>*</v>
      </c>
      <c r="P40" s="11" t="str">
        <f>[36]Outubro!$B$19</f>
        <v>*</v>
      </c>
      <c r="Q40" s="11" t="str">
        <f>[36]Outubro!$B$20</f>
        <v>*</v>
      </c>
      <c r="R40" s="11">
        <f>[36]Outubro!$B$21</f>
        <v>32.609090909090916</v>
      </c>
      <c r="S40" s="11">
        <f>[36]Outubro!$B$22</f>
        <v>25.69583333333334</v>
      </c>
      <c r="T40" s="11">
        <f>[36]Outubro!$B$23</f>
        <v>26.979166666666668</v>
      </c>
      <c r="U40" s="11">
        <f>[36]Outubro!$B$24</f>
        <v>27.185714285714287</v>
      </c>
      <c r="V40" s="11" t="str">
        <f>[36]Outubro!$B$25</f>
        <v>*</v>
      </c>
      <c r="W40" s="11" t="str">
        <f>[36]Outubro!$B$26</f>
        <v>*</v>
      </c>
      <c r="X40" s="11" t="str">
        <f>[36]Outubro!$B$27</f>
        <v>*</v>
      </c>
      <c r="Y40" s="11" t="str">
        <f>[36]Outubro!$B$28</f>
        <v>*</v>
      </c>
      <c r="Z40" s="11" t="str">
        <f>[36]Outubro!$B$29</f>
        <v>*</v>
      </c>
      <c r="AA40" s="11">
        <f>[36]Outubro!$B$30</f>
        <v>23.788888888888891</v>
      </c>
      <c r="AB40" s="11">
        <f>[36]Outubro!$B$31</f>
        <v>24.650000000000006</v>
      </c>
      <c r="AC40" s="11">
        <f>[36]Outubro!$B$32</f>
        <v>27.595833333333331</v>
      </c>
      <c r="AD40" s="11">
        <f>[36]Outubro!$B$33</f>
        <v>22.95</v>
      </c>
      <c r="AE40" s="11" t="str">
        <f>[36]Outubro!$B$34</f>
        <v>*</v>
      </c>
      <c r="AF40" s="11" t="str">
        <f>[36]Outubro!$B$35</f>
        <v>*</v>
      </c>
      <c r="AG40" s="93">
        <f t="shared" si="9"/>
        <v>27.745702705287684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[37]Outubro!$B$5</f>
        <v>31.770833333333329</v>
      </c>
      <c r="C41" s="11">
        <f>[37]Outubro!$B$6</f>
        <v>31.841666666666665</v>
      </c>
      <c r="D41" s="11">
        <f>[37]Outubro!$B$7</f>
        <v>31.508333333333336</v>
      </c>
      <c r="E41" s="11">
        <f>[37]Outubro!$B$8</f>
        <v>31.595833333333342</v>
      </c>
      <c r="F41" s="11">
        <f>[37]Outubro!$B$9</f>
        <v>31.129166666666663</v>
      </c>
      <c r="G41" s="11">
        <f>[37]Outubro!$B$10</f>
        <v>30.650000000000002</v>
      </c>
      <c r="H41" s="11">
        <f>[37]Outubro!$B$11</f>
        <v>30.366666666666664</v>
      </c>
      <c r="I41" s="11">
        <f>[37]Outubro!$B$12</f>
        <v>31.545833333333334</v>
      </c>
      <c r="J41" s="11">
        <f>[37]Outubro!$B$13</f>
        <v>32.408333333333339</v>
      </c>
      <c r="K41" s="11">
        <f>[37]Outubro!$B$14</f>
        <v>29.108333333333334</v>
      </c>
      <c r="L41" s="11">
        <f>[37]Outubro!$B$15</f>
        <v>27.154166666666669</v>
      </c>
      <c r="M41" s="11">
        <f>[37]Outubro!$B$16</f>
        <v>28.345833333333328</v>
      </c>
      <c r="N41" s="11">
        <f>[37]Outubro!$B$17</f>
        <v>28.695833333333322</v>
      </c>
      <c r="O41" s="11">
        <f>[37]Outubro!$B$18</f>
        <v>28.391666666666662</v>
      </c>
      <c r="P41" s="11">
        <f>[37]Outubro!$B$19</f>
        <v>24.141666666666666</v>
      </c>
      <c r="Q41" s="11">
        <f>[37]Outubro!$B$20</f>
        <v>23.908333333333331</v>
      </c>
      <c r="R41" s="11">
        <f>[37]Outubro!$B$21</f>
        <v>25.420833333333338</v>
      </c>
      <c r="S41" s="11">
        <f>[37]Outubro!$B$22</f>
        <v>26.008333333333336</v>
      </c>
      <c r="T41" s="11">
        <f>[37]Outubro!$B$23</f>
        <v>25.341666666666669</v>
      </c>
      <c r="U41" s="11">
        <f>[37]Outubro!$B$24</f>
        <v>23.916666666666668</v>
      </c>
      <c r="V41" s="11">
        <f>[37]Outubro!$B$25</f>
        <v>25.429166666666664</v>
      </c>
      <c r="W41" s="11">
        <f>[37]Outubro!$B$26</f>
        <v>26.387500000000003</v>
      </c>
      <c r="X41" s="11">
        <f>[37]Outubro!$B$27</f>
        <v>26.312500000000004</v>
      </c>
      <c r="Y41" s="11">
        <f>[37]Outubro!$B$28</f>
        <v>25.979166666666668</v>
      </c>
      <c r="Z41" s="11">
        <f>[37]Outubro!$B$29</f>
        <v>26.458333333333332</v>
      </c>
      <c r="AA41" s="11">
        <f>[37]Outubro!$B$30</f>
        <v>24.125</v>
      </c>
      <c r="AB41" s="11">
        <f>[37]Outubro!$B$31</f>
        <v>23.2</v>
      </c>
      <c r="AC41" s="11">
        <f>[37]Outubro!$B$32</f>
        <v>26.012500000000003</v>
      </c>
      <c r="AD41" s="11">
        <f>[37]Outubro!$B$33</f>
        <v>21.916666666666661</v>
      </c>
      <c r="AE41" s="11">
        <f>[37]Outubro!$B$34</f>
        <v>22.783333333333335</v>
      </c>
      <c r="AF41" s="11">
        <f>[37]Outubro!$B$35</f>
        <v>23.262499999999999</v>
      </c>
      <c r="AG41" s="138">
        <f t="shared" si="9"/>
        <v>27.261827956989251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[38]Outubro!$B$5</f>
        <v>29.633333333333336</v>
      </c>
      <c r="C42" s="11">
        <f>[38]Outubro!$B$6</f>
        <v>29.737499999999997</v>
      </c>
      <c r="D42" s="11">
        <f>[38]Outubro!$B$7</f>
        <v>29.833333333333332</v>
      </c>
      <c r="E42" s="11">
        <f>[38]Outubro!$B$8</f>
        <v>28.629166666666666</v>
      </c>
      <c r="F42" s="11">
        <f>[38]Outubro!$B$9</f>
        <v>28.562499999999996</v>
      </c>
      <c r="G42" s="11">
        <f>[38]Outubro!$B$10</f>
        <v>29.404166666666669</v>
      </c>
      <c r="H42" s="11">
        <f>[38]Outubro!$B$11</f>
        <v>29.587499999999995</v>
      </c>
      <c r="I42" s="11">
        <f>[38]Outubro!$B$12</f>
        <v>29.795833333333338</v>
      </c>
      <c r="J42" s="11">
        <f>[38]Outubro!$B$13</f>
        <v>30.839130434782618</v>
      </c>
      <c r="K42" s="11">
        <f>[38]Outubro!$B$14</f>
        <v>26.07083333333334</v>
      </c>
      <c r="L42" s="11">
        <f>[38]Outubro!$B$15</f>
        <v>24.587500000000002</v>
      </c>
      <c r="M42" s="11">
        <f>[38]Outubro!$B$16</f>
        <v>25.920833333333334</v>
      </c>
      <c r="N42" s="11">
        <f>[38]Outubro!$B$17</f>
        <v>26.862500000000008</v>
      </c>
      <c r="O42" s="11">
        <f>[38]Outubro!$B$18</f>
        <v>26.591666666666665</v>
      </c>
      <c r="P42" s="11">
        <f>[38]Outubro!$B$19</f>
        <v>21.404166666666672</v>
      </c>
      <c r="Q42" s="11">
        <f>[38]Outubro!$B$20</f>
        <v>22.308333333333334</v>
      </c>
      <c r="R42" s="11">
        <f>[38]Outubro!$B$21</f>
        <v>24.337500000000002</v>
      </c>
      <c r="S42" s="11">
        <f>[38]Outubro!$B$22</f>
        <v>23.937499999999996</v>
      </c>
      <c r="T42" s="11">
        <f>[38]Outubro!$B$23</f>
        <v>24.604166666666661</v>
      </c>
      <c r="U42" s="11">
        <f>[38]Outubro!$B$24</f>
        <v>26.2</v>
      </c>
      <c r="V42" s="11">
        <f>[38]Outubro!$B$25</f>
        <v>26.266666666666666</v>
      </c>
      <c r="W42" s="11">
        <f>[38]Outubro!$B$26</f>
        <v>25.845833333333331</v>
      </c>
      <c r="X42" s="11">
        <f>[38]Outubro!$B$27</f>
        <v>26.745833333333326</v>
      </c>
      <c r="Y42" s="11">
        <f>[38]Outubro!$B$28</f>
        <v>24.520833333333332</v>
      </c>
      <c r="Z42" s="11">
        <f>[38]Outubro!$B$29</f>
        <v>25.358333333333334</v>
      </c>
      <c r="AA42" s="11">
        <f>[38]Outubro!$B$30</f>
        <v>22.283333333333328</v>
      </c>
      <c r="AB42" s="11">
        <f>[38]Outubro!$B$31</f>
        <v>22.387500000000003</v>
      </c>
      <c r="AC42" s="11">
        <f>[38]Outubro!$B$32</f>
        <v>24.366666666666664</v>
      </c>
      <c r="AD42" s="11">
        <f>[38]Outubro!$B$33</f>
        <v>22.891666666666666</v>
      </c>
      <c r="AE42" s="11">
        <f>[38]Outubro!$B$34</f>
        <v>21.533333333333335</v>
      </c>
      <c r="AF42" s="11">
        <f>[38]Outubro!$B$35</f>
        <v>22.554166666666671</v>
      </c>
      <c r="AG42" s="93">
        <f t="shared" ref="AG42" si="10">AVERAGE(B42:AF42)</f>
        <v>25.922633239831697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[39]Outubro!$B$5</f>
        <v>30.879166666666663</v>
      </c>
      <c r="C43" s="11">
        <f>[39]Outubro!$B$6</f>
        <v>31.704166666666666</v>
      </c>
      <c r="D43" s="11">
        <f>[39]Outubro!$B$7</f>
        <v>31.283333333333335</v>
      </c>
      <c r="E43" s="11">
        <f>[39]Outubro!$B$8</f>
        <v>29.045833333333338</v>
      </c>
      <c r="F43" s="11">
        <f>[39]Outubro!$B$9</f>
        <v>29.962499999999995</v>
      </c>
      <c r="G43" s="11">
        <f>[39]Outubro!$B$10</f>
        <v>31.016666666666662</v>
      </c>
      <c r="H43" s="11">
        <f>[39]Outubro!$B$11</f>
        <v>30.008333333333336</v>
      </c>
      <c r="I43" s="11">
        <f>[39]Outubro!$B$12</f>
        <v>30.616666666666664</v>
      </c>
      <c r="J43" s="11">
        <f>[39]Outubro!$B$13</f>
        <v>31.579166666666662</v>
      </c>
      <c r="K43" s="11">
        <f>[39]Outubro!$B$14</f>
        <v>26.862499999999994</v>
      </c>
      <c r="L43" s="11">
        <f>[39]Outubro!$B$15</f>
        <v>25.008333333333336</v>
      </c>
      <c r="M43" s="11">
        <f>[39]Outubro!$B$16</f>
        <v>27.020833333333343</v>
      </c>
      <c r="N43" s="11">
        <f>[39]Outubro!$B$17</f>
        <v>29.045833333333334</v>
      </c>
      <c r="O43" s="11">
        <f>[39]Outubro!$B$18</f>
        <v>29.233333333333331</v>
      </c>
      <c r="P43" s="11">
        <f>[39]Outubro!$B$19</f>
        <v>23.070833333333329</v>
      </c>
      <c r="Q43" s="11">
        <f>[39]Outubro!$B$20</f>
        <v>23.900000000000002</v>
      </c>
      <c r="R43" s="11">
        <f>[39]Outubro!$B$21</f>
        <v>24.395833333333329</v>
      </c>
      <c r="S43" s="11">
        <f>[39]Outubro!$B$22</f>
        <v>25.987500000000001</v>
      </c>
      <c r="T43" s="11">
        <f>[39]Outubro!$B$23</f>
        <v>26.091666666666669</v>
      </c>
      <c r="U43" s="11">
        <f>[39]Outubro!$B$24</f>
        <v>24.700000000000003</v>
      </c>
      <c r="V43" s="11">
        <f>[39]Outubro!$B$25</f>
        <v>26.349999999999998</v>
      </c>
      <c r="W43" s="11">
        <f>[39]Outubro!$B$26</f>
        <v>26.720833333333331</v>
      </c>
      <c r="X43" s="11">
        <f>[39]Outubro!$B$27</f>
        <v>26.758333333333336</v>
      </c>
      <c r="Y43" s="11">
        <f>[39]Outubro!$B$28</f>
        <v>23.979166666666668</v>
      </c>
      <c r="Z43" s="11">
        <f>[39]Outubro!$B$29</f>
        <v>25.845833333333335</v>
      </c>
      <c r="AA43" s="11">
        <f>[39]Outubro!$B$30</f>
        <v>23.24166666666666</v>
      </c>
      <c r="AB43" s="11">
        <f>[39]Outubro!$B$31</f>
        <v>23.491666666666671</v>
      </c>
      <c r="AC43" s="11">
        <f>[39]Outubro!$B$32</f>
        <v>24.324999999999999</v>
      </c>
      <c r="AD43" s="11">
        <f>[39]Outubro!$B$33</f>
        <v>22.091666666666669</v>
      </c>
      <c r="AE43" s="11">
        <f>[39]Outubro!$B$34</f>
        <v>23.004166666666663</v>
      </c>
      <c r="AF43" s="11">
        <f>[39]Outubro!$B$35</f>
        <v>22.75</v>
      </c>
      <c r="AG43" s="138">
        <f>AVERAGE(B43:AF43)</f>
        <v>26.773252688172043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[40]Outubro!$B$5</f>
        <v>30.216666666666658</v>
      </c>
      <c r="C44" s="11">
        <f>[40]Outubro!$B$6</f>
        <v>30.212500000000002</v>
      </c>
      <c r="D44" s="11">
        <f>[40]Outubro!$B$7</f>
        <v>29.825000000000003</v>
      </c>
      <c r="E44" s="11">
        <f>[40]Outubro!$B$8</f>
        <v>31.099999999999994</v>
      </c>
      <c r="F44" s="11">
        <f>[40]Outubro!$B$9</f>
        <v>30.883333333333329</v>
      </c>
      <c r="G44" s="11">
        <f>[40]Outubro!$B$10</f>
        <v>31.612499999999997</v>
      </c>
      <c r="H44" s="11">
        <f>[40]Outubro!$B$11</f>
        <v>30.204166666666655</v>
      </c>
      <c r="I44" s="11">
        <f>[40]Outubro!$B$12</f>
        <v>31.104166666666668</v>
      </c>
      <c r="J44" s="11">
        <f>[40]Outubro!$B$13</f>
        <v>29.799999999999997</v>
      </c>
      <c r="K44" s="11">
        <f>[40]Outubro!$B$14</f>
        <v>29.520833333333339</v>
      </c>
      <c r="L44" s="11">
        <f>[40]Outubro!$B$15</f>
        <v>27.070833333333329</v>
      </c>
      <c r="M44" s="11">
        <f>[40]Outubro!$B$16</f>
        <v>26.549999999999997</v>
      </c>
      <c r="N44" s="11">
        <f>[40]Outubro!$B$17</f>
        <v>27.404166666666669</v>
      </c>
      <c r="O44" s="11">
        <f>[40]Outubro!$B$18</f>
        <v>28.929166666666671</v>
      </c>
      <c r="P44" s="11">
        <f>[40]Outubro!$B$19</f>
        <v>23.045833333333334</v>
      </c>
      <c r="Q44" s="11">
        <f>[40]Outubro!$B$20</f>
        <v>23.654166666666669</v>
      </c>
      <c r="R44" s="11">
        <f>[40]Outubro!$B$21</f>
        <v>26.025000000000002</v>
      </c>
      <c r="S44" s="11">
        <f>[40]Outubro!$B$22</f>
        <v>26.087500000000002</v>
      </c>
      <c r="T44" s="11">
        <f>[40]Outubro!$B$23</f>
        <v>26.362499999999997</v>
      </c>
      <c r="U44" s="11">
        <f>[40]Outubro!$B$24</f>
        <v>23.333333333333332</v>
      </c>
      <c r="V44" s="11">
        <f>[40]Outubro!$B$25</f>
        <v>23.687500000000004</v>
      </c>
      <c r="W44" s="11">
        <f>[40]Outubro!$B$26</f>
        <v>25.012499999999999</v>
      </c>
      <c r="X44" s="11">
        <f>[40]Outubro!$B$27</f>
        <v>23.920833333333331</v>
      </c>
      <c r="Y44" s="11">
        <f>[40]Outubro!$B$28</f>
        <v>25.341666666666669</v>
      </c>
      <c r="Z44" s="11">
        <f>[40]Outubro!$B$29</f>
        <v>26.112500000000001</v>
      </c>
      <c r="AA44" s="11">
        <f>[40]Outubro!$B$30</f>
        <v>23.308333333333326</v>
      </c>
      <c r="AB44" s="11">
        <f>[40]Outubro!$B$31</f>
        <v>22.495833333333334</v>
      </c>
      <c r="AC44" s="11">
        <f>[40]Outubro!$B$32</f>
        <v>25.200000000000003</v>
      </c>
      <c r="AD44" s="11">
        <f>[40]Outubro!$B$33</f>
        <v>20.491666666666671</v>
      </c>
      <c r="AE44" s="11">
        <f>[40]Outubro!$B$34</f>
        <v>21.854166666666668</v>
      </c>
      <c r="AF44" s="11">
        <f>[40]Outubro!$B$35</f>
        <v>20.585714285714285</v>
      </c>
      <c r="AG44" s="138">
        <f>AVERAGE(B44:AF44)</f>
        <v>26.482334869431639</v>
      </c>
      <c r="AK44" t="s">
        <v>47</v>
      </c>
    </row>
    <row r="45" spans="1:38" x14ac:dyDescent="0.2">
      <c r="A45" s="58" t="s">
        <v>162</v>
      </c>
      <c r="B45" s="11" t="str">
        <f>[41]Outubro!$B$5</f>
        <v>*</v>
      </c>
      <c r="C45" s="11" t="str">
        <f>[41]Outubro!$B$6</f>
        <v>*</v>
      </c>
      <c r="D45" s="11" t="str">
        <f>[41]Outubro!$B$7</f>
        <v>*</v>
      </c>
      <c r="E45" s="11" t="str">
        <f>[41]Outubro!$B$8</f>
        <v>*</v>
      </c>
      <c r="F45" s="11" t="str">
        <f>[41]Outubro!$B$9</f>
        <v>*</v>
      </c>
      <c r="G45" s="11" t="str">
        <f>[41]Outubro!$B$10</f>
        <v>*</v>
      </c>
      <c r="H45" s="11" t="str">
        <f>[41]Outubro!$B$11</f>
        <v>*</v>
      </c>
      <c r="I45" s="11" t="str">
        <f>[41]Outubro!$B$12</f>
        <v>*</v>
      </c>
      <c r="J45" s="11" t="str">
        <f>[41]Outubro!$B$13</f>
        <v>*</v>
      </c>
      <c r="K45" s="11" t="str">
        <f>[41]Outubro!$B$14</f>
        <v>*</v>
      </c>
      <c r="L45" s="11" t="str">
        <f>[41]Outubro!$B$15</f>
        <v>*</v>
      </c>
      <c r="M45" s="11" t="str">
        <f>[41]Outubro!$B$16</f>
        <v>*</v>
      </c>
      <c r="N45" s="11" t="str">
        <f>[41]Outubro!$B$17</f>
        <v>*</v>
      </c>
      <c r="O45" s="11" t="str">
        <f>[41]Outubro!$B$18</f>
        <v>*</v>
      </c>
      <c r="P45" s="11" t="str">
        <f>[41]Outubro!$B$19</f>
        <v>*</v>
      </c>
      <c r="Q45" s="11" t="str">
        <f>[41]Outubro!$B$20</f>
        <v>*</v>
      </c>
      <c r="R45" s="11" t="str">
        <f>[41]Outubro!$B$21</f>
        <v>*</v>
      </c>
      <c r="S45" s="11" t="str">
        <f>[41]Outubro!$B$22</f>
        <v>*</v>
      </c>
      <c r="T45" s="11" t="str">
        <f>[41]Outubro!$B$23</f>
        <v>*</v>
      </c>
      <c r="U45" s="11" t="str">
        <f>[41]Outubro!$B$24</f>
        <v>*</v>
      </c>
      <c r="V45" s="11" t="str">
        <f>[41]Outubro!$B$25</f>
        <v>*</v>
      </c>
      <c r="W45" s="11" t="str">
        <f>[41]Outubro!$B$26</f>
        <v>*</v>
      </c>
      <c r="X45" s="11" t="str">
        <f>[41]Outubro!$B$27</f>
        <v>*</v>
      </c>
      <c r="Y45" s="11" t="str">
        <f>[41]Outubro!$B$28</f>
        <v>*</v>
      </c>
      <c r="Z45" s="11" t="str">
        <f>[41]Outubro!$B$29</f>
        <v>*</v>
      </c>
      <c r="AA45" s="11" t="str">
        <f>[41]Outubro!$B$30</f>
        <v>*</v>
      </c>
      <c r="AB45" s="11" t="str">
        <f>[41]Outubro!$B$31</f>
        <v>*</v>
      </c>
      <c r="AC45" s="11" t="str">
        <f>[41]Outubro!$B$32</f>
        <v>*</v>
      </c>
      <c r="AD45" s="11" t="str">
        <f>[41]Outubro!$B$33</f>
        <v>*</v>
      </c>
      <c r="AE45" s="11" t="str">
        <f>[41]Outubro!$B$34</f>
        <v>*</v>
      </c>
      <c r="AF45" s="11" t="str">
        <f>[41]Outubro!$B$35</f>
        <v>*</v>
      </c>
      <c r="AG45" s="138" t="s">
        <v>226</v>
      </c>
    </row>
    <row r="46" spans="1:38" x14ac:dyDescent="0.2">
      <c r="A46" s="58" t="s">
        <v>19</v>
      </c>
      <c r="B46" s="11">
        <f>[42]Outubro!$B$5</f>
        <v>38.449999999999996</v>
      </c>
      <c r="C46" s="11">
        <f>[42]Outubro!$B$6</f>
        <v>36.339999999999996</v>
      </c>
      <c r="D46" s="11">
        <f>[42]Outubro!$B$7</f>
        <v>35.542857142857137</v>
      </c>
      <c r="E46" s="11">
        <f>[42]Outubro!$B$8</f>
        <v>31.128571428571426</v>
      </c>
      <c r="F46" s="11">
        <f>[42]Outubro!$B$9</f>
        <v>30.583333333333329</v>
      </c>
      <c r="G46" s="11">
        <f>[42]Outubro!$B$10</f>
        <v>30.95</v>
      </c>
      <c r="H46" s="11">
        <f>[42]Outubro!$B$11</f>
        <v>36.5</v>
      </c>
      <c r="I46" s="11">
        <f>[42]Outubro!$B$12</f>
        <v>33.733333333333334</v>
      </c>
      <c r="J46" s="11">
        <f>[42]Outubro!$B$13</f>
        <v>29.699999999999996</v>
      </c>
      <c r="K46" s="11">
        <f>[42]Outubro!$B$14</f>
        <v>28.728571428571428</v>
      </c>
      <c r="L46" s="11">
        <f>[42]Outubro!$B$15</f>
        <v>29.566666666666663</v>
      </c>
      <c r="M46" s="11">
        <f>[42]Outubro!$B$16</f>
        <v>30.516666666666666</v>
      </c>
      <c r="N46" s="11">
        <f>[42]Outubro!$B$17</f>
        <v>29.3</v>
      </c>
      <c r="O46" s="11">
        <f>[42]Outubro!$B$18</f>
        <v>32.016666666666659</v>
      </c>
      <c r="P46" s="11">
        <f>[42]Outubro!$B$19</f>
        <v>22.8</v>
      </c>
      <c r="Q46" s="11">
        <f>[42]Outubro!$B$20</f>
        <v>27</v>
      </c>
      <c r="R46" s="11">
        <f>[42]Outubro!$B$21</f>
        <v>27.212499999999999</v>
      </c>
      <c r="S46" s="11">
        <f>[42]Outubro!$B$22</f>
        <v>23.7</v>
      </c>
      <c r="T46" s="11">
        <f>[42]Outubro!$B$23</f>
        <v>30.128571428571433</v>
      </c>
      <c r="U46" s="11">
        <f>[42]Outubro!$B$24</f>
        <v>30.799999999999997</v>
      </c>
      <c r="V46" s="11">
        <f>[42]Outubro!$B$25</f>
        <v>31.533333333333331</v>
      </c>
      <c r="W46" s="11">
        <f>[42]Outubro!$B$26</f>
        <v>31.112500000000004</v>
      </c>
      <c r="X46" s="11">
        <f>[42]Outubro!$B$27</f>
        <v>29.88571428571429</v>
      </c>
      <c r="Y46" s="11">
        <f>[42]Outubro!$B$28</f>
        <v>28.657142857142855</v>
      </c>
      <c r="Z46" s="11">
        <f>[42]Outubro!$B$29</f>
        <v>31.185714285714287</v>
      </c>
      <c r="AA46" s="11">
        <f>[42]Outubro!$B$30</f>
        <v>22.15</v>
      </c>
      <c r="AB46" s="11">
        <f>[42]Outubro!$B$31</f>
        <v>27.066666666666663</v>
      </c>
      <c r="AC46" s="11">
        <f>[42]Outubro!$B$32</f>
        <v>30.885714285714283</v>
      </c>
      <c r="AD46" s="11">
        <f>[42]Outubro!$B$33</f>
        <v>22.866666666666664</v>
      </c>
      <c r="AE46" s="11">
        <f>[42]Outubro!$B$34</f>
        <v>27.88571428571429</v>
      </c>
      <c r="AF46" s="11">
        <f>[42]Outubro!$B$35</f>
        <v>26.459999999999997</v>
      </c>
      <c r="AG46" s="93" t="s">
        <v>226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[43]Outubro!$B$5</f>
        <v>31.095833333333321</v>
      </c>
      <c r="C47" s="11">
        <f>[43]Outubro!$B$6</f>
        <v>31.254166666666663</v>
      </c>
      <c r="D47" s="11">
        <f>[43]Outubro!$B$7</f>
        <v>30.991666666666671</v>
      </c>
      <c r="E47" s="11">
        <f>[43]Outubro!$B$8</f>
        <v>29.399999999999995</v>
      </c>
      <c r="F47" s="11">
        <f>[43]Outubro!$B$9</f>
        <v>30.020833333333332</v>
      </c>
      <c r="G47" s="11">
        <f>[43]Outubro!$B$10</f>
        <v>29.341666666666665</v>
      </c>
      <c r="H47" s="11">
        <f>[43]Outubro!$B$11</f>
        <v>30.841666666666669</v>
      </c>
      <c r="I47" s="11">
        <f>[43]Outubro!$B$12</f>
        <v>30.654166666666665</v>
      </c>
      <c r="J47" s="11">
        <f>[43]Outubro!$B$13</f>
        <v>32.204166666666673</v>
      </c>
      <c r="K47" s="11">
        <f>[43]Outubro!$B$14</f>
        <v>26.933333333333337</v>
      </c>
      <c r="L47" s="11">
        <f>[43]Outubro!$B$15</f>
        <v>26.929166666666664</v>
      </c>
      <c r="M47" s="11">
        <f>[43]Outubro!$B$16</f>
        <v>27.783333333333331</v>
      </c>
      <c r="N47" s="11">
        <f>[43]Outubro!$B$17</f>
        <v>27.954166666666676</v>
      </c>
      <c r="O47" s="11">
        <f>[43]Outubro!$B$18</f>
        <v>28.208333333333332</v>
      </c>
      <c r="P47" s="11">
        <f>[43]Outubro!$B$19</f>
        <v>21.420833333333334</v>
      </c>
      <c r="Q47" s="11">
        <f>[43]Outubro!$B$20</f>
        <v>22.479166666666668</v>
      </c>
      <c r="R47" s="11">
        <f>[43]Outubro!$B$21</f>
        <v>25.020833333333339</v>
      </c>
      <c r="S47" s="11">
        <f>[43]Outubro!$B$22</f>
        <v>24.325000000000003</v>
      </c>
      <c r="T47" s="11">
        <f>[43]Outubro!$B$23</f>
        <v>24.833333333333332</v>
      </c>
      <c r="U47" s="11">
        <f>[43]Outubro!$B$24</f>
        <v>25.358333333333334</v>
      </c>
      <c r="V47" s="11">
        <f>[43]Outubro!$B$25</f>
        <v>24.629166666666663</v>
      </c>
      <c r="W47" s="11">
        <f>[43]Outubro!$B$26</f>
        <v>25.004166666666663</v>
      </c>
      <c r="X47" s="11">
        <f>[43]Outubro!$B$27</f>
        <v>25.304166666666671</v>
      </c>
      <c r="Y47" s="11">
        <f>[43]Outubro!$B$28</f>
        <v>24.679166666666664</v>
      </c>
      <c r="Z47" s="11">
        <f>[43]Outubro!$B$29</f>
        <v>25.670833333333334</v>
      </c>
      <c r="AA47" s="11">
        <f>[43]Outubro!$B$30</f>
        <v>22.933333333333337</v>
      </c>
      <c r="AB47" s="11">
        <f>[43]Outubro!$B$31</f>
        <v>22.366666666666671</v>
      </c>
      <c r="AC47" s="11">
        <f>[43]Outubro!$B$32</f>
        <v>26.124999999999996</v>
      </c>
      <c r="AD47" s="11">
        <f>[43]Outubro!$B$33</f>
        <v>22.374999999999996</v>
      </c>
      <c r="AE47" s="11">
        <f>[43]Outubro!$B$34</f>
        <v>20.479166666666668</v>
      </c>
      <c r="AF47" s="11">
        <f>[43]Outubro!$B$35</f>
        <v>22.316666666666663</v>
      </c>
      <c r="AG47" s="93">
        <f t="shared" ref="AG47:AG48" si="11">AVERAGE(B47:AF47)</f>
        <v>26.41720430107527</v>
      </c>
      <c r="AK47" t="s">
        <v>47</v>
      </c>
    </row>
    <row r="48" spans="1:38" x14ac:dyDescent="0.2">
      <c r="A48" s="58" t="s">
        <v>44</v>
      </c>
      <c r="B48" s="11">
        <f>[44]Outubro!$B$5</f>
        <v>31.612500000000001</v>
      </c>
      <c r="C48" s="11">
        <f>[44]Outubro!$B$6</f>
        <v>31.670833333333334</v>
      </c>
      <c r="D48" s="11">
        <f>[44]Outubro!$B$7</f>
        <v>30.679166666666664</v>
      </c>
      <c r="E48" s="11">
        <f>[44]Outubro!$B$8</f>
        <v>32.300000000000004</v>
      </c>
      <c r="F48" s="11">
        <f>[44]Outubro!$B$9</f>
        <v>31.041666666666671</v>
      </c>
      <c r="G48" s="11">
        <f>[44]Outubro!$B$10</f>
        <v>32.433333333333337</v>
      </c>
      <c r="H48" s="11">
        <f>[44]Outubro!$B$11</f>
        <v>31.95</v>
      </c>
      <c r="I48" s="11">
        <f>[44]Outubro!$B$12</f>
        <v>31.720833333333335</v>
      </c>
      <c r="J48" s="11">
        <f>[44]Outubro!$B$13</f>
        <v>32.029166666666669</v>
      </c>
      <c r="K48" s="11">
        <f>[44]Outubro!$B$14</f>
        <v>31.604166666666671</v>
      </c>
      <c r="L48" s="11">
        <f>[44]Outubro!$B$15</f>
        <v>29.341666666666669</v>
      </c>
      <c r="M48" s="11">
        <f>[44]Outubro!$B$16</f>
        <v>25.412500000000005</v>
      </c>
      <c r="N48" s="11">
        <f>[44]Outubro!$B$17</f>
        <v>29.579166666666662</v>
      </c>
      <c r="O48" s="11">
        <f>[44]Outubro!$B$18</f>
        <v>30.704166666666662</v>
      </c>
      <c r="P48" s="11">
        <f>[44]Outubro!$B$19</f>
        <v>26.145833333333329</v>
      </c>
      <c r="Q48" s="11">
        <f>[44]Outubro!$B$20</f>
        <v>24.316666666666663</v>
      </c>
      <c r="R48" s="11">
        <f>[44]Outubro!$B$21</f>
        <v>27.387500000000003</v>
      </c>
      <c r="S48" s="11">
        <f>[44]Outubro!$B$22</f>
        <v>27.975000000000005</v>
      </c>
      <c r="T48" s="11">
        <f>[44]Outubro!$B$23</f>
        <v>24.933333333333334</v>
      </c>
      <c r="U48" s="11">
        <f>[44]Outubro!$B$24</f>
        <v>25.450000000000003</v>
      </c>
      <c r="V48" s="11">
        <f>[44]Outubro!$B$25</f>
        <v>25.454166666666669</v>
      </c>
      <c r="W48" s="11">
        <f>[44]Outubro!$B$26</f>
        <v>27.7</v>
      </c>
      <c r="X48" s="11">
        <f>[44]Outubro!$B$27</f>
        <v>27.458333333333332</v>
      </c>
      <c r="Y48" s="11">
        <f>[44]Outubro!$B$28</f>
        <v>25.858333333333334</v>
      </c>
      <c r="Z48" s="11">
        <f>[44]Outubro!$B$29</f>
        <v>27.779166666666669</v>
      </c>
      <c r="AA48" s="11">
        <f>[44]Outubro!$B$30</f>
        <v>27.870833333333334</v>
      </c>
      <c r="AB48" s="11">
        <f>[44]Outubro!$B$31</f>
        <v>23.341666666666669</v>
      </c>
      <c r="AC48" s="11">
        <f>[44]Outubro!$B$32</f>
        <v>25.845833333333335</v>
      </c>
      <c r="AD48" s="11">
        <f>[44]Outubro!$B$33</f>
        <v>22.087500000000002</v>
      </c>
      <c r="AE48" s="11">
        <f>[44]Outubro!$B$34</f>
        <v>23.420833333333334</v>
      </c>
      <c r="AF48" s="11">
        <f>[44]Outubro!$B$35</f>
        <v>24.983333333333331</v>
      </c>
      <c r="AG48" s="93">
        <f t="shared" si="11"/>
        <v>28.067338709677419</v>
      </c>
      <c r="AH48" s="12" t="s">
        <v>47</v>
      </c>
      <c r="AI48" s="12" t="s">
        <v>47</v>
      </c>
      <c r="AK48" s="12" t="s">
        <v>47</v>
      </c>
    </row>
    <row r="49" spans="1:37" x14ac:dyDescent="0.2">
      <c r="A49" s="58" t="s">
        <v>20</v>
      </c>
      <c r="B49" s="11" t="str">
        <f>[45]Outubro!$B$5</f>
        <v>*</v>
      </c>
      <c r="C49" s="11" t="str">
        <f>[45]Outubro!$B$6</f>
        <v>*</v>
      </c>
      <c r="D49" s="11" t="str">
        <f>[45]Outubro!$B$7</f>
        <v>*</v>
      </c>
      <c r="E49" s="11" t="str">
        <f>[45]Outubro!$B$8</f>
        <v>*</v>
      </c>
      <c r="F49" s="11" t="str">
        <f>[45]Outubro!$B$9</f>
        <v>*</v>
      </c>
      <c r="G49" s="11" t="str">
        <f>[45]Outubro!$B$10</f>
        <v>*</v>
      </c>
      <c r="H49" s="11" t="str">
        <f>[45]Outubro!$B$11</f>
        <v>*</v>
      </c>
      <c r="I49" s="11" t="str">
        <f>[45]Outubro!$B$12</f>
        <v>*</v>
      </c>
      <c r="J49" s="11" t="str">
        <f>[45]Outubro!$B$13</f>
        <v>*</v>
      </c>
      <c r="K49" s="11" t="str">
        <f>[45]Outubro!$B$14</f>
        <v>*</v>
      </c>
      <c r="L49" s="11" t="str">
        <f>[45]Outubro!$B$15</f>
        <v>*</v>
      </c>
      <c r="M49" s="11" t="str">
        <f>[45]Outubro!$B$16</f>
        <v>*</v>
      </c>
      <c r="N49" s="11" t="str">
        <f>[45]Outubro!$B$17</f>
        <v>*</v>
      </c>
      <c r="O49" s="11" t="str">
        <f>[45]Outubro!$B$18</f>
        <v>*</v>
      </c>
      <c r="P49" s="11" t="str">
        <f>[45]Outubro!$B$19</f>
        <v>*</v>
      </c>
      <c r="Q49" s="11" t="str">
        <f>[45]Outubro!$B$20</f>
        <v>*</v>
      </c>
      <c r="R49" s="11" t="str">
        <f>[45]Outubro!$B$21</f>
        <v>*</v>
      </c>
      <c r="S49" s="11" t="str">
        <f>[45]Outubro!$B$22</f>
        <v>*</v>
      </c>
      <c r="T49" s="11" t="str">
        <f>[45]Outubro!$B$23</f>
        <v>*</v>
      </c>
      <c r="U49" s="11" t="str">
        <f>[45]Outubro!$B$24</f>
        <v>*</v>
      </c>
      <c r="V49" s="11" t="str">
        <f>[45]Outubro!$B$25</f>
        <v>*</v>
      </c>
      <c r="W49" s="11" t="str">
        <f>[45]Outubro!$B$26</f>
        <v>*</v>
      </c>
      <c r="X49" s="11" t="str">
        <f>[45]Outubro!$B$27</f>
        <v>*</v>
      </c>
      <c r="Y49" s="11" t="str">
        <f>[45]Outubro!$B$28</f>
        <v>*</v>
      </c>
      <c r="Z49" s="11" t="str">
        <f>[45]Outubro!$B$29</f>
        <v>*</v>
      </c>
      <c r="AA49" s="11" t="str">
        <f>[45]Outubro!$B$30</f>
        <v>*</v>
      </c>
      <c r="AB49" s="11" t="str">
        <f>[45]Outubro!$B$31</f>
        <v>*</v>
      </c>
      <c r="AC49" s="11" t="str">
        <f>[45]Outubro!$B$32</f>
        <v>*</v>
      </c>
      <c r="AD49" s="11" t="str">
        <f>[45]Outubro!$B$33</f>
        <v>*</v>
      </c>
      <c r="AE49" s="11" t="str">
        <f>[45]Outubro!$B$34</f>
        <v>*</v>
      </c>
      <c r="AF49" s="11" t="str">
        <f>[45]Outubro!$B$35</f>
        <v>*</v>
      </c>
      <c r="AG49" s="93" t="s">
        <v>226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2">AVERAGE(B5:B49)</f>
        <v>31.611461840628508</v>
      </c>
      <c r="C50" s="13">
        <f t="shared" si="12"/>
        <v>31.65840347923681</v>
      </c>
      <c r="D50" s="13">
        <f t="shared" si="12"/>
        <v>31.348890584723922</v>
      </c>
      <c r="E50" s="13">
        <f t="shared" si="12"/>
        <v>28.789089305755972</v>
      </c>
      <c r="F50" s="13">
        <f t="shared" si="12"/>
        <v>29.219777720266851</v>
      </c>
      <c r="G50" s="13">
        <f t="shared" si="12"/>
        <v>30.026071993482713</v>
      </c>
      <c r="H50" s="13">
        <f t="shared" si="12"/>
        <v>31.207725833948661</v>
      </c>
      <c r="I50" s="13">
        <f t="shared" si="12"/>
        <v>31.016784147869679</v>
      </c>
      <c r="J50" s="13">
        <f t="shared" si="12"/>
        <v>31.195742605488984</v>
      </c>
      <c r="K50" s="13">
        <f t="shared" si="12"/>
        <v>27.356555037376292</v>
      </c>
      <c r="L50" s="13">
        <f t="shared" si="12"/>
        <v>26.965949127125597</v>
      </c>
      <c r="M50" s="13">
        <f t="shared" si="12"/>
        <v>26.9977280207715</v>
      </c>
      <c r="N50" s="13">
        <f t="shared" si="12"/>
        <v>27.745351261798628</v>
      </c>
      <c r="O50" s="13">
        <f t="shared" si="12"/>
        <v>28.721845299124436</v>
      </c>
      <c r="P50" s="13">
        <f t="shared" si="12"/>
        <v>23.074783610812748</v>
      </c>
      <c r="Q50" s="13">
        <f t="shared" si="12"/>
        <v>23.998718155550453</v>
      </c>
      <c r="R50" s="13">
        <f t="shared" si="12"/>
        <v>25.857583532368015</v>
      </c>
      <c r="S50" s="13">
        <f t="shared" si="12"/>
        <v>25.521162911350537</v>
      </c>
      <c r="T50" s="13">
        <f t="shared" si="12"/>
        <v>26.066054850322086</v>
      </c>
      <c r="U50" s="13">
        <f t="shared" si="12"/>
        <v>25.955781706622048</v>
      </c>
      <c r="V50" s="13">
        <f t="shared" si="12"/>
        <v>26.376858036661957</v>
      </c>
      <c r="W50" s="13">
        <f t="shared" si="12"/>
        <v>26.622536902844878</v>
      </c>
      <c r="X50" s="13">
        <f t="shared" si="12"/>
        <v>26.36758489805165</v>
      </c>
      <c r="Y50" s="13">
        <f t="shared" si="12"/>
        <v>25.150050366300363</v>
      </c>
      <c r="Z50" s="13">
        <f t="shared" si="12"/>
        <v>26.977861714908819</v>
      </c>
      <c r="AA50" s="13">
        <f t="shared" si="12"/>
        <v>23.575264230759394</v>
      </c>
      <c r="AB50" s="13">
        <f t="shared" si="12"/>
        <v>23.670945577411103</v>
      </c>
      <c r="AC50" s="13">
        <f t="shared" si="12"/>
        <v>25.931246449445258</v>
      </c>
      <c r="AD50" s="13">
        <f t="shared" si="12"/>
        <v>22.625964307549982</v>
      </c>
      <c r="AE50" s="13">
        <f t="shared" si="12"/>
        <v>22.765355509682717</v>
      </c>
      <c r="AF50" s="13">
        <f t="shared" ref="AF50" si="13">AVERAGE(AF5:AF49)</f>
        <v>23.675492233378609</v>
      </c>
      <c r="AG50" s="92">
        <f>AVERAGE(AG5:AG49)</f>
        <v>26.870413184658588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2" t="s">
        <v>47</v>
      </c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7" x14ac:dyDescent="0.2">
      <c r="AG65" s="7" t="s">
        <v>47</v>
      </c>
    </row>
    <row r="66" spans="9:37" x14ac:dyDescent="0.2">
      <c r="AK66" s="12" t="s">
        <v>47</v>
      </c>
    </row>
    <row r="67" spans="9:37" x14ac:dyDescent="0.2">
      <c r="I67" s="2" t="s">
        <v>47</v>
      </c>
      <c r="AJ67" t="s">
        <v>47</v>
      </c>
    </row>
    <row r="70" spans="9:37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zoomScale="90" zoomScaleNormal="90" workbookViewId="0">
      <selection activeCell="AL94" sqref="AL94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7" t="s">
        <v>30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69"/>
    </row>
    <row r="2" spans="1:35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5"/>
      <c r="AI2" s="105"/>
    </row>
    <row r="3" spans="1:35" s="5" customFormat="1" ht="20.100000000000001" customHeight="1" x14ac:dyDescent="0.2">
      <c r="A3" s="150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79">
        <v>30</v>
      </c>
      <c r="AF3" s="156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[1]Outubro!$K$5</f>
        <v>0</v>
      </c>
      <c r="C5" s="129">
        <f>[1]Outubro!$K$6</f>
        <v>0</v>
      </c>
      <c r="D5" s="129">
        <f>[1]Outubro!$K$7</f>
        <v>0</v>
      </c>
      <c r="E5" s="129">
        <f>[1]Outubro!$K$8</f>
        <v>0</v>
      </c>
      <c r="F5" s="129">
        <f>[1]Outubro!$K$9</f>
        <v>0</v>
      </c>
      <c r="G5" s="129">
        <f>[1]Outubro!$K$10</f>
        <v>0</v>
      </c>
      <c r="H5" s="129">
        <f>[1]Outubro!$K$11</f>
        <v>0</v>
      </c>
      <c r="I5" s="129">
        <f>[1]Outubro!$K$12</f>
        <v>0</v>
      </c>
      <c r="J5" s="129">
        <f>[1]Outubro!$K$13</f>
        <v>0</v>
      </c>
      <c r="K5" s="129">
        <f>[1]Outubro!$K$14</f>
        <v>0</v>
      </c>
      <c r="L5" s="129">
        <f>[1]Outubro!$K$15</f>
        <v>0</v>
      </c>
      <c r="M5" s="129">
        <f>[1]Outubro!$K$16</f>
        <v>0</v>
      </c>
      <c r="N5" s="129">
        <f>[1]Outubro!$K$17</f>
        <v>0</v>
      </c>
      <c r="O5" s="129">
        <f>[1]Outubro!$K$18</f>
        <v>3</v>
      </c>
      <c r="P5" s="129">
        <f>[1]Outubro!$K$19</f>
        <v>9</v>
      </c>
      <c r="Q5" s="129">
        <f>[1]Outubro!$K$20</f>
        <v>0.2</v>
      </c>
      <c r="R5" s="129">
        <f>[1]Outubro!$K$21</f>
        <v>0</v>
      </c>
      <c r="S5" s="129">
        <f>[1]Outubro!$K$22</f>
        <v>0</v>
      </c>
      <c r="T5" s="129">
        <f>[1]Outubro!$K$23</f>
        <v>6.4</v>
      </c>
      <c r="U5" s="129">
        <f>[1]Outubro!$K$24</f>
        <v>8.7999999999999989</v>
      </c>
      <c r="V5" s="129">
        <f>[1]Outubro!$K$25</f>
        <v>4.3999999999999995</v>
      </c>
      <c r="W5" s="129">
        <f>[1]Outubro!$K$26</f>
        <v>0</v>
      </c>
      <c r="X5" s="129">
        <f>[1]Outubro!$K$27</f>
        <v>0</v>
      </c>
      <c r="Y5" s="129">
        <f>[1]Outubro!$K$28</f>
        <v>41</v>
      </c>
      <c r="Z5" s="129">
        <f>[1]Outubro!$K$29</f>
        <v>0.2</v>
      </c>
      <c r="AA5" s="129">
        <f>[1]Outubro!$K$30</f>
        <v>13.600000000000001</v>
      </c>
      <c r="AB5" s="129">
        <f>[1]Outubro!$K$31</f>
        <v>0.2</v>
      </c>
      <c r="AC5" s="129">
        <f>[1]Outubro!$K$32</f>
        <v>0.4</v>
      </c>
      <c r="AD5" s="129">
        <f>[1]Outubro!$K$33</f>
        <v>15.800000000000002</v>
      </c>
      <c r="AE5" s="129">
        <f>[1]Outubro!$K$34</f>
        <v>0</v>
      </c>
      <c r="AF5" s="129">
        <f>[1]Outubro!$K$35</f>
        <v>0</v>
      </c>
      <c r="AG5" s="15">
        <f t="shared" ref="AG5" si="1">SUM(B5:AF5)</f>
        <v>103</v>
      </c>
      <c r="AH5" s="16">
        <f t="shared" ref="AH5:AH6" si="2">MAX(B5:AF5)</f>
        <v>41</v>
      </c>
      <c r="AI5" s="67">
        <f t="shared" ref="AI5:AI7" si="3">COUNTIF(B5:AF5,"=0,0")</f>
        <v>19</v>
      </c>
    </row>
    <row r="6" spans="1:35" x14ac:dyDescent="0.2">
      <c r="A6" s="58" t="s">
        <v>0</v>
      </c>
      <c r="B6" s="11">
        <f>[2]Outubro!$K$5</f>
        <v>0</v>
      </c>
      <c r="C6" s="11">
        <f>[2]Outubro!$K$6</f>
        <v>0</v>
      </c>
      <c r="D6" s="11">
        <f>[2]Outubro!$K$7</f>
        <v>0</v>
      </c>
      <c r="E6" s="11">
        <f>[2]Outubro!$K$8</f>
        <v>0</v>
      </c>
      <c r="F6" s="11">
        <f>[2]Outubro!$K$9</f>
        <v>0</v>
      </c>
      <c r="G6" s="11">
        <f>[2]Outubro!$K$10</f>
        <v>0</v>
      </c>
      <c r="H6" s="11">
        <f>[2]Outubro!$K$11</f>
        <v>0</v>
      </c>
      <c r="I6" s="11">
        <f>[2]Outubro!$K$12</f>
        <v>0</v>
      </c>
      <c r="J6" s="11">
        <f>[2]Outubro!$K$13</f>
        <v>0</v>
      </c>
      <c r="K6" s="11">
        <f>[2]Outubro!$K$14</f>
        <v>0</v>
      </c>
      <c r="L6" s="11">
        <f>[2]Outubro!$K$15</f>
        <v>0</v>
      </c>
      <c r="M6" s="11">
        <f>[2]Outubro!$K$16</f>
        <v>2.2000000000000002</v>
      </c>
      <c r="N6" s="11">
        <f>[2]Outubro!$K$17</f>
        <v>6.6</v>
      </c>
      <c r="O6" s="11">
        <f>[2]Outubro!$K$18</f>
        <v>17.399999999999999</v>
      </c>
      <c r="P6" s="11">
        <f>[2]Outubro!$K$19</f>
        <v>13.999999999999998</v>
      </c>
      <c r="Q6" s="11">
        <f>[2]Outubro!$K$20</f>
        <v>0</v>
      </c>
      <c r="R6" s="11">
        <f>[2]Outubro!$K$21</f>
        <v>0</v>
      </c>
      <c r="S6" s="11">
        <f>[2]Outubro!$K$22</f>
        <v>0</v>
      </c>
      <c r="T6" s="11">
        <f>[2]Outubro!$K$23</f>
        <v>0</v>
      </c>
      <c r="U6" s="11">
        <f>[2]Outubro!$K$24</f>
        <v>1.2</v>
      </c>
      <c r="V6" s="11">
        <f>[2]Outubro!$K$25</f>
        <v>0.4</v>
      </c>
      <c r="W6" s="11">
        <f>[2]Outubro!$K$26</f>
        <v>0</v>
      </c>
      <c r="X6" s="11">
        <f>[2]Outubro!$K$27</f>
        <v>4</v>
      </c>
      <c r="Y6" s="11">
        <f>[2]Outubro!$K$28</f>
        <v>28.400000000000002</v>
      </c>
      <c r="Z6" s="11">
        <f>[2]Outubro!$K$29</f>
        <v>0</v>
      </c>
      <c r="AA6" s="11">
        <f>[2]Outubro!$K$30</f>
        <v>31.400000000000002</v>
      </c>
      <c r="AB6" s="11">
        <f>[2]Outubro!$K$31</f>
        <v>0.2</v>
      </c>
      <c r="AC6" s="11">
        <f>[2]Outubro!$K$32</f>
        <v>0</v>
      </c>
      <c r="AD6" s="11">
        <f>[2]Outubro!$K$33</f>
        <v>21</v>
      </c>
      <c r="AE6" s="11">
        <f>[2]Outubro!$K$34</f>
        <v>0.2</v>
      </c>
      <c r="AF6" s="11">
        <f>[2]Outubro!$K$35</f>
        <v>0</v>
      </c>
      <c r="AG6" s="15">
        <f t="shared" ref="AG6" si="4">SUM(B6:AF6)</f>
        <v>127.00000000000001</v>
      </c>
      <c r="AH6" s="16">
        <f t="shared" si="2"/>
        <v>31.400000000000002</v>
      </c>
      <c r="AI6" s="67">
        <f t="shared" si="3"/>
        <v>19</v>
      </c>
    </row>
    <row r="7" spans="1:35" x14ac:dyDescent="0.2">
      <c r="A7" s="58" t="s">
        <v>104</v>
      </c>
      <c r="B7" s="11">
        <f>[3]Outubro!$K$5</f>
        <v>0</v>
      </c>
      <c r="C7" s="11">
        <f>[3]Outubro!$K$6</f>
        <v>0</v>
      </c>
      <c r="D7" s="11">
        <f>[3]Outubro!$K$7</f>
        <v>0</v>
      </c>
      <c r="E7" s="11">
        <f>[3]Outubro!$K$8</f>
        <v>0</v>
      </c>
      <c r="F7" s="11">
        <f>[3]Outubro!$K$9</f>
        <v>0</v>
      </c>
      <c r="G7" s="11">
        <f>[3]Outubro!$K$10</f>
        <v>0</v>
      </c>
      <c r="H7" s="11">
        <f>[3]Outubro!$K$11</f>
        <v>0</v>
      </c>
      <c r="I7" s="11">
        <f>[3]Outubro!$K$12</f>
        <v>3</v>
      </c>
      <c r="J7" s="11">
        <f>[3]Outubro!$K$13</f>
        <v>0</v>
      </c>
      <c r="K7" s="11">
        <f>[3]Outubro!$K$14</f>
        <v>0</v>
      </c>
      <c r="L7" s="11">
        <f>[3]Outubro!$K$15</f>
        <v>0</v>
      </c>
      <c r="M7" s="11">
        <f>[3]Outubro!$K$16</f>
        <v>0</v>
      </c>
      <c r="N7" s="11">
        <f>[3]Outubro!$K$17</f>
        <v>6.1999999999999993</v>
      </c>
      <c r="O7" s="11">
        <f>[3]Outubro!$K$18</f>
        <v>3.0000000000000004</v>
      </c>
      <c r="P7" s="11">
        <f>[3]Outubro!$K$19</f>
        <v>27.000000000000004</v>
      </c>
      <c r="Q7" s="11">
        <f>[3]Outubro!$K$20</f>
        <v>0</v>
      </c>
      <c r="R7" s="11">
        <f>[3]Outubro!$K$21</f>
        <v>0</v>
      </c>
      <c r="S7" s="11">
        <f>[3]Outubro!$K$22</f>
        <v>0</v>
      </c>
      <c r="T7" s="11">
        <f>[3]Outubro!$K$23</f>
        <v>0</v>
      </c>
      <c r="U7" s="11">
        <f>[3]Outubro!$K$24</f>
        <v>0</v>
      </c>
      <c r="V7" s="11">
        <f>[3]Outubro!$K$25</f>
        <v>0</v>
      </c>
      <c r="W7" s="11">
        <f>[3]Outubro!$K$26</f>
        <v>0</v>
      </c>
      <c r="X7" s="11">
        <f>[3]Outubro!$K$27</f>
        <v>0</v>
      </c>
      <c r="Y7" s="11">
        <f>[3]Outubro!$K$28</f>
        <v>0</v>
      </c>
      <c r="Z7" s="11">
        <f>[3]Outubro!$K$29</f>
        <v>0</v>
      </c>
      <c r="AA7" s="11">
        <f>[3]Outubro!$K$30</f>
        <v>47.6</v>
      </c>
      <c r="AB7" s="11">
        <f>[3]Outubro!$K$31</f>
        <v>0.2</v>
      </c>
      <c r="AC7" s="11">
        <f>[3]Outubro!$K$32</f>
        <v>0</v>
      </c>
      <c r="AD7" s="11">
        <f>[3]Outubro!$K$33</f>
        <v>28.599999999999994</v>
      </c>
      <c r="AE7" s="11">
        <f>[3]Outubro!$K$34</f>
        <v>0</v>
      </c>
      <c r="AF7" s="11">
        <f>[3]Outubro!$K$35</f>
        <v>0</v>
      </c>
      <c r="AG7" s="14">
        <f>SUM(B7:AF7)</f>
        <v>115.60000000000001</v>
      </c>
      <c r="AH7" s="141">
        <f>MAX(B7:AF7)</f>
        <v>47.6</v>
      </c>
      <c r="AI7" s="67">
        <f t="shared" si="3"/>
        <v>24</v>
      </c>
    </row>
    <row r="8" spans="1:35" x14ac:dyDescent="0.2">
      <c r="A8" s="58" t="s">
        <v>1</v>
      </c>
      <c r="B8" s="11" t="str">
        <f>[4]Outubro!$K$5</f>
        <v>*</v>
      </c>
      <c r="C8" s="11" t="str">
        <f>[4]Outubro!$K$6</f>
        <v>*</v>
      </c>
      <c r="D8" s="11" t="str">
        <f>[4]Outubro!$K$7</f>
        <v>*</v>
      </c>
      <c r="E8" s="11" t="str">
        <f>[4]Outubro!$K$8</f>
        <v>*</v>
      </c>
      <c r="F8" s="11" t="str">
        <f>[4]Outubro!$K$9</f>
        <v>*</v>
      </c>
      <c r="G8" s="11" t="str">
        <f>[4]Outubro!$K$10</f>
        <v>*</v>
      </c>
      <c r="H8" s="11" t="str">
        <f>[4]Outubro!$K$11</f>
        <v>*</v>
      </c>
      <c r="I8" s="11" t="str">
        <f>[4]Outubro!$K$12</f>
        <v>*</v>
      </c>
      <c r="J8" s="11" t="str">
        <f>[4]Outubro!$K$13</f>
        <v>*</v>
      </c>
      <c r="K8" s="11" t="str">
        <f>[4]Outubro!$K$14</f>
        <v>*</v>
      </c>
      <c r="L8" s="11" t="str">
        <f>[4]Outubro!$K$15</f>
        <v>*</v>
      </c>
      <c r="M8" s="11" t="str">
        <f>[4]Outubro!$K$16</f>
        <v>*</v>
      </c>
      <c r="N8" s="11" t="str">
        <f>[4]Outubro!$K$17</f>
        <v>*</v>
      </c>
      <c r="O8" s="11" t="str">
        <f>[4]Outubro!$K$18</f>
        <v>*</v>
      </c>
      <c r="P8" s="11" t="str">
        <f>[4]Outubro!$K$19</f>
        <v>*</v>
      </c>
      <c r="Q8" s="11" t="str">
        <f>[4]Outubro!$K$20</f>
        <v>*</v>
      </c>
      <c r="R8" s="11" t="str">
        <f>[4]Outubro!$K$21</f>
        <v>*</v>
      </c>
      <c r="S8" s="11" t="str">
        <f>[4]Outubro!$K$22</f>
        <v>*</v>
      </c>
      <c r="T8" s="11" t="str">
        <f>[4]Outubro!$K$23</f>
        <v>*</v>
      </c>
      <c r="U8" s="11" t="str">
        <f>[4]Outubro!$K$24</f>
        <v>*</v>
      </c>
      <c r="V8" s="11" t="str">
        <f>[4]Outubro!$K$25</f>
        <v>*</v>
      </c>
      <c r="W8" s="11" t="str">
        <f>[4]Outubro!$K$26</f>
        <v>*</v>
      </c>
      <c r="X8" s="11" t="str">
        <f>[4]Outubro!$K$27</f>
        <v>*</v>
      </c>
      <c r="Y8" s="11" t="str">
        <f>[4]Outubro!$K$28</f>
        <v>*</v>
      </c>
      <c r="Z8" s="11" t="str">
        <f>[4]Outubro!$K$29</f>
        <v>*</v>
      </c>
      <c r="AA8" s="11" t="str">
        <f>[4]Outubro!$K$30</f>
        <v>*</v>
      </c>
      <c r="AB8" s="11" t="str">
        <f>[4]Outubro!$K$31</f>
        <v>*</v>
      </c>
      <c r="AC8" s="11" t="str">
        <f>[4]Outubro!$K$32</f>
        <v>*</v>
      </c>
      <c r="AD8" s="11" t="str">
        <f>[4]Outubro!$K$33</f>
        <v>*</v>
      </c>
      <c r="AE8" s="11">
        <f>[4]Outubro!$K$34</f>
        <v>8.8000000000000007</v>
      </c>
      <c r="AF8" s="11">
        <f>[4]Outubro!$K$35</f>
        <v>6.4</v>
      </c>
      <c r="AG8" s="14">
        <f>SUM(B8:AF8)</f>
        <v>15.200000000000001</v>
      </c>
      <c r="AH8" s="141">
        <f>MAX(B8:AF8)</f>
        <v>8.8000000000000007</v>
      </c>
      <c r="AI8" s="67">
        <f t="shared" ref="AI8" si="5">COUNTIF(B8:AF8,"=0,0")</f>
        <v>0</v>
      </c>
    </row>
    <row r="9" spans="1:35" x14ac:dyDescent="0.2">
      <c r="A9" s="58" t="s">
        <v>167</v>
      </c>
      <c r="B9" s="11">
        <f>[5]Outubro!$K$5</f>
        <v>0</v>
      </c>
      <c r="C9" s="11">
        <f>[5]Outubro!$K$6</f>
        <v>0</v>
      </c>
      <c r="D9" s="11">
        <f>[5]Outubro!$K$7</f>
        <v>0</v>
      </c>
      <c r="E9" s="11">
        <f>[5]Outubro!$K$8</f>
        <v>0</v>
      </c>
      <c r="F9" s="11">
        <f>[5]Outubro!$K$9</f>
        <v>0</v>
      </c>
      <c r="G9" s="11">
        <f>[5]Outubro!$K$10</f>
        <v>0</v>
      </c>
      <c r="H9" s="11">
        <f>[5]Outubro!$K$11</f>
        <v>0</v>
      </c>
      <c r="I9" s="11">
        <f>[5]Outubro!$K$12</f>
        <v>0</v>
      </c>
      <c r="J9" s="11">
        <f>[5]Outubro!$K$13</f>
        <v>0</v>
      </c>
      <c r="K9" s="11">
        <f>[5]Outubro!$K$14</f>
        <v>1.7999999999999998</v>
      </c>
      <c r="L9" s="11">
        <f>[5]Outubro!$K$15</f>
        <v>0</v>
      </c>
      <c r="M9" s="11">
        <f>[5]Outubro!$K$16</f>
        <v>1.5999999999999999</v>
      </c>
      <c r="N9" s="11">
        <f>[5]Outubro!$K$17</f>
        <v>23</v>
      </c>
      <c r="O9" s="11">
        <f>[5]Outubro!$K$18</f>
        <v>0</v>
      </c>
      <c r="P9" s="11">
        <f>[5]Outubro!$K$19</f>
        <v>13.6</v>
      </c>
      <c r="Q9" s="11">
        <f>[5]Outubro!$K$20</f>
        <v>0.2</v>
      </c>
      <c r="R9" s="11">
        <f>[5]Outubro!$K$21</f>
        <v>0</v>
      </c>
      <c r="S9" s="11">
        <f>[5]Outubro!$K$22</f>
        <v>0</v>
      </c>
      <c r="T9" s="11">
        <f>[5]Outubro!$K$23</f>
        <v>26.8</v>
      </c>
      <c r="U9" s="11">
        <f>[5]Outubro!$K$24</f>
        <v>19.399999999999999</v>
      </c>
      <c r="V9" s="11">
        <f>[5]Outubro!$K$25</f>
        <v>18</v>
      </c>
      <c r="W9" s="11">
        <f>[5]Outubro!$K$26</f>
        <v>0</v>
      </c>
      <c r="X9" s="11">
        <f>[5]Outubro!$K$27</f>
        <v>1</v>
      </c>
      <c r="Y9" s="11">
        <f>[5]Outubro!$K$28</f>
        <v>6.4</v>
      </c>
      <c r="Z9" s="11">
        <f>[5]Outubro!$K$29</f>
        <v>0</v>
      </c>
      <c r="AA9" s="11">
        <f>[5]Outubro!$K$30</f>
        <v>43.400000000000013</v>
      </c>
      <c r="AB9" s="11">
        <f>[5]Outubro!$K$31</f>
        <v>0</v>
      </c>
      <c r="AC9" s="11">
        <f>[5]Outubro!$K$32</f>
        <v>0</v>
      </c>
      <c r="AD9" s="11">
        <f>[5]Outubro!$K$33</f>
        <v>26.999999999999996</v>
      </c>
      <c r="AE9" s="11">
        <f>[5]Outubro!$K$34</f>
        <v>0</v>
      </c>
      <c r="AF9" s="11">
        <f>[5]Outubro!$K$35</f>
        <v>0</v>
      </c>
      <c r="AG9" s="14">
        <f>SUM(B9:AF9)</f>
        <v>182.20000000000002</v>
      </c>
      <c r="AH9" s="141">
        <f>MAX(B9:AF9)</f>
        <v>43.400000000000013</v>
      </c>
      <c r="AI9" s="67">
        <f t="shared" ref="AI9" si="6">COUNTIF(B9:AF9,"=0,0")</f>
        <v>19</v>
      </c>
    </row>
    <row r="10" spans="1:35" x14ac:dyDescent="0.2">
      <c r="A10" s="58" t="s">
        <v>111</v>
      </c>
      <c r="B10" s="11" t="str">
        <f>[6]Outubro!$K$5</f>
        <v>*</v>
      </c>
      <c r="C10" s="11" t="str">
        <f>[6]Outubro!$K$6</f>
        <v>*</v>
      </c>
      <c r="D10" s="11" t="str">
        <f>[6]Outubro!$K$7</f>
        <v>*</v>
      </c>
      <c r="E10" s="11" t="str">
        <f>[6]Outubro!$K$8</f>
        <v>*</v>
      </c>
      <c r="F10" s="11" t="str">
        <f>[6]Outubro!$K$9</f>
        <v>*</v>
      </c>
      <c r="G10" s="11" t="str">
        <f>[6]Outubro!$K$10</f>
        <v>*</v>
      </c>
      <c r="H10" s="11" t="str">
        <f>[6]Outubro!$K$11</f>
        <v>*</v>
      </c>
      <c r="I10" s="11" t="str">
        <f>[6]Outubro!$K$12</f>
        <v>*</v>
      </c>
      <c r="J10" s="11" t="str">
        <f>[6]Outubro!$K$13</f>
        <v>*</v>
      </c>
      <c r="K10" s="11" t="str">
        <f>[6]Outubro!$K$14</f>
        <v>*</v>
      </c>
      <c r="L10" s="11" t="str">
        <f>[6]Outubro!$K$15</f>
        <v>*</v>
      </c>
      <c r="M10" s="11" t="str">
        <f>[6]Outubro!$K$16</f>
        <v>*</v>
      </c>
      <c r="N10" s="11" t="str">
        <f>[6]Outubro!$K$17</f>
        <v>*</v>
      </c>
      <c r="O10" s="11" t="str">
        <f>[6]Outubro!$K$18</f>
        <v>*</v>
      </c>
      <c r="P10" s="11" t="str">
        <f>[6]Outubro!$K$19</f>
        <v>*</v>
      </c>
      <c r="Q10" s="11" t="str">
        <f>[6]Outubro!$K$20</f>
        <v>*</v>
      </c>
      <c r="R10" s="11" t="str">
        <f>[6]Outubro!$K$21</f>
        <v>*</v>
      </c>
      <c r="S10" s="11" t="str">
        <f>[6]Outubro!$K$22</f>
        <v>*</v>
      </c>
      <c r="T10" s="11" t="str">
        <f>[6]Outubro!$K$23</f>
        <v>*</v>
      </c>
      <c r="U10" s="11" t="str">
        <f>[6]Outubro!$K$24</f>
        <v>*</v>
      </c>
      <c r="V10" s="11" t="str">
        <f>[6]Outubro!$K$25</f>
        <v>*</v>
      </c>
      <c r="W10" s="11" t="str">
        <f>[6]Outubro!$K$26</f>
        <v>*</v>
      </c>
      <c r="X10" s="11" t="str">
        <f>[6]Outubro!$K$27</f>
        <v>*</v>
      </c>
      <c r="Y10" s="11" t="str">
        <f>[6]Outubro!$K$28</f>
        <v>*</v>
      </c>
      <c r="Z10" s="11" t="str">
        <f>[6]Outubro!$K$29</f>
        <v>*</v>
      </c>
      <c r="AA10" s="11" t="str">
        <f>[6]Outubro!$K$30</f>
        <v>*</v>
      </c>
      <c r="AB10" s="11" t="str">
        <f>[6]Outubro!$K$31</f>
        <v>*</v>
      </c>
      <c r="AC10" s="11" t="str">
        <f>[6]Outubro!$K$32</f>
        <v>*</v>
      </c>
      <c r="AD10" s="11" t="str">
        <f>[6]Outubro!$K$33</f>
        <v>*</v>
      </c>
      <c r="AE10" s="11" t="str">
        <f>[6]Outubro!$K$34</f>
        <v>*</v>
      </c>
      <c r="AF10" s="11" t="str">
        <f>[6]Outubro!$K$35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 t="str">
        <f>[7]Outubro!$K$5</f>
        <v>*</v>
      </c>
      <c r="C11" s="11" t="str">
        <f>[7]Outubro!$K$6</f>
        <v>*</v>
      </c>
      <c r="D11" s="11" t="str">
        <f>[7]Outubro!$K$7</f>
        <v>*</v>
      </c>
      <c r="E11" s="11" t="str">
        <f>[7]Outubro!$K$8</f>
        <v>*</v>
      </c>
      <c r="F11" s="11" t="str">
        <f>[7]Outubro!$K$9</f>
        <v>*</v>
      </c>
      <c r="G11" s="11" t="str">
        <f>[7]Outubro!$K$10</f>
        <v>*</v>
      </c>
      <c r="H11" s="11" t="str">
        <f>[7]Outubro!$K$11</f>
        <v>*</v>
      </c>
      <c r="I11" s="11" t="str">
        <f>[7]Outubro!$K$12</f>
        <v>*</v>
      </c>
      <c r="J11" s="11" t="str">
        <f>[7]Outubro!$K$13</f>
        <v>*</v>
      </c>
      <c r="K11" s="11" t="str">
        <f>[7]Outubro!$K$14</f>
        <v>*</v>
      </c>
      <c r="L11" s="11" t="str">
        <f>[7]Outubro!$K$15</f>
        <v>*</v>
      </c>
      <c r="M11" s="11" t="str">
        <f>[7]Outubro!$K$16</f>
        <v>*</v>
      </c>
      <c r="N11" s="11" t="str">
        <f>[7]Outubro!$K$17</f>
        <v>*</v>
      </c>
      <c r="O11" s="11" t="str">
        <f>[7]Outubro!$K$18</f>
        <v>*</v>
      </c>
      <c r="P11" s="11" t="str">
        <f>[7]Outubro!$K$19</f>
        <v>*</v>
      </c>
      <c r="Q11" s="11" t="str">
        <f>[7]Outubro!$K$20</f>
        <v>*</v>
      </c>
      <c r="R11" s="11" t="str">
        <f>[7]Outubro!$K$21</f>
        <v>*</v>
      </c>
      <c r="S11" s="11" t="str">
        <f>[7]Outubro!$K$22</f>
        <v>*</v>
      </c>
      <c r="T11" s="11" t="str">
        <f>[7]Outubro!$K$23</f>
        <v>*</v>
      </c>
      <c r="U11" s="11" t="str">
        <f>[7]Outubro!$K$24</f>
        <v>*</v>
      </c>
      <c r="V11" s="11" t="str">
        <f>[7]Outubro!$K$25</f>
        <v>*</v>
      </c>
      <c r="W11" s="11" t="str">
        <f>[7]Outubro!$K$26</f>
        <v>*</v>
      </c>
      <c r="X11" s="11" t="str">
        <f>[7]Outubro!$K$27</f>
        <v>*</v>
      </c>
      <c r="Y11" s="11" t="str">
        <f>[7]Outubro!$K$28</f>
        <v>*</v>
      </c>
      <c r="Z11" s="11" t="str">
        <f>[7]Outubro!$K$29</f>
        <v>*</v>
      </c>
      <c r="AA11" s="11" t="str">
        <f>[7]Outubro!$K$30</f>
        <v>*</v>
      </c>
      <c r="AB11" s="11" t="str">
        <f>[7]Outubro!$K$31</f>
        <v>*</v>
      </c>
      <c r="AC11" s="11" t="str">
        <f>[7]Outubro!$K$32</f>
        <v>*</v>
      </c>
      <c r="AD11" s="11" t="str">
        <f>[7]Outubro!$K$33</f>
        <v>*</v>
      </c>
      <c r="AE11" s="11" t="str">
        <f>[7]Outubro!$K$34</f>
        <v>*</v>
      </c>
      <c r="AF11" s="11" t="str">
        <f>[7]Outubro!$K$35</f>
        <v>*</v>
      </c>
      <c r="AG11" s="15" t="s">
        <v>226</v>
      </c>
      <c r="AH11" s="16" t="s">
        <v>226</v>
      </c>
      <c r="AI11" s="67" t="s">
        <v>226</v>
      </c>
    </row>
    <row r="12" spans="1:35" x14ac:dyDescent="0.2">
      <c r="A12" s="58" t="s">
        <v>41</v>
      </c>
      <c r="B12" s="11" t="str">
        <f>[8]Outubro!$K$5</f>
        <v>*</v>
      </c>
      <c r="C12" s="11" t="str">
        <f>[8]Outubro!$K$6</f>
        <v>*</v>
      </c>
      <c r="D12" s="11" t="str">
        <f>[8]Outubro!$K$7</f>
        <v>*</v>
      </c>
      <c r="E12" s="11" t="str">
        <f>[8]Outubro!$K$8</f>
        <v>*</v>
      </c>
      <c r="F12" s="11" t="str">
        <f>[8]Outubro!$K$9</f>
        <v>*</v>
      </c>
      <c r="G12" s="11" t="str">
        <f>[8]Outubro!$K$10</f>
        <v>*</v>
      </c>
      <c r="H12" s="11" t="str">
        <f>[8]Outubro!$K$11</f>
        <v>*</v>
      </c>
      <c r="I12" s="11" t="str">
        <f>[8]Outubro!$K$12</f>
        <v>*</v>
      </c>
      <c r="J12" s="11" t="str">
        <f>[8]Outubro!$K$13</f>
        <v>*</v>
      </c>
      <c r="K12" s="11" t="str">
        <f>[8]Outubro!$K$14</f>
        <v>*</v>
      </c>
      <c r="L12" s="11" t="str">
        <f>[8]Outubro!$K$15</f>
        <v>*</v>
      </c>
      <c r="M12" s="11" t="str">
        <f>[8]Outubro!$K$16</f>
        <v>*</v>
      </c>
      <c r="N12" s="11" t="str">
        <f>[8]Outubro!$K$17</f>
        <v>*</v>
      </c>
      <c r="O12" s="11" t="str">
        <f>[8]Outubro!$K$18</f>
        <v>*</v>
      </c>
      <c r="P12" s="11" t="str">
        <f>[8]Outubro!$K$19</f>
        <v>*</v>
      </c>
      <c r="Q12" s="11" t="str">
        <f>[8]Outubro!$K$20</f>
        <v>*</v>
      </c>
      <c r="R12" s="11" t="str">
        <f>[8]Outubro!$K$21</f>
        <v>*</v>
      </c>
      <c r="S12" s="11" t="str">
        <f>[8]Outubro!$K$22</f>
        <v>*</v>
      </c>
      <c r="T12" s="11" t="str">
        <f>[8]Outubro!$K$23</f>
        <v>*</v>
      </c>
      <c r="U12" s="11" t="str">
        <f>[8]Outubro!$K$24</f>
        <v>*</v>
      </c>
      <c r="V12" s="11" t="str">
        <f>[8]Outubro!$K$25</f>
        <v>*</v>
      </c>
      <c r="W12" s="11" t="str">
        <f>[8]Outubro!$K$26</f>
        <v>*</v>
      </c>
      <c r="X12" s="11" t="str">
        <f>[8]Outubro!$K$27</f>
        <v>*</v>
      </c>
      <c r="Y12" s="11" t="str">
        <f>[8]Outubro!$K$28</f>
        <v>*</v>
      </c>
      <c r="Z12" s="11" t="str">
        <f>[8]Outubro!$K$29</f>
        <v>*</v>
      </c>
      <c r="AA12" s="11" t="str">
        <f>[8]Outubro!$K$30</f>
        <v>*</v>
      </c>
      <c r="AB12" s="11" t="str">
        <f>[8]Outubro!$K$31</f>
        <v>*</v>
      </c>
      <c r="AC12" s="11" t="str">
        <f>[8]Outubro!$K$32</f>
        <v>*</v>
      </c>
      <c r="AD12" s="11" t="str">
        <f>[8]Outubro!$K$33</f>
        <v>*</v>
      </c>
      <c r="AE12" s="11" t="str">
        <f>[8]Outubro!$K$34</f>
        <v>*</v>
      </c>
      <c r="AF12" s="11" t="str">
        <f>[8]Outubro!$K$35</f>
        <v>*</v>
      </c>
      <c r="AG12" s="15" t="s">
        <v>226</v>
      </c>
      <c r="AH12" s="16" t="s">
        <v>226</v>
      </c>
      <c r="AI12" s="67" t="s">
        <v>226</v>
      </c>
    </row>
    <row r="13" spans="1:35" x14ac:dyDescent="0.2">
      <c r="A13" s="58" t="s">
        <v>114</v>
      </c>
      <c r="B13" s="11">
        <f>[9]Outubro!$K$5</f>
        <v>0</v>
      </c>
      <c r="C13" s="11">
        <f>[9]Outubro!$K$6</f>
        <v>0</v>
      </c>
      <c r="D13" s="11">
        <f>[9]Outubro!$K$7</f>
        <v>0</v>
      </c>
      <c r="E13" s="11">
        <f>[9]Outubro!$K$8</f>
        <v>0</v>
      </c>
      <c r="F13" s="11">
        <f>[9]Outubro!$K$9</f>
        <v>0</v>
      </c>
      <c r="G13" s="11">
        <f>[9]Outubro!$K$10</f>
        <v>0</v>
      </c>
      <c r="H13" s="11">
        <f>[9]Outubro!$K$11</f>
        <v>0</v>
      </c>
      <c r="I13" s="11">
        <f>[9]Outubro!$K$12</f>
        <v>0</v>
      </c>
      <c r="J13" s="11">
        <f>[9]Outubro!$K$13</f>
        <v>0</v>
      </c>
      <c r="K13" s="11">
        <f>[9]Outubro!$K$14</f>
        <v>0</v>
      </c>
      <c r="L13" s="11">
        <f>[9]Outubro!$K$15</f>
        <v>0</v>
      </c>
      <c r="M13" s="11">
        <f>[9]Outubro!$K$16</f>
        <v>0</v>
      </c>
      <c r="N13" s="11">
        <f>[9]Outubro!$K$17</f>
        <v>0</v>
      </c>
      <c r="O13" s="11">
        <f>[9]Outubro!$K$18</f>
        <v>0</v>
      </c>
      <c r="P13" s="11">
        <f>[9]Outubro!$K$19</f>
        <v>44.599999999999994</v>
      </c>
      <c r="Q13" s="11">
        <f>[9]Outubro!$K$20</f>
        <v>0.2</v>
      </c>
      <c r="R13" s="11">
        <f>[9]Outubro!$K$21</f>
        <v>0</v>
      </c>
      <c r="S13" s="11">
        <f>[9]Outubro!$K$22</f>
        <v>13.200000000000001</v>
      </c>
      <c r="T13" s="11">
        <f>[9]Outubro!$K$23</f>
        <v>0.2</v>
      </c>
      <c r="U13" s="11">
        <f>[9]Outubro!$K$24</f>
        <v>0</v>
      </c>
      <c r="V13" s="11">
        <f>[9]Outubro!$K$25</f>
        <v>0.8</v>
      </c>
      <c r="W13" s="11">
        <f>[9]Outubro!$K$26</f>
        <v>0.4</v>
      </c>
      <c r="X13" s="11">
        <f>[9]Outubro!$K$27</f>
        <v>0.4</v>
      </c>
      <c r="Y13" s="11">
        <f>[9]Outubro!$K$28</f>
        <v>0</v>
      </c>
      <c r="Z13" s="11">
        <f>[9]Outubro!$K$29</f>
        <v>0</v>
      </c>
      <c r="AA13" s="11">
        <f>[9]Outubro!$K$30</f>
        <v>52.600000000000016</v>
      </c>
      <c r="AB13" s="11">
        <f>[9]Outubro!$K$31</f>
        <v>0.2</v>
      </c>
      <c r="AC13" s="11">
        <f>[9]Outubro!$K$32</f>
        <v>0</v>
      </c>
      <c r="AD13" s="11">
        <f>[9]Outubro!$K$33</f>
        <v>56.599999999999994</v>
      </c>
      <c r="AE13" s="11">
        <f>[9]Outubro!$K$34</f>
        <v>0</v>
      </c>
      <c r="AF13" s="11">
        <f>[9]Outubro!$K$35</f>
        <v>0</v>
      </c>
      <c r="AG13" s="14">
        <f>SUM(B13:AF13)</f>
        <v>169.2</v>
      </c>
      <c r="AH13" s="141">
        <f>MAX(B13:AF13)</f>
        <v>56.599999999999994</v>
      </c>
      <c r="AI13" s="67">
        <f t="shared" ref="AI13:AI15" si="7">COUNTIF(B13:AF13,"=0,0")</f>
        <v>21</v>
      </c>
    </row>
    <row r="14" spans="1:35" x14ac:dyDescent="0.2">
      <c r="A14" s="58" t="s">
        <v>118</v>
      </c>
      <c r="B14" s="11" t="str">
        <f>[10]Outubro!$K$5</f>
        <v>*</v>
      </c>
      <c r="C14" s="11" t="str">
        <f>[10]Outubro!$K$6</f>
        <v>*</v>
      </c>
      <c r="D14" s="11" t="str">
        <f>[10]Outubro!$K$7</f>
        <v>*</v>
      </c>
      <c r="E14" s="11" t="str">
        <f>[10]Outubro!$K$8</f>
        <v>*</v>
      </c>
      <c r="F14" s="11" t="str">
        <f>[10]Outubro!$K$9</f>
        <v>*</v>
      </c>
      <c r="G14" s="11" t="str">
        <f>[10]Outubro!$K$10</f>
        <v>*</v>
      </c>
      <c r="H14" s="11" t="str">
        <f>[10]Outubro!$K$11</f>
        <v>*</v>
      </c>
      <c r="I14" s="11" t="str">
        <f>[10]Outubro!$K$12</f>
        <v>*</v>
      </c>
      <c r="J14" s="11" t="str">
        <f>[10]Outubro!$K$13</f>
        <v>*</v>
      </c>
      <c r="K14" s="11" t="str">
        <f>[10]Outubro!$K$14</f>
        <v>*</v>
      </c>
      <c r="L14" s="11" t="str">
        <f>[10]Outubro!$K$15</f>
        <v>*</v>
      </c>
      <c r="M14" s="11" t="str">
        <f>[10]Outubro!$K$16</f>
        <v>*</v>
      </c>
      <c r="N14" s="11" t="str">
        <f>[10]Outubro!$K$17</f>
        <v>*</v>
      </c>
      <c r="O14" s="11" t="str">
        <f>[10]Outubro!$K$18</f>
        <v>*</v>
      </c>
      <c r="P14" s="11" t="str">
        <f>[10]Outubro!$K$19</f>
        <v>*</v>
      </c>
      <c r="Q14" s="11" t="str">
        <f>[10]Outubro!$K$20</f>
        <v>*</v>
      </c>
      <c r="R14" s="11" t="str">
        <f>[10]Outubro!$K$21</f>
        <v>*</v>
      </c>
      <c r="S14" s="11" t="str">
        <f>[10]Outubro!$K$22</f>
        <v>*</v>
      </c>
      <c r="T14" s="11" t="str">
        <f>[10]Outubro!$K$23</f>
        <v>*</v>
      </c>
      <c r="U14" s="11" t="str">
        <f>[10]Outubro!$K$24</f>
        <v>*</v>
      </c>
      <c r="V14" s="11" t="str">
        <f>[10]Outubro!$K$25</f>
        <v>*</v>
      </c>
      <c r="W14" s="11" t="str">
        <f>[10]Outubro!$K$26</f>
        <v>*</v>
      </c>
      <c r="X14" s="11" t="str">
        <f>[10]Outubro!$K$27</f>
        <v>*</v>
      </c>
      <c r="Y14" s="11" t="str">
        <f>[10]Outubro!$K$28</f>
        <v>*</v>
      </c>
      <c r="Z14" s="11" t="str">
        <f>[10]Outubro!$K$29</f>
        <v>*</v>
      </c>
      <c r="AA14" s="11" t="str">
        <f>[10]Outubro!$K$30</f>
        <v>*</v>
      </c>
      <c r="AB14" s="11" t="str">
        <f>[10]Outubro!$K$31</f>
        <v>*</v>
      </c>
      <c r="AC14" s="11" t="str">
        <f>[10]Outubro!$K$32</f>
        <v>*</v>
      </c>
      <c r="AD14" s="11" t="str">
        <f>[10]Outubro!$K$33</f>
        <v>*</v>
      </c>
      <c r="AE14" s="11" t="str">
        <f>[10]Outubro!$K$34</f>
        <v>*</v>
      </c>
      <c r="AF14" s="11" t="str">
        <f>[10]Outubro!$K$35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[11]Outubro!$K$5</f>
        <v>0</v>
      </c>
      <c r="C15" s="11">
        <f>[11]Outubro!$K$6</f>
        <v>0</v>
      </c>
      <c r="D15" s="11">
        <f>[11]Outubro!$K$7</f>
        <v>0</v>
      </c>
      <c r="E15" s="11">
        <f>[11]Outubro!$K$8</f>
        <v>0</v>
      </c>
      <c r="F15" s="11">
        <f>[11]Outubro!$K$9</f>
        <v>0</v>
      </c>
      <c r="G15" s="11">
        <f>[11]Outubro!$K$10</f>
        <v>0</v>
      </c>
      <c r="H15" s="11">
        <f>[11]Outubro!$K$11</f>
        <v>0</v>
      </c>
      <c r="I15" s="11">
        <f>[11]Outubro!$K$12</f>
        <v>0</v>
      </c>
      <c r="J15" s="11">
        <f>[11]Outubro!$K$13</f>
        <v>0</v>
      </c>
      <c r="K15" s="11">
        <f>[11]Outubro!$K$14</f>
        <v>0.2</v>
      </c>
      <c r="L15" s="11">
        <f>[11]Outubro!$K$15</f>
        <v>0</v>
      </c>
      <c r="M15" s="11">
        <f>[11]Outubro!$K$16</f>
        <v>0.4</v>
      </c>
      <c r="N15" s="11">
        <f>[11]Outubro!$K$17</f>
        <v>5.2000000000000011</v>
      </c>
      <c r="O15" s="11">
        <f>[11]Outubro!$K$18</f>
        <v>6</v>
      </c>
      <c r="P15" s="11">
        <f>[11]Outubro!$K$19</f>
        <v>23</v>
      </c>
      <c r="Q15" s="11">
        <f>[11]Outubro!$K$20</f>
        <v>0</v>
      </c>
      <c r="R15" s="11">
        <f>[11]Outubro!$K$21</f>
        <v>0</v>
      </c>
      <c r="S15" s="11">
        <f>[11]Outubro!$K$22</f>
        <v>0</v>
      </c>
      <c r="T15" s="11">
        <f>[11]Outubro!$K$23</f>
        <v>0</v>
      </c>
      <c r="U15" s="11">
        <f>[11]Outubro!$K$24</f>
        <v>0</v>
      </c>
      <c r="V15" s="11">
        <f>[11]Outubro!$K$25</f>
        <v>0</v>
      </c>
      <c r="W15" s="11">
        <f>[11]Outubro!$K$26</f>
        <v>0</v>
      </c>
      <c r="X15" s="11">
        <f>[11]Outubro!$K$27</f>
        <v>0</v>
      </c>
      <c r="Y15" s="11">
        <f>[11]Outubro!$K$28</f>
        <v>4.4000000000000004</v>
      </c>
      <c r="Z15" s="11">
        <f>[11]Outubro!$K$29</f>
        <v>0</v>
      </c>
      <c r="AA15" s="11">
        <f>[11]Outubro!$K$30</f>
        <v>26.799999999999997</v>
      </c>
      <c r="AB15" s="11">
        <f>[11]Outubro!$K$31</f>
        <v>0</v>
      </c>
      <c r="AC15" s="11">
        <f>[11]Outubro!$K$32</f>
        <v>0</v>
      </c>
      <c r="AD15" s="11">
        <f>[11]Outubro!$K$33</f>
        <v>42.20000000000001</v>
      </c>
      <c r="AE15" s="11">
        <f>[11]Outubro!$K$34</f>
        <v>0</v>
      </c>
      <c r="AF15" s="11">
        <f>[11]Outubro!$K$35</f>
        <v>0</v>
      </c>
      <c r="AG15" s="15">
        <f t="shared" ref="AG15" si="8">SUM(B15:AF15)</f>
        <v>108.20000000000002</v>
      </c>
      <c r="AH15" s="16">
        <f t="shared" ref="AH15" si="9">MAX(B15:AF15)</f>
        <v>42.20000000000001</v>
      </c>
      <c r="AI15" s="67">
        <f t="shared" si="7"/>
        <v>23</v>
      </c>
    </row>
    <row r="16" spans="1:35" x14ac:dyDescent="0.2">
      <c r="A16" s="58" t="s">
        <v>168</v>
      </c>
      <c r="B16" s="11" t="str">
        <f>[12]Outubro!$K$5</f>
        <v>*</v>
      </c>
      <c r="C16" s="11" t="str">
        <f>[12]Outubro!$K$6</f>
        <v>*</v>
      </c>
      <c r="D16" s="11" t="str">
        <f>[12]Outubro!$K$7</f>
        <v>*</v>
      </c>
      <c r="E16" s="11" t="str">
        <f>[12]Outubro!$K$8</f>
        <v>*</v>
      </c>
      <c r="F16" s="11" t="str">
        <f>[12]Outubro!$K$9</f>
        <v>*</v>
      </c>
      <c r="G16" s="11" t="str">
        <f>[12]Outubro!$K$10</f>
        <v>*</v>
      </c>
      <c r="H16" s="11" t="str">
        <f>[12]Outubro!$K$11</f>
        <v>*</v>
      </c>
      <c r="I16" s="11" t="str">
        <f>[12]Outubro!$K$12</f>
        <v>*</v>
      </c>
      <c r="J16" s="11" t="str">
        <f>[12]Outubro!$K$13</f>
        <v>*</v>
      </c>
      <c r="K16" s="11" t="str">
        <f>[12]Outubro!$K$14</f>
        <v>*</v>
      </c>
      <c r="L16" s="11" t="str">
        <f>[12]Outubro!$K$15</f>
        <v>*</v>
      </c>
      <c r="M16" s="11" t="str">
        <f>[12]Outubro!$K$16</f>
        <v>*</v>
      </c>
      <c r="N16" s="11" t="str">
        <f>[12]Outubro!$K$17</f>
        <v>*</v>
      </c>
      <c r="O16" s="11" t="str">
        <f>[12]Outubro!$K$18</f>
        <v>*</v>
      </c>
      <c r="P16" s="11" t="str">
        <f>[12]Outubro!$K$19</f>
        <v>*</v>
      </c>
      <c r="Q16" s="11" t="str">
        <f>[12]Outubro!$K$20</f>
        <v>*</v>
      </c>
      <c r="R16" s="11" t="str">
        <f>[12]Outubro!$K$21</f>
        <v>*</v>
      </c>
      <c r="S16" s="11" t="str">
        <f>[12]Outubro!$K$22</f>
        <v>*</v>
      </c>
      <c r="T16" s="11" t="str">
        <f>[12]Outubro!$K$23</f>
        <v>*</v>
      </c>
      <c r="U16" s="11" t="str">
        <f>[12]Outubro!$K$24</f>
        <v>*</v>
      </c>
      <c r="V16" s="11" t="str">
        <f>[12]Outubro!$K$25</f>
        <v>*</v>
      </c>
      <c r="W16" s="11" t="str">
        <f>[12]Outubro!$K$26</f>
        <v>*</v>
      </c>
      <c r="X16" s="11" t="str">
        <f>[12]Outubro!$K$27</f>
        <v>*</v>
      </c>
      <c r="Y16" s="11" t="str">
        <f>[12]Outubro!$K$28</f>
        <v>*</v>
      </c>
      <c r="Z16" s="11" t="str">
        <f>[12]Outubro!$K$29</f>
        <v>*</v>
      </c>
      <c r="AA16" s="11" t="str">
        <f>[12]Outubro!$K$30</f>
        <v>*</v>
      </c>
      <c r="AB16" s="11" t="str">
        <f>[12]Outubro!$K$31</f>
        <v>*</v>
      </c>
      <c r="AC16" s="11" t="str">
        <f>[12]Outubro!$K$32</f>
        <v>*</v>
      </c>
      <c r="AD16" s="11" t="str">
        <f>[12]Outubro!$K$33</f>
        <v>*</v>
      </c>
      <c r="AE16" s="11" t="str">
        <f>[12]Outubro!$K$34</f>
        <v>*</v>
      </c>
      <c r="AF16" s="11" t="str">
        <f>[12]Outubro!$K$35</f>
        <v>*</v>
      </c>
      <c r="AG16" s="15" t="s">
        <v>226</v>
      </c>
      <c r="AH16" s="16" t="s">
        <v>226</v>
      </c>
      <c r="AI16" s="67" t="s">
        <v>226</v>
      </c>
    </row>
    <row r="17" spans="1:44" x14ac:dyDescent="0.2">
      <c r="A17" s="58" t="s">
        <v>2</v>
      </c>
      <c r="B17" s="11">
        <f>[13]Outubro!$K$5</f>
        <v>0</v>
      </c>
      <c r="C17" s="11">
        <f>[13]Outubro!$K$6</f>
        <v>0</v>
      </c>
      <c r="D17" s="11">
        <f>[13]Outubro!$K$7</f>
        <v>0</v>
      </c>
      <c r="E17" s="11">
        <f>[13]Outubro!$K$8</f>
        <v>0</v>
      </c>
      <c r="F17" s="11">
        <f>[13]Outubro!$K$9</f>
        <v>0</v>
      </c>
      <c r="G17" s="11">
        <f>[13]Outubro!$K$10</f>
        <v>0</v>
      </c>
      <c r="H17" s="11">
        <f>[13]Outubro!$K$11</f>
        <v>9.4</v>
      </c>
      <c r="I17" s="11">
        <f>[13]Outubro!$K$12</f>
        <v>0</v>
      </c>
      <c r="J17" s="11">
        <f>[13]Outubro!$K$13</f>
        <v>0</v>
      </c>
      <c r="K17" s="11">
        <f>[13]Outubro!$K$14</f>
        <v>0</v>
      </c>
      <c r="L17" s="11">
        <f>[13]Outubro!$K$15</f>
        <v>0</v>
      </c>
      <c r="M17" s="11">
        <f>[13]Outubro!$K$16</f>
        <v>0</v>
      </c>
      <c r="N17" s="11">
        <f>[13]Outubro!$K$17</f>
        <v>0</v>
      </c>
      <c r="O17" s="11">
        <f>[13]Outubro!$K$18</f>
        <v>12</v>
      </c>
      <c r="P17" s="11">
        <f>[13]Outubro!$K$19</f>
        <v>51.999999999999993</v>
      </c>
      <c r="Q17" s="11">
        <f>[13]Outubro!$K$20</f>
        <v>0</v>
      </c>
      <c r="R17" s="11">
        <f>[13]Outubro!$K$21</f>
        <v>0</v>
      </c>
      <c r="S17" s="11">
        <f>[13]Outubro!$K$22</f>
        <v>1</v>
      </c>
      <c r="T17" s="11">
        <f>[13]Outubro!$K$23</f>
        <v>0</v>
      </c>
      <c r="U17" s="11">
        <f>[13]Outubro!$K$24</f>
        <v>4.6000000000000005</v>
      </c>
      <c r="V17" s="11">
        <f>[13]Outubro!$K$25</f>
        <v>2.4</v>
      </c>
      <c r="W17" s="11">
        <f>[13]Outubro!$K$26</f>
        <v>0</v>
      </c>
      <c r="X17" s="11">
        <f>[13]Outubro!$K$27</f>
        <v>0</v>
      </c>
      <c r="Y17" s="11">
        <f>[13]Outubro!$K$28</f>
        <v>0</v>
      </c>
      <c r="Z17" s="11">
        <f>[13]Outubro!$K$29</f>
        <v>0</v>
      </c>
      <c r="AA17" s="11">
        <f>[13]Outubro!$K$30</f>
        <v>34.400000000000006</v>
      </c>
      <c r="AB17" s="11">
        <f>[13]Outubro!$K$31</f>
        <v>0.2</v>
      </c>
      <c r="AC17" s="11">
        <f>[13]Outubro!$K$32</f>
        <v>0</v>
      </c>
      <c r="AD17" s="11">
        <f>[13]Outubro!$K$33</f>
        <v>34.4</v>
      </c>
      <c r="AE17" s="11">
        <f>[13]Outubro!$K$34</f>
        <v>0</v>
      </c>
      <c r="AF17" s="11">
        <f>[13]Outubro!$K$35</f>
        <v>0</v>
      </c>
      <c r="AG17" s="15">
        <f t="shared" ref="AG17:AG25" si="10">SUM(B17:AF17)</f>
        <v>150.4</v>
      </c>
      <c r="AH17" s="16">
        <f t="shared" ref="AH17:AH25" si="11">MAX(B17:AF17)</f>
        <v>51.999999999999993</v>
      </c>
      <c r="AI17" s="67">
        <f t="shared" ref="AI17:AI26" si="12">COUNTIF(B17:AF17,"=0,0")</f>
        <v>22</v>
      </c>
      <c r="AK17" s="12" t="s">
        <v>47</v>
      </c>
    </row>
    <row r="18" spans="1:44" x14ac:dyDescent="0.2">
      <c r="A18" s="58" t="s">
        <v>3</v>
      </c>
      <c r="B18" s="11">
        <f>[14]Outubro!$K$5</f>
        <v>0</v>
      </c>
      <c r="C18" s="11">
        <f>[14]Outubro!$K$6</f>
        <v>0</v>
      </c>
      <c r="D18" s="11">
        <f>[14]Outubro!$K$7</f>
        <v>0</v>
      </c>
      <c r="E18" s="11">
        <f>[14]Outubro!$K$8</f>
        <v>0</v>
      </c>
      <c r="F18" s="11">
        <f>[14]Outubro!$K$9</f>
        <v>0</v>
      </c>
      <c r="G18" s="11">
        <f>[14]Outubro!$K$10</f>
        <v>0</v>
      </c>
      <c r="H18" s="11">
        <f>[14]Outubro!$K$11</f>
        <v>0</v>
      </c>
      <c r="I18" s="11">
        <f>[14]Outubro!$K$12</f>
        <v>0</v>
      </c>
      <c r="J18" s="11">
        <f>[14]Outubro!$K$13</f>
        <v>0</v>
      </c>
      <c r="K18" s="11">
        <f>[14]Outubro!$K$14</f>
        <v>0</v>
      </c>
      <c r="L18" s="11">
        <f>[14]Outubro!$K$15</f>
        <v>0</v>
      </c>
      <c r="M18" s="11">
        <f>[14]Outubro!$K$16</f>
        <v>0</v>
      </c>
      <c r="N18" s="11">
        <f>[14]Outubro!$K$17</f>
        <v>0</v>
      </c>
      <c r="O18" s="11">
        <f>[14]Outubro!$K$18</f>
        <v>0</v>
      </c>
      <c r="P18" s="11">
        <f>[14]Outubro!$K$19</f>
        <v>0</v>
      </c>
      <c r="Q18" s="11">
        <f>[14]Outubro!$K$20</f>
        <v>23</v>
      </c>
      <c r="R18" s="11">
        <f>[14]Outubro!$K$21</f>
        <v>0</v>
      </c>
      <c r="S18" s="11">
        <f>[14]Outubro!$K$22</f>
        <v>0.6</v>
      </c>
      <c r="T18" s="11">
        <f>[14]Outubro!$K$23</f>
        <v>0</v>
      </c>
      <c r="U18" s="11">
        <f>[14]Outubro!$K$24</f>
        <v>18.599999999999998</v>
      </c>
      <c r="V18" s="11">
        <f>[14]Outubro!$K$25</f>
        <v>1.9999999999999998</v>
      </c>
      <c r="W18" s="11">
        <f>[14]Outubro!$K$26</f>
        <v>0.4</v>
      </c>
      <c r="X18" s="11">
        <f>[14]Outubro!$K$27</f>
        <v>7.8000000000000007</v>
      </c>
      <c r="Y18" s="11">
        <f>[14]Outubro!$K$28</f>
        <v>4.2</v>
      </c>
      <c r="Z18" s="11">
        <f>[14]Outubro!$K$29</f>
        <v>0.60000000000000009</v>
      </c>
      <c r="AA18" s="11">
        <f>[14]Outubro!$K$30</f>
        <v>41.800000000000011</v>
      </c>
      <c r="AB18" s="11">
        <f>[14]Outubro!$K$31</f>
        <v>0.2</v>
      </c>
      <c r="AC18" s="11">
        <f>[14]Outubro!$K$32</f>
        <v>7.2</v>
      </c>
      <c r="AD18" s="11">
        <f>[14]Outubro!$K$33</f>
        <v>0.8</v>
      </c>
      <c r="AE18" s="11">
        <f>[14]Outubro!$K$34</f>
        <v>0</v>
      </c>
      <c r="AF18" s="11" t="str">
        <f>[14]Outubro!$K$35</f>
        <v>*</v>
      </c>
      <c r="AG18" s="15">
        <f t="shared" si="10"/>
        <v>107.20000000000003</v>
      </c>
      <c r="AH18" s="16">
        <f t="shared" si="11"/>
        <v>41.800000000000011</v>
      </c>
      <c r="AI18" s="67">
        <f t="shared" si="12"/>
        <v>18</v>
      </c>
      <c r="AJ18" s="12" t="s">
        <v>47</v>
      </c>
      <c r="AK18" s="12" t="s">
        <v>47</v>
      </c>
    </row>
    <row r="19" spans="1:44" x14ac:dyDescent="0.2">
      <c r="A19" s="58" t="s">
        <v>4</v>
      </c>
      <c r="B19" s="11" t="str">
        <f>[15]Outubro!$K$5</f>
        <v>*</v>
      </c>
      <c r="C19" s="11" t="str">
        <f>[15]Outubro!$K$6</f>
        <v>*</v>
      </c>
      <c r="D19" s="11" t="str">
        <f>[15]Outubro!$K$7</f>
        <v>*</v>
      </c>
      <c r="E19" s="11" t="str">
        <f>[15]Outubro!$K$8</f>
        <v>*</v>
      </c>
      <c r="F19" s="11" t="str">
        <f>[15]Outubro!$K$9</f>
        <v>*</v>
      </c>
      <c r="G19" s="11" t="str">
        <f>[15]Outubro!$K$10</f>
        <v>*</v>
      </c>
      <c r="H19" s="11" t="str">
        <f>[15]Outubro!$K$11</f>
        <v>*</v>
      </c>
      <c r="I19" s="11" t="str">
        <f>[15]Outubro!$K$12</f>
        <v>*</v>
      </c>
      <c r="J19" s="11" t="str">
        <f>[15]Outubro!$K$13</f>
        <v>*</v>
      </c>
      <c r="K19" s="11" t="str">
        <f>[15]Outubro!$K$14</f>
        <v>*</v>
      </c>
      <c r="L19" s="11" t="str">
        <f>[15]Outubro!$K$15</f>
        <v>*</v>
      </c>
      <c r="M19" s="11" t="str">
        <f>[15]Outubro!$K$16</f>
        <v>*</v>
      </c>
      <c r="N19" s="11" t="str">
        <f>[15]Outubro!$K$17</f>
        <v>*</v>
      </c>
      <c r="O19" s="11" t="str">
        <f>[15]Outubro!$K$18</f>
        <v>*</v>
      </c>
      <c r="P19" s="11" t="str">
        <f>[15]Outubro!$K$19</f>
        <v>*</v>
      </c>
      <c r="Q19" s="11" t="str">
        <f>[15]Outubro!$K$20</f>
        <v>*</v>
      </c>
      <c r="R19" s="11" t="str">
        <f>[15]Outubro!$K$21</f>
        <v>*</v>
      </c>
      <c r="S19" s="11" t="str">
        <f>[15]Outubro!$K$22</f>
        <v>*</v>
      </c>
      <c r="T19" s="11" t="str">
        <f>[15]Outubro!$K$23</f>
        <v>*</v>
      </c>
      <c r="U19" s="11" t="str">
        <f>[15]Outubro!$K$24</f>
        <v>*</v>
      </c>
      <c r="V19" s="11" t="str">
        <f>[15]Outubro!$K$25</f>
        <v>*</v>
      </c>
      <c r="W19" s="11" t="str">
        <f>[15]Outubro!$K$26</f>
        <v>*</v>
      </c>
      <c r="X19" s="11" t="str">
        <f>[15]Outubro!$K$27</f>
        <v>*</v>
      </c>
      <c r="Y19" s="11" t="str">
        <f>[15]Outubro!$K$28</f>
        <v>*</v>
      </c>
      <c r="Z19" s="11" t="str">
        <f>[15]Outubro!$K$29</f>
        <v>*</v>
      </c>
      <c r="AA19" s="11" t="str">
        <f>[15]Outubro!$K$30</f>
        <v>*</v>
      </c>
      <c r="AB19" s="11" t="str">
        <f>[15]Outubro!$K$31</f>
        <v>*</v>
      </c>
      <c r="AC19" s="11" t="str">
        <f>[15]Outubro!$K$32</f>
        <v>*</v>
      </c>
      <c r="AD19" s="11" t="str">
        <f>[15]Outubro!$K$33</f>
        <v>*</v>
      </c>
      <c r="AE19" s="11" t="str">
        <f>[15]Outubro!$K$34</f>
        <v>*</v>
      </c>
      <c r="AF19" s="11" t="str">
        <f>[15]Outubro!$K$35</f>
        <v>*</v>
      </c>
      <c r="AG19" s="15" t="s">
        <v>226</v>
      </c>
      <c r="AH19" s="16" t="s">
        <v>226</v>
      </c>
      <c r="AI19" s="67" t="s">
        <v>226</v>
      </c>
    </row>
    <row r="20" spans="1:44" x14ac:dyDescent="0.2">
      <c r="A20" s="58" t="s">
        <v>5</v>
      </c>
      <c r="B20" s="11">
        <f>[16]Outubro!$K$5</f>
        <v>0</v>
      </c>
      <c r="C20" s="11">
        <f>[16]Outubro!$K$6</f>
        <v>0</v>
      </c>
      <c r="D20" s="11">
        <f>[16]Outubro!$K$7</f>
        <v>0</v>
      </c>
      <c r="E20" s="11">
        <f>[16]Outubro!$K$8</f>
        <v>0</v>
      </c>
      <c r="F20" s="11">
        <f>[16]Outubro!$K$9</f>
        <v>0</v>
      </c>
      <c r="G20" s="11">
        <f>[16]Outubro!$K$10</f>
        <v>0</v>
      </c>
      <c r="H20" s="11">
        <f>[16]Outubro!$K$11</f>
        <v>0.6</v>
      </c>
      <c r="I20" s="11">
        <f>[16]Outubro!$K$12</f>
        <v>0</v>
      </c>
      <c r="J20" s="11">
        <f>[16]Outubro!$K$13</f>
        <v>0</v>
      </c>
      <c r="K20" s="11">
        <f>[16]Outubro!$K$14</f>
        <v>0</v>
      </c>
      <c r="L20" s="11">
        <f>[16]Outubro!$K$15</f>
        <v>0</v>
      </c>
      <c r="M20" s="11">
        <f>[16]Outubro!$K$16</f>
        <v>3.6000000000000005</v>
      </c>
      <c r="N20" s="11">
        <f>[16]Outubro!$K$17</f>
        <v>0</v>
      </c>
      <c r="O20" s="11">
        <f>[16]Outubro!$K$18</f>
        <v>0</v>
      </c>
      <c r="P20" s="11">
        <f>[16]Outubro!$K$19</f>
        <v>1.4</v>
      </c>
      <c r="Q20" s="11">
        <f>[16]Outubro!$K$20</f>
        <v>1</v>
      </c>
      <c r="R20" s="11">
        <f>[16]Outubro!$K$21</f>
        <v>0.2</v>
      </c>
      <c r="S20" s="11">
        <f>[16]Outubro!$K$22</f>
        <v>30.8</v>
      </c>
      <c r="T20" s="11">
        <f>[16]Outubro!$K$23</f>
        <v>1.4</v>
      </c>
      <c r="U20" s="11">
        <f>[16]Outubro!$K$24</f>
        <v>0.2</v>
      </c>
      <c r="V20" s="11">
        <f>[16]Outubro!$K$25</f>
        <v>10.8</v>
      </c>
      <c r="W20" s="11">
        <f>[16]Outubro!$K$26</f>
        <v>0</v>
      </c>
      <c r="X20" s="11">
        <f>[16]Outubro!$K$27</f>
        <v>4</v>
      </c>
      <c r="Y20" s="11">
        <f>[16]Outubro!$K$28</f>
        <v>3.8000000000000003</v>
      </c>
      <c r="Z20" s="11">
        <f>[16]Outubro!$K$29</f>
        <v>0</v>
      </c>
      <c r="AA20" s="11">
        <f>[16]Outubro!$K$30</f>
        <v>28</v>
      </c>
      <c r="AB20" s="11">
        <f>[16]Outubro!$K$31</f>
        <v>20.6</v>
      </c>
      <c r="AC20" s="11">
        <f>[16]Outubro!$K$32</f>
        <v>0.2</v>
      </c>
      <c r="AD20" s="11">
        <f>[16]Outubro!$K$33</f>
        <v>14.200000000000001</v>
      </c>
      <c r="AE20" s="11">
        <f>[16]Outubro!$K$34</f>
        <v>0</v>
      </c>
      <c r="AF20" s="11">
        <f>[16]Outubro!$K$35</f>
        <v>0</v>
      </c>
      <c r="AG20" s="15">
        <f t="shared" si="10"/>
        <v>120.80000000000001</v>
      </c>
      <c r="AH20" s="16">
        <f t="shared" si="11"/>
        <v>30.8</v>
      </c>
      <c r="AI20" s="67">
        <f t="shared" si="12"/>
        <v>16</v>
      </c>
      <c r="AJ20" s="12" t="s">
        <v>47</v>
      </c>
    </row>
    <row r="21" spans="1:44" x14ac:dyDescent="0.2">
      <c r="A21" s="58" t="s">
        <v>43</v>
      </c>
      <c r="B21" s="11">
        <f>[17]Outubro!$K$5</f>
        <v>0</v>
      </c>
      <c r="C21" s="11">
        <f>[17]Outubro!$K$6</f>
        <v>0</v>
      </c>
      <c r="D21" s="11">
        <f>[17]Outubro!$K$7</f>
        <v>0</v>
      </c>
      <c r="E21" s="11">
        <f>[17]Outubro!$K$8</f>
        <v>0</v>
      </c>
      <c r="F21" s="11">
        <f>[17]Outubro!$K$9</f>
        <v>0</v>
      </c>
      <c r="G21" s="11">
        <f>[17]Outubro!$K$10</f>
        <v>0</v>
      </c>
      <c r="H21" s="11">
        <f>[17]Outubro!$K$11</f>
        <v>0</v>
      </c>
      <c r="I21" s="11">
        <f>[17]Outubro!$K$12</f>
        <v>0</v>
      </c>
      <c r="J21" s="11">
        <f>[17]Outubro!$K$13</f>
        <v>0</v>
      </c>
      <c r="K21" s="11">
        <f>[17]Outubro!$K$14</f>
        <v>0</v>
      </c>
      <c r="L21" s="11">
        <f>[17]Outubro!$K$15</f>
        <v>0.2</v>
      </c>
      <c r="M21" s="11">
        <f>[17]Outubro!$K$16</f>
        <v>0.2</v>
      </c>
      <c r="N21" s="11">
        <f>[17]Outubro!$K$17</f>
        <v>0</v>
      </c>
      <c r="O21" s="11">
        <f>[17]Outubro!$K$18</f>
        <v>0</v>
      </c>
      <c r="P21" s="11">
        <f>[17]Outubro!$K$19</f>
        <v>0</v>
      </c>
      <c r="Q21" s="11">
        <f>[17]Outubro!$K$20</f>
        <v>0</v>
      </c>
      <c r="R21" s="11">
        <f>[17]Outubro!$K$21</f>
        <v>0</v>
      </c>
      <c r="S21" s="11">
        <f>[17]Outubro!$K$22</f>
        <v>0</v>
      </c>
      <c r="T21" s="11">
        <f>[17]Outubro!$K$23</f>
        <v>0</v>
      </c>
      <c r="U21" s="11">
        <f>[17]Outubro!$K$24</f>
        <v>0</v>
      </c>
      <c r="V21" s="11">
        <f>[17]Outubro!$K$25</f>
        <v>0</v>
      </c>
      <c r="W21" s="11">
        <f>[17]Outubro!$K$26</f>
        <v>0</v>
      </c>
      <c r="X21" s="11">
        <f>[17]Outubro!$K$27</f>
        <v>0</v>
      </c>
      <c r="Y21" s="11">
        <f>[17]Outubro!$K$28</f>
        <v>0</v>
      </c>
      <c r="Z21" s="11">
        <f>[17]Outubro!$K$29</f>
        <v>0</v>
      </c>
      <c r="AA21" s="11">
        <f>[17]Outubro!$K$30</f>
        <v>0</v>
      </c>
      <c r="AB21" s="11">
        <f>[17]Outubro!$K$31</f>
        <v>0</v>
      </c>
      <c r="AC21" s="11">
        <f>[17]Outubro!$K$32</f>
        <v>0</v>
      </c>
      <c r="AD21" s="11">
        <f>[17]Outubro!$K$33</f>
        <v>0</v>
      </c>
      <c r="AE21" s="11">
        <f>[17]Outubro!$K$34</f>
        <v>0</v>
      </c>
      <c r="AF21" s="11">
        <f>[17]Outubro!$K$35</f>
        <v>0</v>
      </c>
      <c r="AG21" s="15">
        <f>SUM(B21:AF21)</f>
        <v>0.4</v>
      </c>
      <c r="AH21" s="16">
        <f>MAX(B21:AF21)</f>
        <v>0.2</v>
      </c>
      <c r="AI21" s="67">
        <f t="shared" si="12"/>
        <v>29</v>
      </c>
    </row>
    <row r="22" spans="1:44" x14ac:dyDescent="0.2">
      <c r="A22" s="58" t="s">
        <v>6</v>
      </c>
      <c r="B22" s="11">
        <f>[18]Outubro!$K$5</f>
        <v>0</v>
      </c>
      <c r="C22" s="11">
        <f>[18]Outubro!$K$6</f>
        <v>0</v>
      </c>
      <c r="D22" s="11">
        <f>[18]Outubro!$K$7</f>
        <v>0</v>
      </c>
      <c r="E22" s="11">
        <f>[18]Outubro!$K$8</f>
        <v>0</v>
      </c>
      <c r="F22" s="11">
        <f>[18]Outubro!$K$9</f>
        <v>0</v>
      </c>
      <c r="G22" s="11">
        <f>[18]Outubro!$K$10</f>
        <v>0</v>
      </c>
      <c r="H22" s="11">
        <f>[18]Outubro!$K$11</f>
        <v>0</v>
      </c>
      <c r="I22" s="11">
        <f>[18]Outubro!$K$12</f>
        <v>0</v>
      </c>
      <c r="J22" s="11">
        <f>[18]Outubro!$K$13</f>
        <v>0</v>
      </c>
      <c r="K22" s="11">
        <f>[18]Outubro!$K$14</f>
        <v>0</v>
      </c>
      <c r="L22" s="11">
        <f>[18]Outubro!$K$15</f>
        <v>0</v>
      </c>
      <c r="M22" s="11">
        <f>[18]Outubro!$K$16</f>
        <v>0</v>
      </c>
      <c r="N22" s="11">
        <f>[18]Outubro!$K$17</f>
        <v>0</v>
      </c>
      <c r="O22" s="11">
        <f>[18]Outubro!$K$18</f>
        <v>0</v>
      </c>
      <c r="P22" s="11">
        <f>[18]Outubro!$K$19</f>
        <v>0.4</v>
      </c>
      <c r="Q22" s="11">
        <f>[18]Outubro!$K$20</f>
        <v>0.2</v>
      </c>
      <c r="R22" s="11">
        <f>[18]Outubro!$K$21</f>
        <v>0</v>
      </c>
      <c r="S22" s="11">
        <f>[18]Outubro!$K$22</f>
        <v>0</v>
      </c>
      <c r="T22" s="11">
        <f>[18]Outubro!$K$23</f>
        <v>0</v>
      </c>
      <c r="U22" s="11">
        <f>[18]Outubro!$K$24</f>
        <v>0</v>
      </c>
      <c r="V22" s="11">
        <f>[18]Outubro!$K$25</f>
        <v>0</v>
      </c>
      <c r="W22" s="11">
        <f>[18]Outubro!$K$26</f>
        <v>0</v>
      </c>
      <c r="X22" s="11">
        <f>[18]Outubro!$K$27</f>
        <v>0</v>
      </c>
      <c r="Y22" s="11">
        <f>[18]Outubro!$K$28</f>
        <v>0</v>
      </c>
      <c r="Z22" s="11">
        <f>[18]Outubro!$K$29</f>
        <v>0</v>
      </c>
      <c r="AA22" s="11">
        <f>[18]Outubro!$K$30</f>
        <v>0</v>
      </c>
      <c r="AB22" s="11">
        <f>[18]Outubro!$K$31</f>
        <v>0</v>
      </c>
      <c r="AC22" s="11">
        <f>[18]Outubro!$K$32</f>
        <v>0</v>
      </c>
      <c r="AD22" s="11">
        <f>[18]Outubro!$K$33</f>
        <v>0</v>
      </c>
      <c r="AE22" s="11">
        <f>[18]Outubro!$K$34</f>
        <v>0</v>
      </c>
      <c r="AF22" s="11">
        <f>[18]Outubro!$K$35</f>
        <v>0</v>
      </c>
      <c r="AG22" s="15">
        <f>SUM(B22:AF22)</f>
        <v>0.60000000000000009</v>
      </c>
      <c r="AH22" s="16">
        <f>MAX(B22:AF22)</f>
        <v>0.4</v>
      </c>
      <c r="AI22" s="67">
        <f t="shared" ref="AI22" si="13">COUNTIF(B22:AF22,"=0,0")</f>
        <v>29</v>
      </c>
    </row>
    <row r="23" spans="1:44" x14ac:dyDescent="0.2">
      <c r="A23" s="58" t="s">
        <v>7</v>
      </c>
      <c r="B23" s="11" t="str">
        <f>[19]Outubro!$K$5</f>
        <v>*</v>
      </c>
      <c r="C23" s="11" t="str">
        <f>[19]Outubro!$K$6</f>
        <v>*</v>
      </c>
      <c r="D23" s="11" t="str">
        <f>[19]Outubro!$K$7</f>
        <v>*</v>
      </c>
      <c r="E23" s="11" t="str">
        <f>[19]Outubro!$K$8</f>
        <v>*</v>
      </c>
      <c r="F23" s="11" t="str">
        <f>[19]Outubro!$K$9</f>
        <v>*</v>
      </c>
      <c r="G23" s="11" t="str">
        <f>[19]Outubro!$K$10</f>
        <v>*</v>
      </c>
      <c r="H23" s="11" t="str">
        <f>[19]Outubro!$K$11</f>
        <v>*</v>
      </c>
      <c r="I23" s="11" t="str">
        <f>[19]Outubro!$K$12</f>
        <v>*</v>
      </c>
      <c r="J23" s="11" t="str">
        <f>[19]Outubro!$K$13</f>
        <v>*</v>
      </c>
      <c r="K23" s="11" t="str">
        <f>[19]Outubro!$K$14</f>
        <v>*</v>
      </c>
      <c r="L23" s="11" t="str">
        <f>[19]Outubro!$K$15</f>
        <v>*</v>
      </c>
      <c r="M23" s="11" t="str">
        <f>[19]Outubro!$K$16</f>
        <v>*</v>
      </c>
      <c r="N23" s="11" t="str">
        <f>[19]Outubro!$K$17</f>
        <v>*</v>
      </c>
      <c r="O23" s="11" t="str">
        <f>[19]Outubro!$K$18</f>
        <v>*</v>
      </c>
      <c r="P23" s="11" t="str">
        <f>[19]Outubro!$K$19</f>
        <v>*</v>
      </c>
      <c r="Q23" s="11" t="str">
        <f>[19]Outubro!$K$20</f>
        <v>*</v>
      </c>
      <c r="R23" s="11" t="str">
        <f>[19]Outubro!$K$21</f>
        <v>*</v>
      </c>
      <c r="S23" s="11" t="str">
        <f>[19]Outubro!$K$22</f>
        <v>*</v>
      </c>
      <c r="T23" s="11" t="str">
        <f>[19]Outubro!$K$23</f>
        <v>*</v>
      </c>
      <c r="U23" s="11" t="str">
        <f>[19]Outubro!$K$24</f>
        <v>*</v>
      </c>
      <c r="V23" s="11" t="str">
        <f>[19]Outubro!$K$25</f>
        <v>*</v>
      </c>
      <c r="W23" s="11" t="str">
        <f>[19]Outubro!$K$26</f>
        <v>*</v>
      </c>
      <c r="X23" s="11" t="str">
        <f>[19]Outubro!$K$27</f>
        <v>*</v>
      </c>
      <c r="Y23" s="11" t="str">
        <f>[19]Outubro!$K$28</f>
        <v>*</v>
      </c>
      <c r="Z23" s="11" t="str">
        <f>[19]Outubro!$K$29</f>
        <v>*</v>
      </c>
      <c r="AA23" s="11" t="str">
        <f>[19]Outubro!$K$30</f>
        <v>*</v>
      </c>
      <c r="AB23" s="11" t="str">
        <f>[19]Outubro!$K$31</f>
        <v>*</v>
      </c>
      <c r="AC23" s="11" t="str">
        <f>[19]Outubro!$K$32</f>
        <v>*</v>
      </c>
      <c r="AD23" s="11" t="str">
        <f>[19]Outubro!$K$33</f>
        <v>*</v>
      </c>
      <c r="AE23" s="11" t="str">
        <f>[19]Outubro!$K$34</f>
        <v>*</v>
      </c>
      <c r="AF23" s="11" t="str">
        <f>[19]Outubro!$K$35</f>
        <v>*</v>
      </c>
      <c r="AG23" s="15" t="s">
        <v>226</v>
      </c>
      <c r="AH23" s="16" t="s">
        <v>226</v>
      </c>
      <c r="AI23" s="67" t="s">
        <v>226</v>
      </c>
    </row>
    <row r="24" spans="1:44" x14ac:dyDescent="0.2">
      <c r="A24" s="58" t="s">
        <v>169</v>
      </c>
      <c r="B24" s="11" t="str">
        <f>[20]Outubro!$K$5</f>
        <v>*</v>
      </c>
      <c r="C24" s="11" t="str">
        <f>[20]Outubro!$K$6</f>
        <v>*</v>
      </c>
      <c r="D24" s="11" t="str">
        <f>[20]Outubro!$K$7</f>
        <v>*</v>
      </c>
      <c r="E24" s="11" t="str">
        <f>[20]Outubro!$K$8</f>
        <v>*</v>
      </c>
      <c r="F24" s="11" t="str">
        <f>[20]Outubro!$K$9</f>
        <v>*</v>
      </c>
      <c r="G24" s="11" t="str">
        <f>[20]Outubro!$K$10</f>
        <v>*</v>
      </c>
      <c r="H24" s="11" t="str">
        <f>[20]Outubro!$K$11</f>
        <v>*</v>
      </c>
      <c r="I24" s="11" t="str">
        <f>[20]Outubro!$K$12</f>
        <v>*</v>
      </c>
      <c r="J24" s="11" t="str">
        <f>[20]Outubro!$K$13</f>
        <v>*</v>
      </c>
      <c r="K24" s="11" t="str">
        <f>[20]Outubro!$K$14</f>
        <v>*</v>
      </c>
      <c r="L24" s="11" t="str">
        <f>[20]Outubro!$K$15</f>
        <v>*</v>
      </c>
      <c r="M24" s="11" t="str">
        <f>[20]Outubro!$K$16</f>
        <v>*</v>
      </c>
      <c r="N24" s="11" t="str">
        <f>[20]Outubro!$K$17</f>
        <v>*</v>
      </c>
      <c r="O24" s="11" t="str">
        <f>[20]Outubro!$K$18</f>
        <v>*</v>
      </c>
      <c r="P24" s="11" t="str">
        <f>[20]Outubro!$K$19</f>
        <v>*</v>
      </c>
      <c r="Q24" s="11" t="str">
        <f>[20]Outubro!$K$20</f>
        <v>*</v>
      </c>
      <c r="R24" s="11" t="str">
        <f>[20]Outubro!$K$21</f>
        <v>*</v>
      </c>
      <c r="S24" s="11" t="str">
        <f>[20]Outubro!$K$22</f>
        <v>*</v>
      </c>
      <c r="T24" s="11" t="str">
        <f>[20]Outubro!$K$23</f>
        <v>*</v>
      </c>
      <c r="U24" s="11" t="str">
        <f>[20]Outubro!$K$24</f>
        <v>*</v>
      </c>
      <c r="V24" s="11" t="str">
        <f>[20]Outubro!$K$25</f>
        <v>*</v>
      </c>
      <c r="W24" s="11" t="str">
        <f>[20]Outubro!$K$26</f>
        <v>*</v>
      </c>
      <c r="X24" s="11" t="str">
        <f>[20]Outubro!$K$27</f>
        <v>*</v>
      </c>
      <c r="Y24" s="11" t="str">
        <f>[20]Outubro!$K$28</f>
        <v>*</v>
      </c>
      <c r="Z24" s="11" t="str">
        <f>[20]Outubro!$K$29</f>
        <v>*</v>
      </c>
      <c r="AA24" s="11" t="str">
        <f>[20]Outubro!$K$30</f>
        <v>*</v>
      </c>
      <c r="AB24" s="11" t="str">
        <f>[20]Outubro!$K$31</f>
        <v>*</v>
      </c>
      <c r="AC24" s="11" t="str">
        <f>[20]Outubro!$K$32</f>
        <v>*</v>
      </c>
      <c r="AD24" s="11" t="str">
        <f>[20]Outubro!$K$33</f>
        <v>*</v>
      </c>
      <c r="AE24" s="11" t="str">
        <f>[20]Outubro!$K$34</f>
        <v>*</v>
      </c>
      <c r="AF24" s="11" t="str">
        <f>[20]Outubro!$K$35</f>
        <v>*</v>
      </c>
      <c r="AG24" s="15" t="s">
        <v>226</v>
      </c>
      <c r="AH24" s="16" t="s">
        <v>226</v>
      </c>
      <c r="AI24" s="67" t="s">
        <v>226</v>
      </c>
    </row>
    <row r="25" spans="1:44" x14ac:dyDescent="0.2">
      <c r="A25" s="58" t="s">
        <v>170</v>
      </c>
      <c r="B25" s="11">
        <f>[21]Outubro!$K$5</f>
        <v>0</v>
      </c>
      <c r="C25" s="11">
        <f>[21]Outubro!$K$6</f>
        <v>0</v>
      </c>
      <c r="D25" s="11">
        <f>[21]Outubro!$K$7</f>
        <v>0</v>
      </c>
      <c r="E25" s="11">
        <f>[21]Outubro!$K$8</f>
        <v>0</v>
      </c>
      <c r="F25" s="11">
        <f>[21]Outubro!$K$9</f>
        <v>0</v>
      </c>
      <c r="G25" s="11">
        <f>[21]Outubro!$K$10</f>
        <v>0</v>
      </c>
      <c r="H25" s="11">
        <f>[21]Outubro!$K$11</f>
        <v>0</v>
      </c>
      <c r="I25" s="11">
        <f>[21]Outubro!$K$12</f>
        <v>0</v>
      </c>
      <c r="J25" s="11">
        <f>[21]Outubro!$K$13</f>
        <v>0</v>
      </c>
      <c r="K25" s="11">
        <f>[21]Outubro!$K$14</f>
        <v>0</v>
      </c>
      <c r="L25" s="11">
        <f>[21]Outubro!$K$15</f>
        <v>0</v>
      </c>
      <c r="M25" s="11">
        <f>[21]Outubro!$K$16</f>
        <v>0</v>
      </c>
      <c r="N25" s="11">
        <f>[21]Outubro!$K$17</f>
        <v>0</v>
      </c>
      <c r="O25" s="11">
        <f>[21]Outubro!$K$18</f>
        <v>0</v>
      </c>
      <c r="P25" s="11">
        <f>[21]Outubro!$K$19</f>
        <v>0</v>
      </c>
      <c r="Q25" s="11">
        <f>[21]Outubro!$K$20</f>
        <v>0</v>
      </c>
      <c r="R25" s="11">
        <f>[21]Outubro!$K$21</f>
        <v>0</v>
      </c>
      <c r="S25" s="11">
        <f>[21]Outubro!$K$22</f>
        <v>0</v>
      </c>
      <c r="T25" s="11">
        <f>[21]Outubro!$K$23</f>
        <v>0</v>
      </c>
      <c r="U25" s="11">
        <f>[21]Outubro!$K$24</f>
        <v>0</v>
      </c>
      <c r="V25" s="11">
        <f>[21]Outubro!$K$25</f>
        <v>0</v>
      </c>
      <c r="W25" s="11">
        <f>[21]Outubro!$K$26</f>
        <v>0</v>
      </c>
      <c r="X25" s="11">
        <f>[21]Outubro!$K$27</f>
        <v>0</v>
      </c>
      <c r="Y25" s="11">
        <f>[21]Outubro!$K$28</f>
        <v>0</v>
      </c>
      <c r="Z25" s="11">
        <f>[21]Outubro!$K$29</f>
        <v>0</v>
      </c>
      <c r="AA25" s="11">
        <f>[21]Outubro!$K$30</f>
        <v>35.6</v>
      </c>
      <c r="AB25" s="11">
        <f>[21]Outubro!$K$31</f>
        <v>0</v>
      </c>
      <c r="AC25" s="11">
        <f>[21]Outubro!$K$32</f>
        <v>0</v>
      </c>
      <c r="AD25" s="11">
        <f>[21]Outubro!$K$33</f>
        <v>15.599999999999998</v>
      </c>
      <c r="AE25" s="11">
        <f>[21]Outubro!$K$34</f>
        <v>0</v>
      </c>
      <c r="AF25" s="11">
        <f>[21]Outubro!$K$35</f>
        <v>0</v>
      </c>
      <c r="AG25" s="15">
        <f t="shared" si="10"/>
        <v>51.2</v>
      </c>
      <c r="AH25" s="16">
        <f t="shared" si="11"/>
        <v>35.6</v>
      </c>
      <c r="AI25" s="67">
        <f t="shared" si="12"/>
        <v>29</v>
      </c>
      <c r="AJ25" s="12" t="s">
        <v>47</v>
      </c>
    </row>
    <row r="26" spans="1:44" x14ac:dyDescent="0.2">
      <c r="A26" s="58" t="s">
        <v>171</v>
      </c>
      <c r="B26" s="11">
        <f>[22]Outubro!$K$5</f>
        <v>0</v>
      </c>
      <c r="C26" s="11">
        <f>[22]Outubro!$K$6</f>
        <v>0</v>
      </c>
      <c r="D26" s="11">
        <f>[22]Outubro!$K$7</f>
        <v>0</v>
      </c>
      <c r="E26" s="11">
        <f>[22]Outubro!$K$8</f>
        <v>0</v>
      </c>
      <c r="F26" s="11">
        <f>[22]Outubro!$K$9</f>
        <v>0</v>
      </c>
      <c r="G26" s="11">
        <f>[22]Outubro!$K$10</f>
        <v>0</v>
      </c>
      <c r="H26" s="11">
        <f>[22]Outubro!$K$11</f>
        <v>0</v>
      </c>
      <c r="I26" s="11">
        <f>[22]Outubro!$K$12</f>
        <v>0</v>
      </c>
      <c r="J26" s="11">
        <f>[22]Outubro!$K$13</f>
        <v>0</v>
      </c>
      <c r="K26" s="11">
        <f>[22]Outubro!$K$14</f>
        <v>0</v>
      </c>
      <c r="L26" s="11">
        <f>[22]Outubro!$K$15</f>
        <v>0</v>
      </c>
      <c r="M26" s="11">
        <f>[22]Outubro!$K$16</f>
        <v>0.60000000000000009</v>
      </c>
      <c r="N26" s="11">
        <f>[22]Outubro!$K$17</f>
        <v>55.599999999999994</v>
      </c>
      <c r="O26" s="11">
        <f>[22]Outubro!$K$18</f>
        <v>17.399999999999999</v>
      </c>
      <c r="P26" s="11">
        <f>[22]Outubro!$K$19</f>
        <v>38</v>
      </c>
      <c r="Q26" s="11">
        <f>[22]Outubro!$K$20</f>
        <v>0.2</v>
      </c>
      <c r="R26" s="11">
        <f>[22]Outubro!$K$21</f>
        <v>0</v>
      </c>
      <c r="S26" s="11">
        <f>[22]Outubro!$K$22</f>
        <v>0</v>
      </c>
      <c r="T26" s="11">
        <f>[22]Outubro!$K$23</f>
        <v>0</v>
      </c>
      <c r="U26" s="11">
        <f>[22]Outubro!$K$24</f>
        <v>0.6</v>
      </c>
      <c r="V26" s="11">
        <f>[22]Outubro!$K$25</f>
        <v>5.6</v>
      </c>
      <c r="W26" s="11">
        <f>[22]Outubro!$K$26</f>
        <v>0.2</v>
      </c>
      <c r="X26" s="11">
        <f>[22]Outubro!$K$27</f>
        <v>0</v>
      </c>
      <c r="Y26" s="11">
        <f>[22]Outubro!$K$28</f>
        <v>3.0000000000000004</v>
      </c>
      <c r="Z26" s="11">
        <f>[22]Outubro!$K$29</f>
        <v>0</v>
      </c>
      <c r="AA26" s="11">
        <f>[22]Outubro!$K$30</f>
        <v>40.000000000000007</v>
      </c>
      <c r="AB26" s="11">
        <f>[22]Outubro!$K$31</f>
        <v>0</v>
      </c>
      <c r="AC26" s="11">
        <f>[22]Outubro!$K$32</f>
        <v>0</v>
      </c>
      <c r="AD26" s="11">
        <f>[22]Outubro!$K$33</f>
        <v>46.000000000000014</v>
      </c>
      <c r="AE26" s="11">
        <f>[22]Outubro!$K$34</f>
        <v>0</v>
      </c>
      <c r="AF26" s="11">
        <f>[22]Outubro!$K$35</f>
        <v>0</v>
      </c>
      <c r="AG26" s="15">
        <f>SUM(B26:AF26)</f>
        <v>207.2</v>
      </c>
      <c r="AH26" s="16">
        <f>MAX(B26:AF26)</f>
        <v>55.599999999999994</v>
      </c>
      <c r="AI26" s="67">
        <f t="shared" si="12"/>
        <v>20</v>
      </c>
    </row>
    <row r="27" spans="1:44" x14ac:dyDescent="0.2">
      <c r="A27" s="58" t="s">
        <v>8</v>
      </c>
      <c r="B27" s="11">
        <f>[23]Outubro!$K$5</f>
        <v>0</v>
      </c>
      <c r="C27" s="11">
        <f>[23]Outubro!$K$6</f>
        <v>0</v>
      </c>
      <c r="D27" s="11">
        <f>[23]Outubro!$K$7</f>
        <v>0</v>
      </c>
      <c r="E27" s="11">
        <f>[23]Outubro!$K$8</f>
        <v>0</v>
      </c>
      <c r="F27" s="11">
        <f>[23]Outubro!$K$9</f>
        <v>0</v>
      </c>
      <c r="G27" s="11">
        <f>[23]Outubro!$K$10</f>
        <v>0</v>
      </c>
      <c r="H27" s="11">
        <f>[23]Outubro!$K$11</f>
        <v>1.2000000000000002</v>
      </c>
      <c r="I27" s="11">
        <f>[23]Outubro!$K$12</f>
        <v>0</v>
      </c>
      <c r="J27" s="11">
        <f>[23]Outubro!$K$13</f>
        <v>0</v>
      </c>
      <c r="K27" s="11">
        <f>[23]Outubro!$K$14</f>
        <v>0.2</v>
      </c>
      <c r="L27" s="11">
        <f>[23]Outubro!$K$15</f>
        <v>0</v>
      </c>
      <c r="M27" s="11">
        <f>[23]Outubro!$K$16</f>
        <v>0</v>
      </c>
      <c r="N27" s="11">
        <f>[23]Outubro!$K$17</f>
        <v>0.60000000000000009</v>
      </c>
      <c r="O27" s="11">
        <f>[23]Outubro!$K$18</f>
        <v>0.2</v>
      </c>
      <c r="P27" s="11">
        <f>[23]Outubro!$K$19</f>
        <v>7.8</v>
      </c>
      <c r="Q27" s="11">
        <f>[23]Outubro!$K$20</f>
        <v>0</v>
      </c>
      <c r="R27" s="11">
        <f>[23]Outubro!$K$21</f>
        <v>0</v>
      </c>
      <c r="S27" s="11">
        <f>[23]Outubro!$K$22</f>
        <v>0</v>
      </c>
      <c r="T27" s="11">
        <f>[23]Outubro!$K$23</f>
        <v>0</v>
      </c>
      <c r="U27" s="11">
        <f>[23]Outubro!$K$24</f>
        <v>0</v>
      </c>
      <c r="V27" s="11">
        <f>[23]Outubro!$K$25</f>
        <v>0</v>
      </c>
      <c r="W27" s="11">
        <f>[23]Outubro!$K$26</f>
        <v>0</v>
      </c>
      <c r="X27" s="11">
        <f>[23]Outubro!$K$27</f>
        <v>0</v>
      </c>
      <c r="Y27" s="11">
        <f>[23]Outubro!$K$28</f>
        <v>0.8</v>
      </c>
      <c r="Z27" s="11">
        <f>[23]Outubro!$K$29</f>
        <v>0</v>
      </c>
      <c r="AA27" s="11">
        <f>[23]Outubro!$K$30</f>
        <v>57.2</v>
      </c>
      <c r="AB27" s="11">
        <f>[23]Outubro!$K$31</f>
        <v>0</v>
      </c>
      <c r="AC27" s="11">
        <f>[23]Outubro!$K$32</f>
        <v>0</v>
      </c>
      <c r="AD27" s="11">
        <f>[23]Outubro!$K$33</f>
        <v>20.2</v>
      </c>
      <c r="AE27" s="11">
        <f>[23]Outubro!$K$34</f>
        <v>0</v>
      </c>
      <c r="AF27" s="11">
        <f>[23]Outubro!$K$35</f>
        <v>0</v>
      </c>
      <c r="AG27" s="15">
        <f t="shared" ref="AG27" si="14">SUM(B27:AF27)</f>
        <v>88.2</v>
      </c>
      <c r="AH27" s="16">
        <f t="shared" ref="AH27:AH29" si="15">MAX(B27:AF27)</f>
        <v>57.2</v>
      </c>
      <c r="AI27" s="67">
        <f t="shared" ref="AI27:AI31" si="16">COUNTIF(B27:AF27,"=0,0")</f>
        <v>23</v>
      </c>
    </row>
    <row r="28" spans="1:44" x14ac:dyDescent="0.2">
      <c r="A28" s="58" t="s">
        <v>9</v>
      </c>
      <c r="B28" s="11">
        <f>[24]Outubro!$K$5</f>
        <v>0</v>
      </c>
      <c r="C28" s="11">
        <f>[24]Outubro!$K$6</f>
        <v>0</v>
      </c>
      <c r="D28" s="11">
        <f>[24]Outubro!$K$7</f>
        <v>0</v>
      </c>
      <c r="E28" s="11">
        <f>[24]Outubro!$K$8</f>
        <v>0</v>
      </c>
      <c r="F28" s="11">
        <f>[24]Outubro!$K$9</f>
        <v>0</v>
      </c>
      <c r="G28" s="11">
        <f>[24]Outubro!$K$10</f>
        <v>0</v>
      </c>
      <c r="H28" s="11">
        <f>[24]Outubro!$K$11</f>
        <v>0.6</v>
      </c>
      <c r="I28" s="11">
        <f>[24]Outubro!$K$12</f>
        <v>0.2</v>
      </c>
      <c r="J28" s="11">
        <f>[24]Outubro!$K$13</f>
        <v>0</v>
      </c>
      <c r="K28" s="11">
        <f>[24]Outubro!$K$14</f>
        <v>0</v>
      </c>
      <c r="L28" s="11">
        <f>[24]Outubro!$K$15</f>
        <v>0</v>
      </c>
      <c r="M28" s="11">
        <f>[24]Outubro!$K$16</f>
        <v>0.2</v>
      </c>
      <c r="N28" s="11">
        <f>[24]Outubro!$K$17</f>
        <v>46.4</v>
      </c>
      <c r="O28" s="11">
        <f>[24]Outubro!$K$18</f>
        <v>1</v>
      </c>
      <c r="P28" s="11">
        <f>[24]Outubro!$K$19</f>
        <v>13.600000000000001</v>
      </c>
      <c r="Q28" s="11">
        <f>[24]Outubro!$K$20</f>
        <v>0</v>
      </c>
      <c r="R28" s="11">
        <f>[24]Outubro!$K$21</f>
        <v>0</v>
      </c>
      <c r="S28" s="11">
        <f>[24]Outubro!$K$22</f>
        <v>0</v>
      </c>
      <c r="T28" s="11">
        <f>[24]Outubro!$K$23</f>
        <v>0</v>
      </c>
      <c r="U28" s="11">
        <f>[24]Outubro!$K$24</f>
        <v>0</v>
      </c>
      <c r="V28" s="11">
        <f>[24]Outubro!$K$25</f>
        <v>0</v>
      </c>
      <c r="W28" s="11">
        <f>[24]Outubro!$K$26</f>
        <v>0</v>
      </c>
      <c r="X28" s="11">
        <f>[24]Outubro!$K$27</f>
        <v>0</v>
      </c>
      <c r="Y28" s="11">
        <f>[24]Outubro!$K$28</f>
        <v>0</v>
      </c>
      <c r="Z28" s="11">
        <f>[24]Outubro!$K$29</f>
        <v>0.2</v>
      </c>
      <c r="AA28" s="11">
        <f>[24]Outubro!$K$30</f>
        <v>47</v>
      </c>
      <c r="AB28" s="11">
        <f>[24]Outubro!$K$31</f>
        <v>0.2</v>
      </c>
      <c r="AC28" s="11">
        <f>[24]Outubro!$K$32</f>
        <v>0</v>
      </c>
      <c r="AD28" s="11">
        <f>[24]Outubro!$K$33</f>
        <v>54.400000000000013</v>
      </c>
      <c r="AE28" s="11">
        <f>[24]Outubro!$K$34</f>
        <v>4.3999999999999995</v>
      </c>
      <c r="AF28" s="11">
        <f>[24]Outubro!$K$35</f>
        <v>0.2</v>
      </c>
      <c r="AG28" s="15">
        <f t="shared" ref="AG28:AG29" si="17">SUM(B28:AF28)</f>
        <v>168.4</v>
      </c>
      <c r="AH28" s="16">
        <f t="shared" si="15"/>
        <v>54.400000000000013</v>
      </c>
      <c r="AI28" s="67">
        <f t="shared" si="16"/>
        <v>19</v>
      </c>
    </row>
    <row r="29" spans="1:44" x14ac:dyDescent="0.2">
      <c r="A29" s="58" t="s">
        <v>42</v>
      </c>
      <c r="B29" s="11">
        <f>[25]Outubro!$K$5</f>
        <v>0</v>
      </c>
      <c r="C29" s="11">
        <f>[25]Outubro!$K$6</f>
        <v>0</v>
      </c>
      <c r="D29" s="11">
        <f>[25]Outubro!$K$7</f>
        <v>0</v>
      </c>
      <c r="E29" s="11">
        <f>[25]Outubro!$K$8</f>
        <v>0</v>
      </c>
      <c r="F29" s="11">
        <f>[25]Outubro!$K$9</f>
        <v>0</v>
      </c>
      <c r="G29" s="11">
        <f>[25]Outubro!$K$10</f>
        <v>0</v>
      </c>
      <c r="H29" s="11">
        <f>[25]Outubro!$K$11</f>
        <v>0</v>
      </c>
      <c r="I29" s="11">
        <f>[25]Outubro!$K$12</f>
        <v>0</v>
      </c>
      <c r="J29" s="11">
        <f>[25]Outubro!$K$13</f>
        <v>0</v>
      </c>
      <c r="K29" s="11">
        <f>[25]Outubro!$K$14</f>
        <v>0</v>
      </c>
      <c r="L29" s="11">
        <f>[25]Outubro!$K$15</f>
        <v>0</v>
      </c>
      <c r="M29" s="11">
        <f>[25]Outubro!$K$16</f>
        <v>0</v>
      </c>
      <c r="N29" s="11">
        <f>[25]Outubro!$K$17</f>
        <v>0</v>
      </c>
      <c r="O29" s="11">
        <f>[25]Outubro!$K$18</f>
        <v>0.8</v>
      </c>
      <c r="P29" s="11">
        <f>[25]Outubro!$K$19</f>
        <v>0</v>
      </c>
      <c r="Q29" s="11">
        <f>[25]Outubro!$K$20</f>
        <v>0</v>
      </c>
      <c r="R29" s="11">
        <f>[25]Outubro!$K$21</f>
        <v>0</v>
      </c>
      <c r="S29" s="11">
        <f>[25]Outubro!$K$22</f>
        <v>0</v>
      </c>
      <c r="T29" s="11">
        <f>[25]Outubro!$K$23</f>
        <v>0</v>
      </c>
      <c r="U29" s="11">
        <f>[25]Outubro!$K$24</f>
        <v>0</v>
      </c>
      <c r="V29" s="11">
        <f>[25]Outubro!$K$25</f>
        <v>0</v>
      </c>
      <c r="W29" s="11">
        <f>[25]Outubro!$K$26</f>
        <v>0</v>
      </c>
      <c r="X29" s="11">
        <f>[25]Outubro!$K$27</f>
        <v>0</v>
      </c>
      <c r="Y29" s="11">
        <f>[25]Outubro!$K$28</f>
        <v>0</v>
      </c>
      <c r="Z29" s="11">
        <f>[25]Outubro!$K$29</f>
        <v>0</v>
      </c>
      <c r="AA29" s="11">
        <f>[25]Outubro!$K$30</f>
        <v>0</v>
      </c>
      <c r="AB29" s="11">
        <f>[25]Outubro!$K$31</f>
        <v>0</v>
      </c>
      <c r="AC29" s="11">
        <f>[25]Outubro!$K$32</f>
        <v>0</v>
      </c>
      <c r="AD29" s="11">
        <f>[25]Outubro!$K$33</f>
        <v>0</v>
      </c>
      <c r="AE29" s="11">
        <f>[25]Outubro!$K$34</f>
        <v>0</v>
      </c>
      <c r="AF29" s="11">
        <f>[25]Outubro!$K$35</f>
        <v>0</v>
      </c>
      <c r="AG29" s="15">
        <f t="shared" si="17"/>
        <v>0.8</v>
      </c>
      <c r="AH29" s="16">
        <f t="shared" si="15"/>
        <v>0.8</v>
      </c>
      <c r="AI29" s="67">
        <f t="shared" si="16"/>
        <v>30</v>
      </c>
    </row>
    <row r="30" spans="1:44" x14ac:dyDescent="0.2">
      <c r="A30" s="58" t="s">
        <v>10</v>
      </c>
      <c r="B30" s="11" t="str">
        <f>[26]Outubro!$K$5</f>
        <v>*</v>
      </c>
      <c r="C30" s="11" t="str">
        <f>[26]Outubro!$K$6</f>
        <v>*</v>
      </c>
      <c r="D30" s="11" t="str">
        <f>[26]Outubro!$K$7</f>
        <v>*</v>
      </c>
      <c r="E30" s="11" t="str">
        <f>[26]Outubro!$K$8</f>
        <v>*</v>
      </c>
      <c r="F30" s="11" t="str">
        <f>[26]Outubro!$K$9</f>
        <v>*</v>
      </c>
      <c r="G30" s="11" t="str">
        <f>[26]Outubro!$K$10</f>
        <v>*</v>
      </c>
      <c r="H30" s="11" t="str">
        <f>[26]Outubro!$K$11</f>
        <v>*</v>
      </c>
      <c r="I30" s="11" t="str">
        <f>[26]Outubro!$K$12</f>
        <v>*</v>
      </c>
      <c r="J30" s="11" t="str">
        <f>[26]Outubro!$K$13</f>
        <v>*</v>
      </c>
      <c r="K30" s="11" t="str">
        <f>[26]Outubro!$K$14</f>
        <v>*</v>
      </c>
      <c r="L30" s="11" t="str">
        <f>[26]Outubro!$K$15</f>
        <v>*</v>
      </c>
      <c r="M30" s="11" t="str">
        <f>[26]Outubro!$K$16</f>
        <v>*</v>
      </c>
      <c r="N30" s="11" t="str">
        <f>[26]Outubro!$K$17</f>
        <v>*</v>
      </c>
      <c r="O30" s="11" t="str">
        <f>[26]Outubro!$K$18</f>
        <v>*</v>
      </c>
      <c r="P30" s="11" t="str">
        <f>[26]Outubro!$K$19</f>
        <v>*</v>
      </c>
      <c r="Q30" s="11" t="str">
        <f>[26]Outubro!$K$20</f>
        <v>*</v>
      </c>
      <c r="R30" s="11" t="str">
        <f>[26]Outubro!$K$21</f>
        <v>*</v>
      </c>
      <c r="S30" s="11" t="str">
        <f>[26]Outubro!$K$22</f>
        <v>*</v>
      </c>
      <c r="T30" s="11" t="str">
        <f>[26]Outubro!$K$23</f>
        <v>*</v>
      </c>
      <c r="U30" s="11" t="str">
        <f>[26]Outubro!$K$24</f>
        <v>*</v>
      </c>
      <c r="V30" s="11" t="str">
        <f>[26]Outubro!$K$25</f>
        <v>*</v>
      </c>
      <c r="W30" s="11" t="str">
        <f>[26]Outubro!$K$26</f>
        <v>*</v>
      </c>
      <c r="X30" s="11" t="str">
        <f>[26]Outubro!$K$27</f>
        <v>*</v>
      </c>
      <c r="Y30" s="11" t="str">
        <f>[26]Outubro!$K$28</f>
        <v>*</v>
      </c>
      <c r="Z30" s="11" t="str">
        <f>[26]Outubro!$K$29</f>
        <v>*</v>
      </c>
      <c r="AA30" s="11" t="str">
        <f>[26]Outubro!$K$30</f>
        <v>*</v>
      </c>
      <c r="AB30" s="11" t="str">
        <f>[26]Outubro!$K$31</f>
        <v>*</v>
      </c>
      <c r="AC30" s="11" t="str">
        <f>[26]Outubro!$K$32</f>
        <v>*</v>
      </c>
      <c r="AD30" s="11" t="str">
        <f>[26]Outubro!$K$33</f>
        <v>*</v>
      </c>
      <c r="AE30" s="11" t="str">
        <f>[26]Outubro!$K$34</f>
        <v>*</v>
      </c>
      <c r="AF30" s="11" t="str">
        <f>[26]Outubro!$K$35</f>
        <v>*</v>
      </c>
      <c r="AG30" s="15" t="s">
        <v>226</v>
      </c>
      <c r="AH30" s="16" t="s">
        <v>226</v>
      </c>
      <c r="AI30" s="67" t="s">
        <v>226</v>
      </c>
    </row>
    <row r="31" spans="1:44" x14ac:dyDescent="0.2">
      <c r="A31" s="58" t="s">
        <v>172</v>
      </c>
      <c r="B31" s="11">
        <f>[27]Outubro!$K$5</f>
        <v>0</v>
      </c>
      <c r="C31" s="11">
        <f>[27]Outubro!$K$6</f>
        <v>0</v>
      </c>
      <c r="D31" s="11">
        <f>[27]Outubro!$K$7</f>
        <v>0</v>
      </c>
      <c r="E31" s="11">
        <f>[27]Outubro!$K$8</f>
        <v>0</v>
      </c>
      <c r="F31" s="11">
        <f>[27]Outubro!$K$9</f>
        <v>0</v>
      </c>
      <c r="G31" s="11">
        <f>[27]Outubro!$K$10</f>
        <v>0</v>
      </c>
      <c r="H31" s="11">
        <f>[27]Outubro!$K$11</f>
        <v>0</v>
      </c>
      <c r="I31" s="11">
        <f>[27]Outubro!$K$12</f>
        <v>0</v>
      </c>
      <c r="J31" s="11">
        <f>[27]Outubro!$K$13</f>
        <v>0</v>
      </c>
      <c r="K31" s="11">
        <f>[27]Outubro!$K$14</f>
        <v>0</v>
      </c>
      <c r="L31" s="11">
        <f>[27]Outubro!$K$15</f>
        <v>0</v>
      </c>
      <c r="M31" s="11">
        <f>[27]Outubro!$K$16</f>
        <v>6.2</v>
      </c>
      <c r="N31" s="11">
        <f>[27]Outubro!$K$17</f>
        <v>28.400000000000002</v>
      </c>
      <c r="O31" s="11">
        <f>[27]Outubro!$K$18</f>
        <v>19</v>
      </c>
      <c r="P31" s="11">
        <f>[27]Outubro!$K$19</f>
        <v>4.2</v>
      </c>
      <c r="Q31" s="11">
        <f>[27]Outubro!$K$20</f>
        <v>0.2</v>
      </c>
      <c r="R31" s="11">
        <f>[27]Outubro!$K$21</f>
        <v>0</v>
      </c>
      <c r="S31" s="11">
        <f>[27]Outubro!$K$22</f>
        <v>0</v>
      </c>
      <c r="T31" s="11">
        <f>[27]Outubro!$K$23</f>
        <v>0</v>
      </c>
      <c r="U31" s="11">
        <f>[27]Outubro!$K$24</f>
        <v>0</v>
      </c>
      <c r="V31" s="11">
        <f>[27]Outubro!$K$25</f>
        <v>1</v>
      </c>
      <c r="W31" s="11">
        <f>[27]Outubro!$K$26</f>
        <v>0.2</v>
      </c>
      <c r="X31" s="11">
        <f>[27]Outubro!$K$27</f>
        <v>0.6</v>
      </c>
      <c r="Y31" s="11">
        <f>[27]Outubro!$K$28</f>
        <v>30</v>
      </c>
      <c r="Z31" s="11">
        <f>[27]Outubro!$K$29</f>
        <v>0.2</v>
      </c>
      <c r="AA31" s="11">
        <f>[27]Outubro!$K$30</f>
        <v>6.4</v>
      </c>
      <c r="AB31" s="11">
        <f>[27]Outubro!$K$31</f>
        <v>0.2</v>
      </c>
      <c r="AC31" s="11">
        <f>[27]Outubro!$K$32</f>
        <v>0</v>
      </c>
      <c r="AD31" s="11">
        <f>[27]Outubro!$K$33</f>
        <v>0.2</v>
      </c>
      <c r="AE31" s="11">
        <f>[27]Outubro!$K$34</f>
        <v>0</v>
      </c>
      <c r="AF31" s="11">
        <f>[27]Outubro!$K$35</f>
        <v>0</v>
      </c>
      <c r="AG31" s="15">
        <f>SUM(B31:AF31)</f>
        <v>96.800000000000026</v>
      </c>
      <c r="AH31" s="16">
        <f>MAX(B31:AF31)</f>
        <v>30</v>
      </c>
      <c r="AI31" s="67">
        <f t="shared" si="16"/>
        <v>18</v>
      </c>
      <c r="AJ31" s="12" t="s">
        <v>47</v>
      </c>
    </row>
    <row r="32" spans="1:44" x14ac:dyDescent="0.2">
      <c r="A32" s="58" t="s">
        <v>11</v>
      </c>
      <c r="B32" s="11" t="str">
        <f>[28]Outubro!$K$5</f>
        <v>*</v>
      </c>
      <c r="C32" s="11" t="str">
        <f>[28]Outubro!$K$6</f>
        <v>*</v>
      </c>
      <c r="D32" s="11" t="str">
        <f>[28]Outubro!$K$7</f>
        <v>*</v>
      </c>
      <c r="E32" s="11" t="str">
        <f>[28]Outubro!$K$8</f>
        <v>*</v>
      </c>
      <c r="F32" s="11" t="str">
        <f>[28]Outubro!$K$9</f>
        <v>*</v>
      </c>
      <c r="G32" s="11" t="str">
        <f>[28]Outubro!$K$10</f>
        <v>*</v>
      </c>
      <c r="H32" s="11" t="str">
        <f>[28]Outubro!$K$11</f>
        <v>*</v>
      </c>
      <c r="I32" s="11" t="str">
        <f>[28]Outubro!$K$12</f>
        <v>*</v>
      </c>
      <c r="J32" s="11" t="str">
        <f>[28]Outubro!$K$13</f>
        <v>*</v>
      </c>
      <c r="K32" s="11" t="str">
        <f>[28]Outubro!$K$14</f>
        <v>*</v>
      </c>
      <c r="L32" s="11" t="str">
        <f>[28]Outubro!$K$15</f>
        <v>*</v>
      </c>
      <c r="M32" s="11" t="str">
        <f>[28]Outubro!$K$16</f>
        <v>*</v>
      </c>
      <c r="N32" s="11" t="str">
        <f>[28]Outubro!$K$17</f>
        <v>*</v>
      </c>
      <c r="O32" s="11" t="str">
        <f>[28]Outubro!$K$18</f>
        <v>*</v>
      </c>
      <c r="P32" s="11" t="str">
        <f>[28]Outubro!$K$19</f>
        <v>*</v>
      </c>
      <c r="Q32" s="11" t="str">
        <f>[28]Outubro!$K$20</f>
        <v>*</v>
      </c>
      <c r="R32" s="11" t="str">
        <f>[28]Outubro!$K$21</f>
        <v>*</v>
      </c>
      <c r="S32" s="11" t="str">
        <f>[28]Outubro!$K$22</f>
        <v>*</v>
      </c>
      <c r="T32" s="11" t="str">
        <f>[28]Outubro!$K$23</f>
        <v>*</v>
      </c>
      <c r="U32" s="11" t="str">
        <f>[28]Outubro!$K$24</f>
        <v>*</v>
      </c>
      <c r="V32" s="11" t="str">
        <f>[28]Outubro!$K$25</f>
        <v>*</v>
      </c>
      <c r="W32" s="11" t="str">
        <f>[28]Outubro!$K$26</f>
        <v>*</v>
      </c>
      <c r="X32" s="11" t="str">
        <f>[28]Outubro!$K$27</f>
        <v>*</v>
      </c>
      <c r="Y32" s="11" t="str">
        <f>[28]Outubro!$K$28</f>
        <v>*</v>
      </c>
      <c r="Z32" s="11" t="str">
        <f>[28]Outubro!$K$29</f>
        <v>*</v>
      </c>
      <c r="AA32" s="11" t="str">
        <f>[28]Outubro!$K$30</f>
        <v>*</v>
      </c>
      <c r="AB32" s="11" t="str">
        <f>[28]Outubro!$K$31</f>
        <v>*</v>
      </c>
      <c r="AC32" s="11" t="str">
        <f>[28]Outubro!$K$32</f>
        <v>*</v>
      </c>
      <c r="AD32" s="11" t="str">
        <f>[28]Outubro!$K$33</f>
        <v>*</v>
      </c>
      <c r="AE32" s="11" t="str">
        <f>[28]Outubro!$K$34</f>
        <v>*</v>
      </c>
      <c r="AF32" s="11" t="str">
        <f>[28]Outubro!$K$35</f>
        <v>*</v>
      </c>
      <c r="AG32" s="15" t="s">
        <v>226</v>
      </c>
      <c r="AH32" s="16" t="s">
        <v>226</v>
      </c>
      <c r="AI32" s="67" t="s">
        <v>226</v>
      </c>
      <c r="AR32" s="12" t="s">
        <v>47</v>
      </c>
    </row>
    <row r="33" spans="1:37" s="5" customFormat="1" x14ac:dyDescent="0.2">
      <c r="A33" s="58" t="s">
        <v>12</v>
      </c>
      <c r="B33" s="11" t="str">
        <f>[29]Outubro!$K$5</f>
        <v>*</v>
      </c>
      <c r="C33" s="11" t="str">
        <f>[29]Outubro!$K$6</f>
        <v>*</v>
      </c>
      <c r="D33" s="11" t="str">
        <f>[29]Outubro!$K$7</f>
        <v>*</v>
      </c>
      <c r="E33" s="11" t="str">
        <f>[29]Outubro!$K$8</f>
        <v>*</v>
      </c>
      <c r="F33" s="11" t="str">
        <f>[29]Outubro!$K$9</f>
        <v>*</v>
      </c>
      <c r="G33" s="11" t="str">
        <f>[29]Outubro!$K$10</f>
        <v>*</v>
      </c>
      <c r="H33" s="11" t="str">
        <f>[29]Outubro!$K$11</f>
        <v>*</v>
      </c>
      <c r="I33" s="11" t="str">
        <f>[29]Outubro!$K$12</f>
        <v>*</v>
      </c>
      <c r="J33" s="11" t="str">
        <f>[29]Outubro!$K$13</f>
        <v>*</v>
      </c>
      <c r="K33" s="11" t="str">
        <f>[29]Outubro!$K$14</f>
        <v>*</v>
      </c>
      <c r="L33" s="11" t="str">
        <f>[29]Outubro!$K$15</f>
        <v>*</v>
      </c>
      <c r="M33" s="11" t="str">
        <f>[29]Outubro!$K$16</f>
        <v>*</v>
      </c>
      <c r="N33" s="11" t="str">
        <f>[29]Outubro!$K$17</f>
        <v>*</v>
      </c>
      <c r="O33" s="11">
        <f>[29]Outubro!$K$18</f>
        <v>0</v>
      </c>
      <c r="P33" s="11">
        <f>[29]Outubro!$K$19</f>
        <v>0.4</v>
      </c>
      <c r="Q33" s="11">
        <f>[29]Outubro!$K$20</f>
        <v>0</v>
      </c>
      <c r="R33" s="11">
        <f>[29]Outubro!$K$21</f>
        <v>0</v>
      </c>
      <c r="S33" s="11">
        <f>[29]Outubro!$K$22</f>
        <v>0.8</v>
      </c>
      <c r="T33" s="11">
        <f>[29]Outubro!$K$23</f>
        <v>0</v>
      </c>
      <c r="U33" s="11" t="str">
        <f>[29]Outubro!$K$24</f>
        <v>*</v>
      </c>
      <c r="V33" s="11" t="str">
        <f>[29]Outubro!$K$25</f>
        <v>*</v>
      </c>
      <c r="W33" s="11" t="str">
        <f>[29]Outubro!$K$26</f>
        <v>*</v>
      </c>
      <c r="X33" s="11" t="str">
        <f>[29]Outubro!$K$27</f>
        <v>*</v>
      </c>
      <c r="Y33" s="11" t="str">
        <f>[29]Outubro!$K$28</f>
        <v>*</v>
      </c>
      <c r="Z33" s="11" t="str">
        <f>[29]Outubro!$K$29</f>
        <v>*</v>
      </c>
      <c r="AA33" s="11" t="str">
        <f>[29]Outubro!$K$30</f>
        <v>*</v>
      </c>
      <c r="AB33" s="11" t="str">
        <f>[29]Outubro!$K$31</f>
        <v>*</v>
      </c>
      <c r="AC33" s="11" t="str">
        <f>[29]Outubro!$K$32</f>
        <v>*</v>
      </c>
      <c r="AD33" s="11">
        <f>[29]Outubro!$K$33</f>
        <v>0</v>
      </c>
      <c r="AE33" s="11">
        <f>[29]Outubro!$K$34</f>
        <v>0</v>
      </c>
      <c r="AF33" s="11">
        <f>[29]Outubro!$K$35</f>
        <v>0</v>
      </c>
      <c r="AG33" s="15">
        <f t="shared" ref="AG33" si="18">SUM(B33:AF33)</f>
        <v>1.2000000000000002</v>
      </c>
      <c r="AH33" s="16">
        <f t="shared" ref="AH33:AH35" si="19">MAX(B33:AF33)</f>
        <v>0.8</v>
      </c>
      <c r="AI33" s="67">
        <f t="shared" ref="AI33:AI35" si="20">COUNTIF(B33:AF33,"=0,0")</f>
        <v>7</v>
      </c>
    </row>
    <row r="34" spans="1:37" x14ac:dyDescent="0.2">
      <c r="A34" s="58" t="s">
        <v>13</v>
      </c>
      <c r="B34" s="11" t="str">
        <f>[30]Outubro!$K$5</f>
        <v>*</v>
      </c>
      <c r="C34" s="11" t="str">
        <f>[30]Outubro!$K$6</f>
        <v>*</v>
      </c>
      <c r="D34" s="11" t="str">
        <f>[30]Outubro!$K$7</f>
        <v>*</v>
      </c>
      <c r="E34" s="11" t="str">
        <f>[30]Outubro!$K$8</f>
        <v>*</v>
      </c>
      <c r="F34" s="11" t="str">
        <f>[30]Outubro!$K$9</f>
        <v>*</v>
      </c>
      <c r="G34" s="11" t="str">
        <f>[30]Outubro!$K$10</f>
        <v>*</v>
      </c>
      <c r="H34" s="11" t="str">
        <f>[30]Outubro!$K$11</f>
        <v>*</v>
      </c>
      <c r="I34" s="11" t="str">
        <f>[30]Outubro!$K$12</f>
        <v>*</v>
      </c>
      <c r="J34" s="11" t="str">
        <f>[30]Outubro!$K$13</f>
        <v>*</v>
      </c>
      <c r="K34" s="11" t="str">
        <f>[30]Outubro!$K$14</f>
        <v>*</v>
      </c>
      <c r="L34" s="11" t="str">
        <f>[30]Outubro!$K$15</f>
        <v>*</v>
      </c>
      <c r="M34" s="11" t="str">
        <f>[30]Outubro!$K$16</f>
        <v>*</v>
      </c>
      <c r="N34" s="11" t="str">
        <f>[30]Outubro!$K$17</f>
        <v>*</v>
      </c>
      <c r="O34" s="11" t="str">
        <f>[30]Outubro!$K$18</f>
        <v>*</v>
      </c>
      <c r="P34" s="11" t="str">
        <f>[30]Outubro!$K$19</f>
        <v>*</v>
      </c>
      <c r="Q34" s="11" t="str">
        <f>[30]Outubro!$K$20</f>
        <v>*</v>
      </c>
      <c r="R34" s="11" t="str">
        <f>[30]Outubro!$K$21</f>
        <v>*</v>
      </c>
      <c r="S34" s="11" t="str">
        <f>[30]Outubro!$K$22</f>
        <v>*</v>
      </c>
      <c r="T34" s="11" t="str">
        <f>[30]Outubro!$K$23</f>
        <v>*</v>
      </c>
      <c r="U34" s="11" t="str">
        <f>[30]Outubro!$K$24</f>
        <v>*</v>
      </c>
      <c r="V34" s="11" t="str">
        <f>[30]Outubro!$K$25</f>
        <v>*</v>
      </c>
      <c r="W34" s="11" t="str">
        <f>[30]Outubro!$K$26</f>
        <v>*</v>
      </c>
      <c r="X34" s="11" t="str">
        <f>[30]Outubro!$K$27</f>
        <v>*</v>
      </c>
      <c r="Y34" s="11" t="str">
        <f>[30]Outubro!$K$28</f>
        <v>*</v>
      </c>
      <c r="Z34" s="11" t="str">
        <f>[30]Outubro!$K$29</f>
        <v>*</v>
      </c>
      <c r="AA34" s="11" t="str">
        <f>[30]Outubro!$K$30</f>
        <v>*</v>
      </c>
      <c r="AB34" s="11" t="str">
        <f>[30]Outubro!$K$31</f>
        <v>*</v>
      </c>
      <c r="AC34" s="11" t="str">
        <f>[30]Outubro!$K$32</f>
        <v>*</v>
      </c>
      <c r="AD34" s="11" t="str">
        <f>[30]Outubro!$K$33</f>
        <v>*</v>
      </c>
      <c r="AE34" s="11" t="str">
        <f>[30]Outubro!$K$34</f>
        <v>*</v>
      </c>
      <c r="AF34" s="11" t="str">
        <f>[30]Outubro!$K$35</f>
        <v>*</v>
      </c>
      <c r="AG34" s="15" t="s">
        <v>226</v>
      </c>
      <c r="AH34" s="16" t="s">
        <v>226</v>
      </c>
      <c r="AI34" s="67" t="s">
        <v>226</v>
      </c>
    </row>
    <row r="35" spans="1:37" x14ac:dyDescent="0.2">
      <c r="A35" s="58" t="s">
        <v>173</v>
      </c>
      <c r="B35" s="11">
        <f>[31]Outubro!$K$5</f>
        <v>0</v>
      </c>
      <c r="C35" s="11">
        <f>[31]Outubro!$K$6</f>
        <v>0</v>
      </c>
      <c r="D35" s="11">
        <f>[31]Outubro!$K$7</f>
        <v>0</v>
      </c>
      <c r="E35" s="11">
        <f>[31]Outubro!$K$8</f>
        <v>0</v>
      </c>
      <c r="F35" s="11">
        <f>[31]Outubro!$K$9</f>
        <v>0</v>
      </c>
      <c r="G35" s="11">
        <f>[31]Outubro!$K$10</f>
        <v>0</v>
      </c>
      <c r="H35" s="11">
        <f>[31]Outubro!$K$11</f>
        <v>0.2</v>
      </c>
      <c r="I35" s="11">
        <f>[31]Outubro!$K$12</f>
        <v>0.60000000000000009</v>
      </c>
      <c r="J35" s="11">
        <f>[31]Outubro!$K$13</f>
        <v>0</v>
      </c>
      <c r="K35" s="11">
        <f>[31]Outubro!$K$14</f>
        <v>0</v>
      </c>
      <c r="L35" s="11">
        <f>[31]Outubro!$K$15</f>
        <v>0</v>
      </c>
      <c r="M35" s="11">
        <f>[31]Outubro!$K$16</f>
        <v>0.6</v>
      </c>
      <c r="N35" s="11">
        <f>[31]Outubro!$K$17</f>
        <v>1.8</v>
      </c>
      <c r="O35" s="11">
        <f>[31]Outubro!$K$18</f>
        <v>0</v>
      </c>
      <c r="P35" s="11">
        <f>[31]Outubro!$K$19</f>
        <v>0</v>
      </c>
      <c r="Q35" s="11">
        <f>[31]Outubro!$K$20</f>
        <v>0</v>
      </c>
      <c r="R35" s="11">
        <f>[31]Outubro!$K$21</f>
        <v>0</v>
      </c>
      <c r="S35" s="11">
        <f>[31]Outubro!$K$22</f>
        <v>0</v>
      </c>
      <c r="T35" s="11">
        <f>[31]Outubro!$K$23</f>
        <v>0</v>
      </c>
      <c r="U35" s="11">
        <f>[31]Outubro!$K$24</f>
        <v>0</v>
      </c>
      <c r="V35" s="11">
        <f>[31]Outubro!$K$25</f>
        <v>0</v>
      </c>
      <c r="W35" s="11">
        <f>[31]Outubro!$K$26</f>
        <v>0</v>
      </c>
      <c r="X35" s="11" t="str">
        <f>[31]Outubro!$K$27</f>
        <v>*</v>
      </c>
      <c r="Y35" s="11" t="str">
        <f>[31]Outubro!$K$28</f>
        <v>*</v>
      </c>
      <c r="Z35" s="11">
        <f>[31]Outubro!$K$29</f>
        <v>0.2</v>
      </c>
      <c r="AA35" s="11" t="str">
        <f>[31]Outubro!$K$30</f>
        <v>*</v>
      </c>
      <c r="AB35" s="11">
        <f>[31]Outubro!$K$31</f>
        <v>0</v>
      </c>
      <c r="AC35" s="11">
        <f>[31]Outubro!$K$32</f>
        <v>0</v>
      </c>
      <c r="AD35" s="11">
        <f>[31]Outubro!$K$33</f>
        <v>0.4</v>
      </c>
      <c r="AE35" s="11">
        <f>[31]Outubro!$K$34</f>
        <v>0</v>
      </c>
      <c r="AF35" s="11">
        <f>[31]Outubro!$K$35</f>
        <v>0</v>
      </c>
      <c r="AG35" s="15">
        <f t="shared" ref="AG35" si="21">SUM(B35:AF35)</f>
        <v>3.8000000000000003</v>
      </c>
      <c r="AH35" s="16">
        <f t="shared" si="19"/>
        <v>1.8</v>
      </c>
      <c r="AI35" s="67">
        <f t="shared" si="20"/>
        <v>22</v>
      </c>
    </row>
    <row r="36" spans="1:37" x14ac:dyDescent="0.2">
      <c r="A36" s="58" t="s">
        <v>144</v>
      </c>
      <c r="B36" s="11" t="str">
        <f>[32]Outubro!$K$5</f>
        <v>*</v>
      </c>
      <c r="C36" s="11" t="str">
        <f>[32]Outubro!$K$6</f>
        <v>*</v>
      </c>
      <c r="D36" s="11" t="str">
        <f>[32]Outubro!$K$7</f>
        <v>*</v>
      </c>
      <c r="E36" s="11" t="str">
        <f>[32]Outubro!$K$8</f>
        <v>*</v>
      </c>
      <c r="F36" s="11" t="str">
        <f>[32]Outubro!$K$9</f>
        <v>*</v>
      </c>
      <c r="G36" s="11" t="str">
        <f>[32]Outubro!$K$10</f>
        <v>*</v>
      </c>
      <c r="H36" s="11" t="str">
        <f>[32]Outubro!$K$11</f>
        <v>*</v>
      </c>
      <c r="I36" s="11" t="str">
        <f>[32]Outubro!$K$12</f>
        <v>*</v>
      </c>
      <c r="J36" s="11" t="str">
        <f>[32]Outubro!$K$13</f>
        <v>*</v>
      </c>
      <c r="K36" s="11" t="str">
        <f>[32]Outubro!$K$14</f>
        <v>*</v>
      </c>
      <c r="L36" s="11" t="str">
        <f>[32]Outubro!$K$15</f>
        <v>*</v>
      </c>
      <c r="M36" s="11" t="str">
        <f>[32]Outubro!$K$16</f>
        <v>*</v>
      </c>
      <c r="N36" s="11" t="str">
        <f>[32]Outubro!$K$17</f>
        <v>*</v>
      </c>
      <c r="O36" s="11" t="str">
        <f>[32]Outubro!$K$18</f>
        <v>*</v>
      </c>
      <c r="P36" s="11" t="str">
        <f>[32]Outubro!$K$19</f>
        <v>*</v>
      </c>
      <c r="Q36" s="11" t="str">
        <f>[32]Outubro!$K$20</f>
        <v>*</v>
      </c>
      <c r="R36" s="11" t="str">
        <f>[32]Outubro!$K$21</f>
        <v>*</v>
      </c>
      <c r="S36" s="11" t="str">
        <f>[32]Outubro!$K$22</f>
        <v>*</v>
      </c>
      <c r="T36" s="11" t="str">
        <f>[32]Outubro!$K$23</f>
        <v>*</v>
      </c>
      <c r="U36" s="11" t="str">
        <f>[32]Outubro!$K$24</f>
        <v>*</v>
      </c>
      <c r="V36" s="11" t="str">
        <f>[32]Outubro!$K$25</f>
        <v>*</v>
      </c>
      <c r="W36" s="11" t="str">
        <f>[32]Outubro!$K$26</f>
        <v>*</v>
      </c>
      <c r="X36" s="11" t="str">
        <f>[32]Outubro!$K$27</f>
        <v>*</v>
      </c>
      <c r="Y36" s="11" t="str">
        <f>[32]Outubro!$K$28</f>
        <v>*</v>
      </c>
      <c r="Z36" s="11" t="str">
        <f>[32]Outubro!$K$29</f>
        <v>*</v>
      </c>
      <c r="AA36" s="11" t="str">
        <f>[32]Outubro!$K$30</f>
        <v>*</v>
      </c>
      <c r="AB36" s="11" t="str">
        <f>[32]Outubro!$K$31</f>
        <v>*</v>
      </c>
      <c r="AC36" s="11" t="str">
        <f>[32]Outubro!$K$32</f>
        <v>*</v>
      </c>
      <c r="AD36" s="11" t="str">
        <f>[32]Outubro!$K$33</f>
        <v>*</v>
      </c>
      <c r="AE36" s="11" t="str">
        <f>[32]Outubro!$K$34</f>
        <v>*</v>
      </c>
      <c r="AF36" s="11" t="str">
        <f>[32]Outubro!$K$35</f>
        <v>*</v>
      </c>
      <c r="AG36" s="15" t="s">
        <v>226</v>
      </c>
      <c r="AH36" s="16" t="s">
        <v>226</v>
      </c>
      <c r="AI36" s="67" t="s">
        <v>226</v>
      </c>
    </row>
    <row r="37" spans="1:37" x14ac:dyDescent="0.2">
      <c r="A37" s="58" t="s">
        <v>14</v>
      </c>
      <c r="B37" s="11" t="str">
        <f>[33]Outubro!$K$5</f>
        <v>*</v>
      </c>
      <c r="C37" s="11" t="str">
        <f>[33]Outubro!$K$6</f>
        <v>*</v>
      </c>
      <c r="D37" s="11" t="str">
        <f>[33]Outubro!$K$7</f>
        <v>*</v>
      </c>
      <c r="E37" s="11" t="str">
        <f>[33]Outubro!$K$8</f>
        <v>*</v>
      </c>
      <c r="F37" s="11" t="str">
        <f>[33]Outubro!$K$9</f>
        <v>*</v>
      </c>
      <c r="G37" s="11" t="str">
        <f>[33]Outubro!$K$10</f>
        <v>*</v>
      </c>
      <c r="H37" s="11" t="str">
        <f>[33]Outubro!$K$11</f>
        <v>*</v>
      </c>
      <c r="I37" s="11" t="str">
        <f>[33]Outubro!$K$12</f>
        <v>*</v>
      </c>
      <c r="J37" s="11" t="str">
        <f>[33]Outubro!$K$13</f>
        <v>*</v>
      </c>
      <c r="K37" s="11" t="str">
        <f>[33]Outubro!$K$14</f>
        <v>*</v>
      </c>
      <c r="L37" s="11" t="str">
        <f>[33]Outubro!$K$15</f>
        <v>*</v>
      </c>
      <c r="M37" s="11" t="str">
        <f>[33]Outubro!$K$16</f>
        <v>*</v>
      </c>
      <c r="N37" s="11" t="str">
        <f>[33]Outubro!$K$17</f>
        <v>*</v>
      </c>
      <c r="O37" s="11" t="str">
        <f>[33]Outubro!$K$18</f>
        <v>*</v>
      </c>
      <c r="P37" s="11" t="str">
        <f>[33]Outubro!$K$19</f>
        <v>*</v>
      </c>
      <c r="Q37" s="11" t="str">
        <f>[33]Outubro!$K$20</f>
        <v>*</v>
      </c>
      <c r="R37" s="11" t="str">
        <f>[33]Outubro!$K$21</f>
        <v>*</v>
      </c>
      <c r="S37" s="11" t="str">
        <f>[33]Outubro!$K$22</f>
        <v>*</v>
      </c>
      <c r="T37" s="11" t="str">
        <f>[33]Outubro!$K$23</f>
        <v>*</v>
      </c>
      <c r="U37" s="11" t="str">
        <f>[33]Outubro!$K$24</f>
        <v>*</v>
      </c>
      <c r="V37" s="11" t="str">
        <f>[33]Outubro!$K$25</f>
        <v>*</v>
      </c>
      <c r="W37" s="11" t="str">
        <f>[33]Outubro!$K$26</f>
        <v>*</v>
      </c>
      <c r="X37" s="11" t="str">
        <f>[33]Outubro!$K$27</f>
        <v>*</v>
      </c>
      <c r="Y37" s="11" t="str">
        <f>[33]Outubro!$K$28</f>
        <v>*</v>
      </c>
      <c r="Z37" s="11" t="str">
        <f>[33]Outubro!$K$29</f>
        <v>*</v>
      </c>
      <c r="AA37" s="11" t="str">
        <f>[33]Outubro!$K$30</f>
        <v>*</v>
      </c>
      <c r="AB37" s="11" t="str">
        <f>[33]Outubro!$K$31</f>
        <v>*</v>
      </c>
      <c r="AC37" s="11" t="str">
        <f>[33]Outubro!$K$32</f>
        <v>*</v>
      </c>
      <c r="AD37" s="11" t="str">
        <f>[33]Outubro!$K$33</f>
        <v>*</v>
      </c>
      <c r="AE37" s="11" t="str">
        <f>[33]Outubro!$K$34</f>
        <v>*</v>
      </c>
      <c r="AF37" s="11" t="str">
        <f>[33]Outubro!$K$35</f>
        <v>*</v>
      </c>
      <c r="AG37" s="15" t="s">
        <v>226</v>
      </c>
      <c r="AH37" s="16" t="s">
        <v>226</v>
      </c>
      <c r="AI37" s="67" t="s">
        <v>226</v>
      </c>
    </row>
    <row r="38" spans="1:37" x14ac:dyDescent="0.2">
      <c r="A38" s="58" t="s">
        <v>174</v>
      </c>
      <c r="B38" s="11">
        <f>[34]Outubro!$K$5</f>
        <v>0</v>
      </c>
      <c r="C38" s="11">
        <f>[34]Outubro!$K$6</f>
        <v>0</v>
      </c>
      <c r="D38" s="11">
        <f>[34]Outubro!$K$7</f>
        <v>0</v>
      </c>
      <c r="E38" s="11">
        <f>[34]Outubro!$K$8</f>
        <v>0</v>
      </c>
      <c r="F38" s="11">
        <f>[34]Outubro!$K$9</f>
        <v>0</v>
      </c>
      <c r="G38" s="11">
        <f>[34]Outubro!$K$10</f>
        <v>0</v>
      </c>
      <c r="H38" s="11">
        <f>[34]Outubro!$K$11</f>
        <v>0</v>
      </c>
      <c r="I38" s="11">
        <f>[34]Outubro!$K$12</f>
        <v>0</v>
      </c>
      <c r="J38" s="11">
        <f>[34]Outubro!$K$13</f>
        <v>0</v>
      </c>
      <c r="K38" s="11">
        <f>[34]Outubro!$K$14</f>
        <v>0</v>
      </c>
      <c r="L38" s="11">
        <f>[34]Outubro!$K$15</f>
        <v>0</v>
      </c>
      <c r="M38" s="11">
        <f>[34]Outubro!$K$16</f>
        <v>18.599999999999998</v>
      </c>
      <c r="N38" s="11">
        <f>[34]Outubro!$K$17</f>
        <v>0</v>
      </c>
      <c r="O38" s="11">
        <f>[34]Outubro!$K$18</f>
        <v>0</v>
      </c>
      <c r="P38" s="11">
        <f>[34]Outubro!$K$19</f>
        <v>0</v>
      </c>
      <c r="Q38" s="11">
        <f>[34]Outubro!$K$20</f>
        <v>0</v>
      </c>
      <c r="R38" s="11">
        <f>[34]Outubro!$K$21</f>
        <v>0</v>
      </c>
      <c r="S38" s="11">
        <f>[34]Outubro!$K$22</f>
        <v>13.4</v>
      </c>
      <c r="T38" s="11">
        <f>[34]Outubro!$K$23</f>
        <v>1.8</v>
      </c>
      <c r="U38" s="11">
        <f>[34]Outubro!$K$24</f>
        <v>12.6</v>
      </c>
      <c r="V38" s="11">
        <f>[34]Outubro!$K$25</f>
        <v>7</v>
      </c>
      <c r="W38" s="11">
        <f>[34]Outubro!$K$26</f>
        <v>0</v>
      </c>
      <c r="X38" s="11">
        <f>[34]Outubro!$K$27</f>
        <v>0</v>
      </c>
      <c r="Y38" s="11">
        <f>[34]Outubro!$K$28</f>
        <v>0</v>
      </c>
      <c r="Z38" s="11">
        <f>[34]Outubro!$K$29</f>
        <v>0</v>
      </c>
      <c r="AA38" s="11">
        <f>[34]Outubro!$K$30</f>
        <v>0</v>
      </c>
      <c r="AB38" s="11">
        <f>[34]Outubro!$K$31</f>
        <v>9</v>
      </c>
      <c r="AC38" s="11">
        <f>[34]Outubro!$K$32</f>
        <v>6.2</v>
      </c>
      <c r="AD38" s="11">
        <f>[34]Outubro!$K$33</f>
        <v>30.400000000000002</v>
      </c>
      <c r="AE38" s="11">
        <f>[34]Outubro!$K$34</f>
        <v>0.6</v>
      </c>
      <c r="AF38" s="11">
        <f>[34]Outubro!$K$35</f>
        <v>0</v>
      </c>
      <c r="AG38" s="15">
        <f t="shared" ref="AG38" si="22">SUM(B38:AF38)</f>
        <v>99.6</v>
      </c>
      <c r="AH38" s="16">
        <f t="shared" ref="AH38" si="23">MAX(B38:AF38)</f>
        <v>30.400000000000002</v>
      </c>
      <c r="AI38" s="67">
        <f t="shared" ref="AI38" si="24">COUNTIF(B38:AF38,"=0,0")</f>
        <v>22</v>
      </c>
    </row>
    <row r="39" spans="1:37" x14ac:dyDescent="0.2">
      <c r="A39" s="58" t="s">
        <v>15</v>
      </c>
      <c r="B39" s="11">
        <f>[35]Outubro!$K$5</f>
        <v>0</v>
      </c>
      <c r="C39" s="11">
        <f>[35]Outubro!$K$6</f>
        <v>0</v>
      </c>
      <c r="D39" s="11">
        <f>[35]Outubro!$K$7</f>
        <v>0</v>
      </c>
      <c r="E39" s="11">
        <f>[35]Outubro!$K$8</f>
        <v>0</v>
      </c>
      <c r="F39" s="11">
        <f>[35]Outubro!$K$9</f>
        <v>0</v>
      </c>
      <c r="G39" s="11">
        <f>[35]Outubro!$K$10</f>
        <v>0</v>
      </c>
      <c r="H39" s="11">
        <f>[35]Outubro!$K$11</f>
        <v>0</v>
      </c>
      <c r="I39" s="11">
        <f>[35]Outubro!$K$12</f>
        <v>0</v>
      </c>
      <c r="J39" s="11">
        <f>[35]Outubro!$K$13</f>
        <v>0</v>
      </c>
      <c r="K39" s="11">
        <f>[35]Outubro!$K$14</f>
        <v>0</v>
      </c>
      <c r="L39" s="11">
        <f>[35]Outubro!$K$15</f>
        <v>0</v>
      </c>
      <c r="M39" s="11">
        <f>[35]Outubro!$K$16</f>
        <v>0.2</v>
      </c>
      <c r="N39" s="11">
        <f>[35]Outubro!$K$17</f>
        <v>21.999999999999996</v>
      </c>
      <c r="O39" s="11">
        <f>[35]Outubro!$K$18</f>
        <v>0</v>
      </c>
      <c r="P39" s="11">
        <f>[35]Outubro!$K$19</f>
        <v>16.399999999999999</v>
      </c>
      <c r="Q39" s="11">
        <f>[35]Outubro!$K$20</f>
        <v>0.2</v>
      </c>
      <c r="R39" s="11">
        <f>[35]Outubro!$K$21</f>
        <v>0</v>
      </c>
      <c r="S39" s="11">
        <f>[35]Outubro!$K$22</f>
        <v>0</v>
      </c>
      <c r="T39" s="11">
        <f>[35]Outubro!$K$23</f>
        <v>0</v>
      </c>
      <c r="U39" s="11">
        <f>[35]Outubro!$K$24</f>
        <v>23</v>
      </c>
      <c r="V39" s="11">
        <f>[35]Outubro!$K$25</f>
        <v>8.8000000000000007</v>
      </c>
      <c r="W39" s="11">
        <f>[35]Outubro!$K$26</f>
        <v>0.2</v>
      </c>
      <c r="X39" s="11">
        <f>[35]Outubro!$K$27</f>
        <v>31.2</v>
      </c>
      <c r="Y39" s="11">
        <f>[35]Outubro!$K$28</f>
        <v>0</v>
      </c>
      <c r="Z39" s="11">
        <f>[35]Outubro!$K$29</f>
        <v>0.2</v>
      </c>
      <c r="AA39" s="11">
        <f>[35]Outubro!$K$30</f>
        <v>41.800000000000004</v>
      </c>
      <c r="AB39" s="11">
        <f>[35]Outubro!$K$31</f>
        <v>0</v>
      </c>
      <c r="AC39" s="11">
        <f>[35]Outubro!$K$32</f>
        <v>0</v>
      </c>
      <c r="AD39" s="11">
        <f>[35]Outubro!$K$33</f>
        <v>40.400000000000006</v>
      </c>
      <c r="AE39" s="11">
        <f>[35]Outubro!$K$34</f>
        <v>0</v>
      </c>
      <c r="AF39" s="11">
        <f>[35]Outubro!$K$35</f>
        <v>0</v>
      </c>
      <c r="AG39" s="15">
        <f t="shared" ref="AG39" si="25">SUM(B39:AF39)</f>
        <v>184.4</v>
      </c>
      <c r="AH39" s="16">
        <f t="shared" ref="AH39:AH41" si="26">MAX(B39:AF39)</f>
        <v>41.800000000000004</v>
      </c>
      <c r="AI39" s="67">
        <f t="shared" ref="AI39:AI41" si="27">COUNTIF(B39:AF39,"=0,0")</f>
        <v>20</v>
      </c>
      <c r="AJ39" s="12" t="s">
        <v>47</v>
      </c>
    </row>
    <row r="40" spans="1:37" x14ac:dyDescent="0.2">
      <c r="A40" s="58" t="s">
        <v>16</v>
      </c>
      <c r="B40" s="11" t="str">
        <f>[36]Outubro!$K$5</f>
        <v>*</v>
      </c>
      <c r="C40" s="11" t="str">
        <f>[36]Outubro!$K$6</f>
        <v>*</v>
      </c>
      <c r="D40" s="11" t="str">
        <f>[36]Outubro!$K$7</f>
        <v>*</v>
      </c>
      <c r="E40" s="11" t="str">
        <f>[36]Outubro!$K$8</f>
        <v>*</v>
      </c>
      <c r="F40" s="11" t="str">
        <f>[36]Outubro!$K$9</f>
        <v>*</v>
      </c>
      <c r="G40" s="11" t="str">
        <f>[36]Outubro!$K$10</f>
        <v>*</v>
      </c>
      <c r="H40" s="11" t="str">
        <f>[36]Outubro!$K$11</f>
        <v>*</v>
      </c>
      <c r="I40" s="11" t="str">
        <f>[36]Outubro!$K$12</f>
        <v>*</v>
      </c>
      <c r="J40" s="11" t="str">
        <f>[36]Outubro!$K$13</f>
        <v>*</v>
      </c>
      <c r="K40" s="11" t="str">
        <f>[36]Outubro!$K$14</f>
        <v>*</v>
      </c>
      <c r="L40" s="11" t="str">
        <f>[36]Outubro!$K$15</f>
        <v>*</v>
      </c>
      <c r="M40" s="11" t="str">
        <f>[36]Outubro!$K$16</f>
        <v>*</v>
      </c>
      <c r="N40" s="11" t="str">
        <f>[36]Outubro!$K$17</f>
        <v>*</v>
      </c>
      <c r="O40" s="11" t="str">
        <f>[36]Outubro!$K$18</f>
        <v>*</v>
      </c>
      <c r="P40" s="11" t="str">
        <f>[36]Outubro!$K$19</f>
        <v>*</v>
      </c>
      <c r="Q40" s="11" t="str">
        <f>[36]Outubro!$K$20</f>
        <v>*</v>
      </c>
      <c r="R40" s="11" t="str">
        <f>[36]Outubro!$K$21</f>
        <v>*</v>
      </c>
      <c r="S40" s="11" t="str">
        <f>[36]Outubro!$K$22</f>
        <v>*</v>
      </c>
      <c r="T40" s="11" t="str">
        <f>[36]Outubro!$K$23</f>
        <v>*</v>
      </c>
      <c r="U40" s="11" t="str">
        <f>[36]Outubro!$K$24</f>
        <v>*</v>
      </c>
      <c r="V40" s="11" t="str">
        <f>[36]Outubro!$K$25</f>
        <v>*</v>
      </c>
      <c r="W40" s="11" t="str">
        <f>[36]Outubro!$K$26</f>
        <v>*</v>
      </c>
      <c r="X40" s="11" t="str">
        <f>[36]Outubro!$K$27</f>
        <v>*</v>
      </c>
      <c r="Y40" s="11" t="str">
        <f>[36]Outubro!$K$28</f>
        <v>*</v>
      </c>
      <c r="Z40" s="11" t="str">
        <f>[36]Outubro!$K$29</f>
        <v>*</v>
      </c>
      <c r="AA40" s="11" t="str">
        <f>[36]Outubro!$K$30</f>
        <v>*</v>
      </c>
      <c r="AB40" s="11" t="str">
        <f>[36]Outubro!$K$31</f>
        <v>*</v>
      </c>
      <c r="AC40" s="11" t="str">
        <f>[36]Outubro!$K$32</f>
        <v>*</v>
      </c>
      <c r="AD40" s="11" t="str">
        <f>[36]Outubro!$K$33</f>
        <v>*</v>
      </c>
      <c r="AE40" s="11" t="str">
        <f>[36]Outubro!$K$34</f>
        <v>*</v>
      </c>
      <c r="AF40" s="11" t="str">
        <f>[36]Outubro!$K$35</f>
        <v>*</v>
      </c>
      <c r="AG40" s="15" t="s">
        <v>226</v>
      </c>
      <c r="AH40" s="16" t="s">
        <v>226</v>
      </c>
      <c r="AI40" s="67" t="s">
        <v>226</v>
      </c>
      <c r="AK40" s="12" t="s">
        <v>47</v>
      </c>
    </row>
    <row r="41" spans="1:37" x14ac:dyDescent="0.2">
      <c r="A41" s="58" t="s">
        <v>175</v>
      </c>
      <c r="B41" s="11">
        <f>[37]Outubro!$K$5</f>
        <v>0</v>
      </c>
      <c r="C41" s="11">
        <f>[37]Outubro!$K$6</f>
        <v>0</v>
      </c>
      <c r="D41" s="11">
        <f>[37]Outubro!$K$7</f>
        <v>0</v>
      </c>
      <c r="E41" s="11">
        <f>[37]Outubro!$K$8</f>
        <v>0</v>
      </c>
      <c r="F41" s="11">
        <f>[37]Outubro!$K$9</f>
        <v>0</v>
      </c>
      <c r="G41" s="11">
        <f>[37]Outubro!$K$10</f>
        <v>1.4</v>
      </c>
      <c r="H41" s="11">
        <f>[37]Outubro!$K$11</f>
        <v>0</v>
      </c>
      <c r="I41" s="11">
        <f>[37]Outubro!$K$12</f>
        <v>0</v>
      </c>
      <c r="J41" s="11">
        <f>[37]Outubro!$K$13</f>
        <v>0</v>
      </c>
      <c r="K41" s="11">
        <f>[37]Outubro!$K$14</f>
        <v>0</v>
      </c>
      <c r="L41" s="11">
        <f>[37]Outubro!$K$15</f>
        <v>0</v>
      </c>
      <c r="M41" s="11">
        <f>[37]Outubro!$K$16</f>
        <v>0</v>
      </c>
      <c r="N41" s="11">
        <f>[37]Outubro!$K$17</f>
        <v>0</v>
      </c>
      <c r="O41" s="11">
        <f>[37]Outubro!$K$18</f>
        <v>0</v>
      </c>
      <c r="P41" s="11">
        <f>[37]Outubro!$K$19</f>
        <v>18.8</v>
      </c>
      <c r="Q41" s="11">
        <f>[37]Outubro!$K$20</f>
        <v>0.2</v>
      </c>
      <c r="R41" s="11">
        <f>[37]Outubro!$K$21</f>
        <v>0</v>
      </c>
      <c r="S41" s="11">
        <f>[37]Outubro!$K$22</f>
        <v>1.7999999999999998</v>
      </c>
      <c r="T41" s="11">
        <f>[37]Outubro!$K$23</f>
        <v>14</v>
      </c>
      <c r="U41" s="11">
        <f>[37]Outubro!$K$24</f>
        <v>14.200000000000001</v>
      </c>
      <c r="V41" s="11">
        <f>[37]Outubro!$K$25</f>
        <v>1.5999999999999999</v>
      </c>
      <c r="W41" s="11">
        <f>[37]Outubro!$K$26</f>
        <v>0</v>
      </c>
      <c r="X41" s="11">
        <f>[37]Outubro!$K$27</f>
        <v>0</v>
      </c>
      <c r="Y41" s="11">
        <f>[37]Outubro!$K$28</f>
        <v>6</v>
      </c>
      <c r="Z41" s="11">
        <f>[37]Outubro!$K$29</f>
        <v>0</v>
      </c>
      <c r="AA41" s="11">
        <f>[37]Outubro!$K$30</f>
        <v>14.200000000000001</v>
      </c>
      <c r="AB41" s="11">
        <f>[37]Outubro!$K$31</f>
        <v>0.2</v>
      </c>
      <c r="AC41" s="11">
        <f>[37]Outubro!$K$32</f>
        <v>0</v>
      </c>
      <c r="AD41" s="11">
        <f>[37]Outubro!$K$33</f>
        <v>32.4</v>
      </c>
      <c r="AE41" s="11">
        <f>[37]Outubro!$K$34</f>
        <v>0.4</v>
      </c>
      <c r="AF41" s="11">
        <f>[37]Outubro!$K$35</f>
        <v>0</v>
      </c>
      <c r="AG41" s="15">
        <f t="shared" ref="AG41" si="28">SUM(B41:AF41)</f>
        <v>105.20000000000002</v>
      </c>
      <c r="AH41" s="16">
        <f t="shared" si="26"/>
        <v>32.4</v>
      </c>
      <c r="AI41" s="67">
        <f t="shared" si="27"/>
        <v>19</v>
      </c>
    </row>
    <row r="42" spans="1:37" x14ac:dyDescent="0.2">
      <c r="A42" s="58" t="s">
        <v>17</v>
      </c>
      <c r="B42" s="11">
        <f>[38]Outubro!$K$5</f>
        <v>0</v>
      </c>
      <c r="C42" s="11">
        <f>[38]Outubro!$K$6</f>
        <v>0</v>
      </c>
      <c r="D42" s="11">
        <f>[38]Outubro!$K$7</f>
        <v>0</v>
      </c>
      <c r="E42" s="11">
        <f>[38]Outubro!$K$8</f>
        <v>0</v>
      </c>
      <c r="F42" s="11">
        <f>[38]Outubro!$K$9</f>
        <v>0</v>
      </c>
      <c r="G42" s="11">
        <f>[38]Outubro!$K$10</f>
        <v>0</v>
      </c>
      <c r="H42" s="11">
        <f>[38]Outubro!$K$11</f>
        <v>0</v>
      </c>
      <c r="I42" s="11">
        <f>[38]Outubro!$K$12</f>
        <v>0.2</v>
      </c>
      <c r="J42" s="11">
        <f>[38]Outubro!$K$13</f>
        <v>0</v>
      </c>
      <c r="K42" s="11">
        <f>[38]Outubro!$K$14</f>
        <v>0</v>
      </c>
      <c r="L42" s="11">
        <f>[38]Outubro!$K$15</f>
        <v>0</v>
      </c>
      <c r="M42" s="11">
        <f>[38]Outubro!$K$16</f>
        <v>15.8</v>
      </c>
      <c r="N42" s="11">
        <f>[38]Outubro!$K$17</f>
        <v>3.2000000000000011</v>
      </c>
      <c r="O42" s="11">
        <f>[38]Outubro!$K$18</f>
        <v>4.8</v>
      </c>
      <c r="P42" s="11">
        <f>[38]Outubro!$K$19</f>
        <v>0.4</v>
      </c>
      <c r="Q42" s="11">
        <f>[38]Outubro!$K$20</f>
        <v>0.60000000000000009</v>
      </c>
      <c r="R42" s="11">
        <f>[38]Outubro!$K$21</f>
        <v>0.2</v>
      </c>
      <c r="S42" s="11">
        <f>[38]Outubro!$K$22</f>
        <v>0.4</v>
      </c>
      <c r="T42" s="11">
        <f>[38]Outubro!$K$23</f>
        <v>0.4</v>
      </c>
      <c r="U42" s="11">
        <f>[38]Outubro!$K$24</f>
        <v>0.2</v>
      </c>
      <c r="V42" s="11">
        <f>[38]Outubro!$K$25</f>
        <v>0</v>
      </c>
      <c r="W42" s="11">
        <f>[38]Outubro!$K$26</f>
        <v>0</v>
      </c>
      <c r="X42" s="11">
        <f>[38]Outubro!$K$27</f>
        <v>0</v>
      </c>
      <c r="Y42" s="11">
        <f>[38]Outubro!$K$28</f>
        <v>3.3999999999999995</v>
      </c>
      <c r="Z42" s="11">
        <f>[38]Outubro!$K$29</f>
        <v>1.2</v>
      </c>
      <c r="AA42" s="11">
        <f>[38]Outubro!$K$30</f>
        <v>0</v>
      </c>
      <c r="AB42" s="11">
        <f>[38]Outubro!$K$31</f>
        <v>0.4</v>
      </c>
      <c r="AC42" s="11">
        <f>[38]Outubro!$K$32</f>
        <v>0.4</v>
      </c>
      <c r="AD42" s="11">
        <f>[38]Outubro!$K$33</f>
        <v>1.2</v>
      </c>
      <c r="AE42" s="11">
        <f>[38]Outubro!$K$34</f>
        <v>0.60000000000000009</v>
      </c>
      <c r="AF42" s="11">
        <f>[38]Outubro!$K$35</f>
        <v>0.2</v>
      </c>
      <c r="AG42" s="15">
        <f t="shared" ref="AG42" si="29">SUM(B42:AF42)</f>
        <v>33.6</v>
      </c>
      <c r="AH42" s="16">
        <f t="shared" ref="AH42:AH43" si="30">MAX(B42:AF42)</f>
        <v>15.8</v>
      </c>
      <c r="AI42" s="67">
        <f t="shared" ref="AI42:AI43" si="31">COUNTIF(B42:AF42,"=0,0")</f>
        <v>14</v>
      </c>
    </row>
    <row r="43" spans="1:37" x14ac:dyDescent="0.2">
      <c r="A43" s="58" t="s">
        <v>157</v>
      </c>
      <c r="B43" s="11">
        <f>[39]Outubro!$K$5</f>
        <v>0</v>
      </c>
      <c r="C43" s="11">
        <f>[39]Outubro!$K$6</f>
        <v>0</v>
      </c>
      <c r="D43" s="11">
        <f>[39]Outubro!$K$7</f>
        <v>0</v>
      </c>
      <c r="E43" s="11">
        <f>[39]Outubro!$K$8</f>
        <v>0</v>
      </c>
      <c r="F43" s="11">
        <f>[39]Outubro!$K$9</f>
        <v>0</v>
      </c>
      <c r="G43" s="11">
        <f>[39]Outubro!$K$10</f>
        <v>0</v>
      </c>
      <c r="H43" s="11">
        <f>[39]Outubro!$K$11</f>
        <v>0</v>
      </c>
      <c r="I43" s="11">
        <f>[39]Outubro!$K$12</f>
        <v>0</v>
      </c>
      <c r="J43" s="11">
        <f>[39]Outubro!$K$13</f>
        <v>0</v>
      </c>
      <c r="K43" s="11">
        <f>[39]Outubro!$K$14</f>
        <v>0</v>
      </c>
      <c r="L43" s="11">
        <f>[39]Outubro!$K$15</f>
        <v>0</v>
      </c>
      <c r="M43" s="11">
        <f>[39]Outubro!$K$16</f>
        <v>0</v>
      </c>
      <c r="N43" s="11">
        <f>[39]Outubro!$K$17</f>
        <v>0</v>
      </c>
      <c r="O43" s="11">
        <f>[39]Outubro!$K$18</f>
        <v>3</v>
      </c>
      <c r="P43" s="11">
        <f>[39]Outubro!$K$19</f>
        <v>10</v>
      </c>
      <c r="Q43" s="11">
        <f>[39]Outubro!$K$20</f>
        <v>0.2</v>
      </c>
      <c r="R43" s="11">
        <f>[39]Outubro!$K$21</f>
        <v>0</v>
      </c>
      <c r="S43" s="11">
        <f>[39]Outubro!$K$22</f>
        <v>0</v>
      </c>
      <c r="T43" s="11">
        <f>[39]Outubro!$K$23</f>
        <v>31</v>
      </c>
      <c r="U43" s="11">
        <f>[39]Outubro!$K$24</f>
        <v>0.2</v>
      </c>
      <c r="V43" s="11">
        <f>[39]Outubro!$K$25</f>
        <v>0</v>
      </c>
      <c r="W43" s="11">
        <f>[39]Outubro!$K$26</f>
        <v>0</v>
      </c>
      <c r="X43" s="11">
        <f>[39]Outubro!$K$27</f>
        <v>2</v>
      </c>
      <c r="Y43" s="11">
        <f>[39]Outubro!$K$28</f>
        <v>5.6000000000000005</v>
      </c>
      <c r="Z43" s="11">
        <f>[39]Outubro!$K$29</f>
        <v>0.4</v>
      </c>
      <c r="AA43" s="11">
        <f>[39]Outubro!$K$30</f>
        <v>23.799999999999997</v>
      </c>
      <c r="AB43" s="11">
        <f>[39]Outubro!$K$31</f>
        <v>0.2</v>
      </c>
      <c r="AC43" s="11">
        <f>[39]Outubro!$K$32</f>
        <v>0</v>
      </c>
      <c r="AD43" s="11">
        <f>[39]Outubro!$K$33</f>
        <v>18.400000000000002</v>
      </c>
      <c r="AE43" s="11">
        <f>[39]Outubro!$K$34</f>
        <v>1.2</v>
      </c>
      <c r="AF43" s="11">
        <f>[39]Outubro!$K$35</f>
        <v>0</v>
      </c>
      <c r="AG43" s="15">
        <f t="shared" ref="AG43" si="32">SUM(B43:AF43)</f>
        <v>96.000000000000014</v>
      </c>
      <c r="AH43" s="16">
        <f t="shared" si="30"/>
        <v>31</v>
      </c>
      <c r="AI43" s="67">
        <f t="shared" si="31"/>
        <v>19</v>
      </c>
      <c r="AK43" s="12" t="s">
        <v>47</v>
      </c>
    </row>
    <row r="44" spans="1:37" x14ac:dyDescent="0.2">
      <c r="A44" s="58" t="s">
        <v>18</v>
      </c>
      <c r="B44" s="11" t="str">
        <f>[40]Outubro!$K$5</f>
        <v>*</v>
      </c>
      <c r="C44" s="11" t="str">
        <f>[40]Outubro!$K$6</f>
        <v>*</v>
      </c>
      <c r="D44" s="11" t="str">
        <f>[40]Outubro!$K$7</f>
        <v>*</v>
      </c>
      <c r="E44" s="11" t="str">
        <f>[40]Outubro!$K$8</f>
        <v>*</v>
      </c>
      <c r="F44" s="11" t="str">
        <f>[40]Outubro!$K$9</f>
        <v>*</v>
      </c>
      <c r="G44" s="11" t="str">
        <f>[40]Outubro!$K$10</f>
        <v>*</v>
      </c>
      <c r="H44" s="11" t="str">
        <f>[40]Outubro!$K$11</f>
        <v>*</v>
      </c>
      <c r="I44" s="11" t="str">
        <f>[40]Outubro!$K$12</f>
        <v>*</v>
      </c>
      <c r="J44" s="11" t="str">
        <f>[40]Outubro!$K$13</f>
        <v>*</v>
      </c>
      <c r="K44" s="11" t="str">
        <f>[40]Outubro!$K$14</f>
        <v>*</v>
      </c>
      <c r="L44" s="11" t="str">
        <f>[40]Outubro!$K$15</f>
        <v>*</v>
      </c>
      <c r="M44" s="11" t="str">
        <f>[40]Outubro!$K$16</f>
        <v>*</v>
      </c>
      <c r="N44" s="11" t="str">
        <f>[40]Outubro!$K$17</f>
        <v>*</v>
      </c>
      <c r="O44" s="11" t="str">
        <f>[40]Outubro!$K$18</f>
        <v>*</v>
      </c>
      <c r="P44" s="11" t="str">
        <f>[40]Outubro!$K$19</f>
        <v>*</v>
      </c>
      <c r="Q44" s="11" t="str">
        <f>[40]Outubro!$K$20</f>
        <v>*</v>
      </c>
      <c r="R44" s="11" t="str">
        <f>[40]Outubro!$K$21</f>
        <v>*</v>
      </c>
      <c r="S44" s="11" t="str">
        <f>[40]Outubro!$K$22</f>
        <v>*</v>
      </c>
      <c r="T44" s="11" t="str">
        <f>[40]Outubro!$K$23</f>
        <v>*</v>
      </c>
      <c r="U44" s="11" t="str">
        <f>[40]Outubro!$K$24</f>
        <v>*</v>
      </c>
      <c r="V44" s="11" t="str">
        <f>[40]Outubro!$K$25</f>
        <v>*</v>
      </c>
      <c r="W44" s="11" t="str">
        <f>[40]Outubro!$K$26</f>
        <v>*</v>
      </c>
      <c r="X44" s="11" t="str">
        <f>[40]Outubro!$K$27</f>
        <v>*</v>
      </c>
      <c r="Y44" s="11" t="str">
        <f>[40]Outubro!$K$28</f>
        <v>*</v>
      </c>
      <c r="Z44" s="11" t="str">
        <f>[40]Outubro!$K$29</f>
        <v>*</v>
      </c>
      <c r="AA44" s="11" t="str">
        <f>[40]Outubro!$K$30</f>
        <v>*</v>
      </c>
      <c r="AB44" s="11" t="str">
        <f>[40]Outubro!$K$31</f>
        <v>*</v>
      </c>
      <c r="AC44" s="11" t="str">
        <f>[40]Outubro!$K$32</f>
        <v>*</v>
      </c>
      <c r="AD44" s="11" t="str">
        <f>[40]Outubro!$K$33</f>
        <v>*</v>
      </c>
      <c r="AE44" s="11" t="str">
        <f>[40]Outubro!$K$34</f>
        <v>*</v>
      </c>
      <c r="AF44" s="11" t="str">
        <f>[40]Outubro!$K$35</f>
        <v>*</v>
      </c>
      <c r="AG44" s="15" t="s">
        <v>226</v>
      </c>
      <c r="AH44" s="16" t="s">
        <v>226</v>
      </c>
      <c r="AI44" s="67" t="s">
        <v>226</v>
      </c>
    </row>
    <row r="45" spans="1:37" x14ac:dyDescent="0.2">
      <c r="A45" s="58" t="s">
        <v>162</v>
      </c>
      <c r="B45" s="11" t="str">
        <f>[41]Outubro!$K$5</f>
        <v>*</v>
      </c>
      <c r="C45" s="11" t="str">
        <f>[41]Outubro!$K$6</f>
        <v>*</v>
      </c>
      <c r="D45" s="11" t="str">
        <f>[41]Outubro!$K$7</f>
        <v>*</v>
      </c>
      <c r="E45" s="11" t="str">
        <f>[41]Outubro!$K$8</f>
        <v>*</v>
      </c>
      <c r="F45" s="11" t="str">
        <f>[41]Outubro!$K$9</f>
        <v>*</v>
      </c>
      <c r="G45" s="11" t="str">
        <f>[41]Outubro!$K$10</f>
        <v>*</v>
      </c>
      <c r="H45" s="11" t="str">
        <f>[41]Outubro!$K$11</f>
        <v>*</v>
      </c>
      <c r="I45" s="11" t="str">
        <f>[41]Outubro!$K$12</f>
        <v>*</v>
      </c>
      <c r="J45" s="11" t="str">
        <f>[41]Outubro!$K$13</f>
        <v>*</v>
      </c>
      <c r="K45" s="11" t="str">
        <f>[41]Outubro!$K$14</f>
        <v>*</v>
      </c>
      <c r="L45" s="11" t="str">
        <f>[41]Outubro!$K$15</f>
        <v>*</v>
      </c>
      <c r="M45" s="11" t="str">
        <f>[41]Outubro!$K$16</f>
        <v>*</v>
      </c>
      <c r="N45" s="11" t="str">
        <f>[41]Outubro!$K$17</f>
        <v>*</v>
      </c>
      <c r="O45" s="11" t="str">
        <f>[41]Outubro!$K$18</f>
        <v>*</v>
      </c>
      <c r="P45" s="11" t="str">
        <f>[41]Outubro!$K$19</f>
        <v>*</v>
      </c>
      <c r="Q45" s="11" t="str">
        <f>[41]Outubro!$K$20</f>
        <v>*</v>
      </c>
      <c r="R45" s="11" t="str">
        <f>[41]Outubro!$K$21</f>
        <v>*</v>
      </c>
      <c r="S45" s="11" t="str">
        <f>[41]Outubro!$K$22</f>
        <v>*</v>
      </c>
      <c r="T45" s="11" t="str">
        <f>[41]Outubro!$K$23</f>
        <v>*</v>
      </c>
      <c r="U45" s="11" t="str">
        <f>[41]Outubro!$K$24</f>
        <v>*</v>
      </c>
      <c r="V45" s="11" t="str">
        <f>[41]Outubro!$K$25</f>
        <v>*</v>
      </c>
      <c r="W45" s="11" t="str">
        <f>[41]Outubro!$K$26</f>
        <v>*</v>
      </c>
      <c r="X45" s="11" t="str">
        <f>[41]Outubro!$K$27</f>
        <v>*</v>
      </c>
      <c r="Y45" s="11" t="str">
        <f>[41]Outubro!$K$28</f>
        <v>*</v>
      </c>
      <c r="Z45" s="11" t="str">
        <f>[41]Outubro!$K$29</f>
        <v>*</v>
      </c>
      <c r="AA45" s="11" t="str">
        <f>[41]Outubro!$K$30</f>
        <v>*</v>
      </c>
      <c r="AB45" s="11" t="str">
        <f>[41]Outubro!$K$31</f>
        <v>*</v>
      </c>
      <c r="AC45" s="11" t="str">
        <f>[41]Outubro!$K$32</f>
        <v>*</v>
      </c>
      <c r="AD45" s="11" t="str">
        <f>[41]Outubro!$K$33</f>
        <v>*</v>
      </c>
      <c r="AE45" s="11" t="str">
        <f>[41]Outubro!$K$34</f>
        <v>*</v>
      </c>
      <c r="AF45" s="11" t="str">
        <f>[41]Outubro!$K$35</f>
        <v>*</v>
      </c>
      <c r="AG45" s="15" t="s">
        <v>226</v>
      </c>
      <c r="AH45" s="16" t="s">
        <v>226</v>
      </c>
      <c r="AI45" s="67" t="s">
        <v>226</v>
      </c>
    </row>
    <row r="46" spans="1:37" x14ac:dyDescent="0.2">
      <c r="A46" s="58" t="s">
        <v>19</v>
      </c>
      <c r="B46" s="11" t="str">
        <f>[42]Outubro!$K$5</f>
        <v>*</v>
      </c>
      <c r="C46" s="11" t="str">
        <f>[42]Outubro!$K$6</f>
        <v>*</v>
      </c>
      <c r="D46" s="11" t="str">
        <f>[42]Outubro!$K$7</f>
        <v>*</v>
      </c>
      <c r="E46" s="11" t="str">
        <f>[42]Outubro!$K$8</f>
        <v>*</v>
      </c>
      <c r="F46" s="11" t="str">
        <f>[42]Outubro!$K$9</f>
        <v>*</v>
      </c>
      <c r="G46" s="11" t="str">
        <f>[42]Outubro!$K$10</f>
        <v>*</v>
      </c>
      <c r="H46" s="11" t="str">
        <f>[42]Outubro!$K$11</f>
        <v>*</v>
      </c>
      <c r="I46" s="11" t="str">
        <f>[42]Outubro!$K$12</f>
        <v>*</v>
      </c>
      <c r="J46" s="11" t="str">
        <f>[42]Outubro!$K$13</f>
        <v>*</v>
      </c>
      <c r="K46" s="11" t="str">
        <f>[42]Outubro!$K$14</f>
        <v>*</v>
      </c>
      <c r="L46" s="11" t="str">
        <f>[42]Outubro!$K$15</f>
        <v>*</v>
      </c>
      <c r="M46" s="11" t="str">
        <f>[42]Outubro!$K$16</f>
        <v>*</v>
      </c>
      <c r="N46" s="11" t="str">
        <f>[42]Outubro!$K$17</f>
        <v>*</v>
      </c>
      <c r="O46" s="11" t="str">
        <f>[42]Outubro!$K$18</f>
        <v>*</v>
      </c>
      <c r="P46" s="11" t="str">
        <f>[42]Outubro!$K$19</f>
        <v>*</v>
      </c>
      <c r="Q46" s="11" t="str">
        <f>[42]Outubro!$K$20</f>
        <v>*</v>
      </c>
      <c r="R46" s="11" t="str">
        <f>[42]Outubro!$K$21</f>
        <v>*</v>
      </c>
      <c r="S46" s="11" t="str">
        <f>[42]Outubro!$K$22</f>
        <v>*</v>
      </c>
      <c r="T46" s="11" t="str">
        <f>[42]Outubro!$K$23</f>
        <v>*</v>
      </c>
      <c r="U46" s="11" t="str">
        <f>[42]Outubro!$K$24</f>
        <v>*</v>
      </c>
      <c r="V46" s="11" t="str">
        <f>[42]Outubro!$K$25</f>
        <v>*</v>
      </c>
      <c r="W46" s="11" t="str">
        <f>[42]Outubro!$K$26</f>
        <v>*</v>
      </c>
      <c r="X46" s="11" t="str">
        <f>[42]Outubro!$K$27</f>
        <v>*</v>
      </c>
      <c r="Y46" s="11" t="str">
        <f>[42]Outubro!$K$28</f>
        <v>*</v>
      </c>
      <c r="Z46" s="11" t="str">
        <f>[42]Outubro!$K$29</f>
        <v>*</v>
      </c>
      <c r="AA46" s="11" t="str">
        <f>[42]Outubro!$K$30</f>
        <v>*</v>
      </c>
      <c r="AB46" s="11" t="str">
        <f>[42]Outubro!$K$31</f>
        <v>*</v>
      </c>
      <c r="AC46" s="11" t="str">
        <f>[42]Outubro!$K$32</f>
        <v>*</v>
      </c>
      <c r="AD46" s="11" t="str">
        <f>[42]Outubro!$K$33</f>
        <v>*</v>
      </c>
      <c r="AE46" s="11" t="str">
        <f>[42]Outubro!$K$34</f>
        <v>*</v>
      </c>
      <c r="AF46" s="11" t="str">
        <f>[42]Outubro!$K$35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37" x14ac:dyDescent="0.2">
      <c r="A47" s="58" t="s">
        <v>31</v>
      </c>
      <c r="B47" s="11">
        <f>[43]Outubro!$K$5</f>
        <v>0</v>
      </c>
      <c r="C47" s="11">
        <f>[43]Outubro!$K$6</f>
        <v>0</v>
      </c>
      <c r="D47" s="11">
        <f>[43]Outubro!$K$7</f>
        <v>0</v>
      </c>
      <c r="E47" s="11">
        <f>[43]Outubro!$K$8</f>
        <v>0</v>
      </c>
      <c r="F47" s="11">
        <f>[43]Outubro!$K$9</f>
        <v>0</v>
      </c>
      <c r="G47" s="11">
        <f>[43]Outubro!$K$10</f>
        <v>0.4</v>
      </c>
      <c r="H47" s="11">
        <f>[43]Outubro!$K$11</f>
        <v>0</v>
      </c>
      <c r="I47" s="11">
        <f>[43]Outubro!$K$12</f>
        <v>0</v>
      </c>
      <c r="J47" s="11">
        <f>[43]Outubro!$K$13</f>
        <v>0</v>
      </c>
      <c r="K47" s="11">
        <f>[43]Outubro!$K$14</f>
        <v>0</v>
      </c>
      <c r="L47" s="11">
        <f>[43]Outubro!$K$15</f>
        <v>0</v>
      </c>
      <c r="M47" s="11">
        <f>[43]Outubro!$K$16</f>
        <v>0</v>
      </c>
      <c r="N47" s="11">
        <f>[43]Outubro!$K$17</f>
        <v>0</v>
      </c>
      <c r="O47" s="11">
        <f>[43]Outubro!$K$18</f>
        <v>0.6</v>
      </c>
      <c r="P47" s="11">
        <f>[43]Outubro!$K$19</f>
        <v>6.4</v>
      </c>
      <c r="Q47" s="11">
        <f>[43]Outubro!$K$20</f>
        <v>0.2</v>
      </c>
      <c r="R47" s="11">
        <f>[43]Outubro!$K$21</f>
        <v>0</v>
      </c>
      <c r="S47" s="11">
        <f>[43]Outubro!$K$22</f>
        <v>0</v>
      </c>
      <c r="T47" s="11">
        <f>[43]Outubro!$K$23</f>
        <v>0</v>
      </c>
      <c r="U47" s="11">
        <f>[43]Outubro!$K$24</f>
        <v>0</v>
      </c>
      <c r="V47" s="11">
        <f>[43]Outubro!$K$25</f>
        <v>0</v>
      </c>
      <c r="W47" s="11">
        <f>[43]Outubro!$K$26</f>
        <v>0</v>
      </c>
      <c r="X47" s="11">
        <f>[43]Outubro!$K$27</f>
        <v>0</v>
      </c>
      <c r="Y47" s="11">
        <f>[43]Outubro!$K$28</f>
        <v>0</v>
      </c>
      <c r="Z47" s="11">
        <f>[43]Outubro!$K$29</f>
        <v>0</v>
      </c>
      <c r="AA47" s="11">
        <f>[43]Outubro!$K$30</f>
        <v>0</v>
      </c>
      <c r="AB47" s="11">
        <f>[43]Outubro!$K$31</f>
        <v>0</v>
      </c>
      <c r="AC47" s="11">
        <f>[43]Outubro!$K$32</f>
        <v>0</v>
      </c>
      <c r="AD47" s="11">
        <f>[43]Outubro!$K$33</f>
        <v>0</v>
      </c>
      <c r="AE47" s="11">
        <f>[43]Outubro!$K$34</f>
        <v>0</v>
      </c>
      <c r="AF47" s="11">
        <f>[43]Outubro!$K$35</f>
        <v>0</v>
      </c>
      <c r="AG47" s="15">
        <f t="shared" ref="AG47:AG48" si="33">SUM(B47:AF47)</f>
        <v>7.6000000000000005</v>
      </c>
      <c r="AH47" s="16">
        <f t="shared" ref="AH47" si="34">MAX(B47:AF47)</f>
        <v>6.4</v>
      </c>
      <c r="AI47" s="67">
        <f t="shared" ref="AI47:AI48" si="35">COUNTIF(B47:AF47,"=0,0")</f>
        <v>27</v>
      </c>
    </row>
    <row r="48" spans="1:37" x14ac:dyDescent="0.2">
      <c r="A48" s="58" t="s">
        <v>44</v>
      </c>
      <c r="B48" s="11">
        <f>[44]Outubro!$K$5</f>
        <v>0</v>
      </c>
      <c r="C48" s="11">
        <f>[44]Outubro!$K$6</f>
        <v>0</v>
      </c>
      <c r="D48" s="11">
        <f>[44]Outubro!$K$7</f>
        <v>0</v>
      </c>
      <c r="E48" s="11">
        <f>[44]Outubro!$K$8</f>
        <v>0</v>
      </c>
      <c r="F48" s="11">
        <f>[44]Outubro!$K$9</f>
        <v>0</v>
      </c>
      <c r="G48" s="11">
        <f>[44]Outubro!$K$10</f>
        <v>0</v>
      </c>
      <c r="H48" s="11">
        <f>[44]Outubro!$K$11</f>
        <v>0</v>
      </c>
      <c r="I48" s="11">
        <f>[44]Outubro!$K$12</f>
        <v>0.2</v>
      </c>
      <c r="J48" s="11">
        <f>[44]Outubro!$K$13</f>
        <v>0</v>
      </c>
      <c r="K48" s="11">
        <f>[44]Outubro!$K$14</f>
        <v>0</v>
      </c>
      <c r="L48" s="11">
        <f>[44]Outubro!$K$15</f>
        <v>0</v>
      </c>
      <c r="M48" s="11">
        <f>[44]Outubro!$K$16</f>
        <v>0</v>
      </c>
      <c r="N48" s="11">
        <f>[44]Outubro!$K$17</f>
        <v>0</v>
      </c>
      <c r="O48" s="11">
        <f>[44]Outubro!$K$18</f>
        <v>0</v>
      </c>
      <c r="P48" s="11">
        <f>[44]Outubro!$K$19</f>
        <v>0</v>
      </c>
      <c r="Q48" s="11">
        <f>[44]Outubro!$K$20</f>
        <v>0</v>
      </c>
      <c r="R48" s="11">
        <f>[44]Outubro!$K$21</f>
        <v>0</v>
      </c>
      <c r="S48" s="11">
        <f>[44]Outubro!$K$22</f>
        <v>0</v>
      </c>
      <c r="T48" s="11">
        <f>[44]Outubro!$K$23</f>
        <v>0</v>
      </c>
      <c r="U48" s="11">
        <f>[44]Outubro!$K$24</f>
        <v>1</v>
      </c>
      <c r="V48" s="11">
        <f>[44]Outubro!$K$25</f>
        <v>5.4000000000000012</v>
      </c>
      <c r="W48" s="11">
        <f>[44]Outubro!$K$26</f>
        <v>0</v>
      </c>
      <c r="X48" s="11">
        <f>[44]Outubro!$K$27</f>
        <v>0</v>
      </c>
      <c r="Y48" s="11">
        <f>[44]Outubro!$K$28</f>
        <v>0</v>
      </c>
      <c r="Z48" s="11">
        <f>[44]Outubro!$K$29</f>
        <v>0</v>
      </c>
      <c r="AA48" s="11">
        <f>[44]Outubro!$K$30</f>
        <v>0</v>
      </c>
      <c r="AB48" s="11">
        <f>[44]Outubro!$K$31</f>
        <v>0</v>
      </c>
      <c r="AC48" s="11">
        <f>[44]Outubro!$K$32</f>
        <v>0</v>
      </c>
      <c r="AD48" s="11">
        <f>[44]Outubro!$K$33</f>
        <v>0</v>
      </c>
      <c r="AE48" s="11">
        <f>[44]Outubro!$K$34</f>
        <v>0</v>
      </c>
      <c r="AF48" s="11">
        <f>[44]Outubro!$K$35</f>
        <v>0</v>
      </c>
      <c r="AG48" s="15">
        <f t="shared" si="33"/>
        <v>6.6000000000000014</v>
      </c>
      <c r="AH48" s="16">
        <f>MAX(B48:AF48)</f>
        <v>5.4000000000000012</v>
      </c>
      <c r="AI48" s="67">
        <f t="shared" si="35"/>
        <v>28</v>
      </c>
      <c r="AJ48" s="12" t="s">
        <v>47</v>
      </c>
    </row>
    <row r="49" spans="1:37" x14ac:dyDescent="0.2">
      <c r="A49" s="58" t="s">
        <v>20</v>
      </c>
      <c r="B49" s="11" t="str">
        <f>[45]Outubro!$K$5</f>
        <v>*</v>
      </c>
      <c r="C49" s="11" t="str">
        <f>[45]Outubro!$K$6</f>
        <v>*</v>
      </c>
      <c r="D49" s="11" t="str">
        <f>[45]Outubro!$K$7</f>
        <v>*</v>
      </c>
      <c r="E49" s="11" t="str">
        <f>[45]Outubro!$K$8</f>
        <v>*</v>
      </c>
      <c r="F49" s="11" t="str">
        <f>[45]Outubro!$K$9</f>
        <v>*</v>
      </c>
      <c r="G49" s="11" t="str">
        <f>[45]Outubro!$K$10</f>
        <v>*</v>
      </c>
      <c r="H49" s="11" t="str">
        <f>[45]Outubro!$K$11</f>
        <v>*</v>
      </c>
      <c r="I49" s="11" t="str">
        <f>[45]Outubro!$K$12</f>
        <v>*</v>
      </c>
      <c r="J49" s="11" t="str">
        <f>[45]Outubro!$K$13</f>
        <v>*</v>
      </c>
      <c r="K49" s="11" t="str">
        <f>[45]Outubro!$K$14</f>
        <v>*</v>
      </c>
      <c r="L49" s="11" t="str">
        <f>[45]Outubro!$K$15</f>
        <v>*</v>
      </c>
      <c r="M49" s="11" t="str">
        <f>[45]Outubro!$K$16</f>
        <v>*</v>
      </c>
      <c r="N49" s="11" t="str">
        <f>[45]Outubro!$K$17</f>
        <v>*</v>
      </c>
      <c r="O49" s="11" t="str">
        <f>[45]Outubro!$K$18</f>
        <v>*</v>
      </c>
      <c r="P49" s="11" t="str">
        <f>[45]Outubro!$K$19</f>
        <v>*</v>
      </c>
      <c r="Q49" s="11" t="str">
        <f>[45]Outubro!$K$20</f>
        <v>*</v>
      </c>
      <c r="R49" s="11" t="str">
        <f>[45]Outubro!$K$21</f>
        <v>*</v>
      </c>
      <c r="S49" s="11" t="str">
        <f>[45]Outubro!$K$22</f>
        <v>*</v>
      </c>
      <c r="T49" s="11" t="str">
        <f>[45]Outubro!$K$23</f>
        <v>*</v>
      </c>
      <c r="U49" s="11" t="str">
        <f>[45]Outubro!$K$24</f>
        <v>*</v>
      </c>
      <c r="V49" s="11" t="str">
        <f>[45]Outubro!$K$25</f>
        <v>*</v>
      </c>
      <c r="W49" s="11" t="str">
        <f>[45]Outubro!$K$26</f>
        <v>*</v>
      </c>
      <c r="X49" s="11" t="str">
        <f>[45]Outubro!$K$27</f>
        <v>*</v>
      </c>
      <c r="Y49" s="11" t="str">
        <f>[45]Outubro!$K$28</f>
        <v>*</v>
      </c>
      <c r="Z49" s="11" t="str">
        <f>[45]Outubro!$K$29</f>
        <v>*</v>
      </c>
      <c r="AA49" s="11" t="str">
        <f>[45]Outubro!$K$30</f>
        <v>*</v>
      </c>
      <c r="AB49" s="11" t="str">
        <f>[45]Outubro!$K$31</f>
        <v>*</v>
      </c>
      <c r="AC49" s="11" t="str">
        <f>[45]Outubro!$K$32</f>
        <v>*</v>
      </c>
      <c r="AD49" s="11" t="str">
        <f>[45]Outubro!$K$33</f>
        <v>*</v>
      </c>
      <c r="AE49" s="11" t="str">
        <f>[45]Outubro!$K$34</f>
        <v>*</v>
      </c>
      <c r="AF49" s="11" t="str">
        <f>[45]Outubro!$K$35</f>
        <v>*</v>
      </c>
      <c r="AG49" s="15" t="s">
        <v>226</v>
      </c>
      <c r="AH49" s="16" t="s">
        <v>226</v>
      </c>
      <c r="AI49" s="67" t="s">
        <v>226</v>
      </c>
    </row>
    <row r="50" spans="1:37" s="5" customFormat="1" ht="17.100000000000001" customHeight="1" x14ac:dyDescent="0.2">
      <c r="A50" s="59" t="s">
        <v>33</v>
      </c>
      <c r="B50" s="13">
        <f t="shared" ref="B50:AH50" si="36">MAX(B5:B49)</f>
        <v>0</v>
      </c>
      <c r="C50" s="13">
        <f t="shared" si="36"/>
        <v>0</v>
      </c>
      <c r="D50" s="13">
        <f t="shared" si="36"/>
        <v>0</v>
      </c>
      <c r="E50" s="13">
        <f t="shared" si="36"/>
        <v>0</v>
      </c>
      <c r="F50" s="13">
        <f t="shared" si="36"/>
        <v>0</v>
      </c>
      <c r="G50" s="13">
        <f t="shared" si="36"/>
        <v>1.4</v>
      </c>
      <c r="H50" s="13">
        <f t="shared" si="36"/>
        <v>9.4</v>
      </c>
      <c r="I50" s="13">
        <f t="shared" si="36"/>
        <v>3</v>
      </c>
      <c r="J50" s="13">
        <f t="shared" si="36"/>
        <v>0</v>
      </c>
      <c r="K50" s="13">
        <f t="shared" si="36"/>
        <v>1.7999999999999998</v>
      </c>
      <c r="L50" s="13">
        <f t="shared" si="36"/>
        <v>0.2</v>
      </c>
      <c r="M50" s="13">
        <f t="shared" si="36"/>
        <v>18.599999999999998</v>
      </c>
      <c r="N50" s="13">
        <f t="shared" si="36"/>
        <v>55.599999999999994</v>
      </c>
      <c r="O50" s="13">
        <f t="shared" si="36"/>
        <v>19</v>
      </c>
      <c r="P50" s="13">
        <f t="shared" si="36"/>
        <v>51.999999999999993</v>
      </c>
      <c r="Q50" s="13">
        <f t="shared" si="36"/>
        <v>23</v>
      </c>
      <c r="R50" s="13">
        <f t="shared" si="36"/>
        <v>0.2</v>
      </c>
      <c r="S50" s="13">
        <f t="shared" si="36"/>
        <v>30.8</v>
      </c>
      <c r="T50" s="13">
        <f t="shared" si="36"/>
        <v>31</v>
      </c>
      <c r="U50" s="13">
        <f t="shared" si="36"/>
        <v>23</v>
      </c>
      <c r="V50" s="13">
        <f t="shared" si="36"/>
        <v>18</v>
      </c>
      <c r="W50" s="13">
        <f t="shared" si="36"/>
        <v>0.4</v>
      </c>
      <c r="X50" s="13">
        <f t="shared" si="36"/>
        <v>31.2</v>
      </c>
      <c r="Y50" s="13">
        <f t="shared" si="36"/>
        <v>41</v>
      </c>
      <c r="Z50" s="13">
        <f t="shared" si="36"/>
        <v>1.2</v>
      </c>
      <c r="AA50" s="13">
        <f t="shared" si="36"/>
        <v>57.2</v>
      </c>
      <c r="AB50" s="13">
        <f t="shared" si="36"/>
        <v>20.6</v>
      </c>
      <c r="AC50" s="13">
        <f t="shared" si="36"/>
        <v>7.2</v>
      </c>
      <c r="AD50" s="13">
        <f t="shared" si="36"/>
        <v>56.599999999999994</v>
      </c>
      <c r="AE50" s="13">
        <f t="shared" si="36"/>
        <v>8.8000000000000007</v>
      </c>
      <c r="AF50" s="13">
        <f t="shared" ref="AF50" si="37">MAX(AF5:AF49)</f>
        <v>6.4</v>
      </c>
      <c r="AG50" s="143">
        <f t="shared" si="36"/>
        <v>207.2</v>
      </c>
      <c r="AH50" s="94">
        <f t="shared" si="36"/>
        <v>57.2</v>
      </c>
      <c r="AI50" s="188"/>
    </row>
    <row r="51" spans="1:37" s="8" customFormat="1" x14ac:dyDescent="0.2">
      <c r="A51" s="68" t="s">
        <v>34</v>
      </c>
      <c r="B51" s="114">
        <f t="shared" ref="B51:AG51" si="38">SUM(B5:B49)</f>
        <v>0</v>
      </c>
      <c r="C51" s="114">
        <f t="shared" si="38"/>
        <v>0</v>
      </c>
      <c r="D51" s="114">
        <f t="shared" si="38"/>
        <v>0</v>
      </c>
      <c r="E51" s="114">
        <f t="shared" si="38"/>
        <v>0</v>
      </c>
      <c r="F51" s="114">
        <f t="shared" si="38"/>
        <v>0</v>
      </c>
      <c r="G51" s="114">
        <f t="shared" si="38"/>
        <v>1.7999999999999998</v>
      </c>
      <c r="H51" s="114">
        <f t="shared" si="38"/>
        <v>11.999999999999998</v>
      </c>
      <c r="I51" s="114">
        <f t="shared" si="38"/>
        <v>4.2</v>
      </c>
      <c r="J51" s="114">
        <f t="shared" si="38"/>
        <v>0</v>
      </c>
      <c r="K51" s="114">
        <f t="shared" si="38"/>
        <v>2.1999999999999997</v>
      </c>
      <c r="L51" s="114">
        <f t="shared" si="38"/>
        <v>0.2</v>
      </c>
      <c r="M51" s="114">
        <f t="shared" si="38"/>
        <v>50.2</v>
      </c>
      <c r="N51" s="114">
        <f t="shared" si="38"/>
        <v>199</v>
      </c>
      <c r="O51" s="114">
        <f t="shared" si="38"/>
        <v>88.199999999999989</v>
      </c>
      <c r="P51" s="114">
        <f t="shared" si="38"/>
        <v>300.99999999999994</v>
      </c>
      <c r="Q51" s="114">
        <f t="shared" si="38"/>
        <v>26.599999999999998</v>
      </c>
      <c r="R51" s="114">
        <f t="shared" si="38"/>
        <v>0.4</v>
      </c>
      <c r="S51" s="114">
        <f t="shared" si="38"/>
        <v>61.999999999999993</v>
      </c>
      <c r="T51" s="114">
        <f t="shared" si="38"/>
        <v>82</v>
      </c>
      <c r="U51" s="114">
        <f t="shared" si="38"/>
        <v>104.60000000000001</v>
      </c>
      <c r="V51" s="114">
        <f t="shared" si="38"/>
        <v>68.2</v>
      </c>
      <c r="W51" s="114">
        <f t="shared" si="38"/>
        <v>1.4</v>
      </c>
      <c r="X51" s="114">
        <f t="shared" si="38"/>
        <v>51</v>
      </c>
      <c r="Y51" s="114">
        <f t="shared" si="38"/>
        <v>137</v>
      </c>
      <c r="Z51" s="114">
        <f t="shared" si="38"/>
        <v>3.1999999999999997</v>
      </c>
      <c r="AA51" s="114">
        <f t="shared" si="38"/>
        <v>585.6</v>
      </c>
      <c r="AB51" s="114">
        <f t="shared" si="38"/>
        <v>31.999999999999996</v>
      </c>
      <c r="AC51" s="114">
        <f t="shared" si="38"/>
        <v>14.4</v>
      </c>
      <c r="AD51" s="114">
        <f t="shared" si="38"/>
        <v>500.2</v>
      </c>
      <c r="AE51" s="114">
        <f t="shared" si="38"/>
        <v>16.2</v>
      </c>
      <c r="AF51" s="114">
        <f t="shared" ref="AF51" si="39">SUM(AF5:AF49)</f>
        <v>6.8000000000000007</v>
      </c>
      <c r="AG51" s="143">
        <f t="shared" si="38"/>
        <v>2350.3999999999996</v>
      </c>
      <c r="AH51" s="106"/>
      <c r="AI51" s="189"/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4" t="s">
        <v>97</v>
      </c>
      <c r="U53" s="154"/>
      <c r="V53" s="154"/>
      <c r="W53" s="154"/>
      <c r="X53" s="154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5" t="s">
        <v>98</v>
      </c>
      <c r="U54" s="155"/>
      <c r="V54" s="155"/>
      <c r="W54" s="155"/>
      <c r="X54" s="155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  <c r="AK57" t="s">
        <v>47</v>
      </c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7" x14ac:dyDescent="0.2">
      <c r="G61" s="2" t="s">
        <v>47</v>
      </c>
    </row>
    <row r="62" spans="1:37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7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7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S67" s="2" t="s">
        <v>47</v>
      </c>
      <c r="W67" s="2" t="s">
        <v>47</v>
      </c>
    </row>
    <row r="68" spans="8:36" x14ac:dyDescent="0.2">
      <c r="Q68" s="2" t="s">
        <v>47</v>
      </c>
      <c r="R68" s="2" t="s">
        <v>47</v>
      </c>
      <c r="AE68" s="2" t="s">
        <v>47</v>
      </c>
    </row>
    <row r="69" spans="8:36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41:AG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74" sqref="AM7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60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6" ht="20.100000000000001" customHeight="1" x14ac:dyDescent="0.2">
      <c r="A2" s="163" t="s">
        <v>21</v>
      </c>
      <c r="B2" s="144" t="s">
        <v>230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6"/>
    </row>
    <row r="3" spans="1:36" s="4" customFormat="1" ht="20.100000000000001" customHeight="1" x14ac:dyDescent="0.2">
      <c r="A3" s="164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6">
        <v>30</v>
      </c>
      <c r="AF3" s="158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5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7"/>
      <c r="AF4" s="159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[1]Outubro!$C$5</f>
        <v>44.4</v>
      </c>
      <c r="C5" s="129">
        <f>[1]Outubro!$C$6</f>
        <v>43.9</v>
      </c>
      <c r="D5" s="129">
        <f>[1]Outubro!$C$7</f>
        <v>43.7</v>
      </c>
      <c r="E5" s="129">
        <f>[1]Outubro!$C$8</f>
        <v>41.7</v>
      </c>
      <c r="F5" s="129">
        <f>[1]Outubro!$C$9</f>
        <v>44.6</v>
      </c>
      <c r="G5" s="129">
        <f>[1]Outubro!$C$10</f>
        <v>43.6</v>
      </c>
      <c r="H5" s="129">
        <f>[1]Outubro!$C$11</f>
        <v>43.5</v>
      </c>
      <c r="I5" s="129">
        <f>[1]Outubro!$C$12</f>
        <v>41.8</v>
      </c>
      <c r="J5" s="129">
        <f>[1]Outubro!$C$13</f>
        <v>42</v>
      </c>
      <c r="K5" s="129">
        <f>[1]Outubro!$C$14</f>
        <v>35.4</v>
      </c>
      <c r="L5" s="129">
        <f>[1]Outubro!$C$15</f>
        <v>37.5</v>
      </c>
      <c r="M5" s="129">
        <f>[1]Outubro!$C$16</f>
        <v>36.4</v>
      </c>
      <c r="N5" s="129">
        <f>[1]Outubro!$C$17</f>
        <v>38.5</v>
      </c>
      <c r="O5" s="129">
        <f>[1]Outubro!$C$18</f>
        <v>40.299999999999997</v>
      </c>
      <c r="P5" s="129">
        <f>[1]Outubro!$C$19</f>
        <v>31.2</v>
      </c>
      <c r="Q5" s="129">
        <f>[1]Outubro!$C$20</f>
        <v>32.6</v>
      </c>
      <c r="R5" s="129">
        <f>[1]Outubro!$C$21</f>
        <v>35.1</v>
      </c>
      <c r="S5" s="129">
        <f>[1]Outubro!$C$22</f>
        <v>36.9</v>
      </c>
      <c r="T5" s="129">
        <f>[1]Outubro!$C$23</f>
        <v>36.799999999999997</v>
      </c>
      <c r="U5" s="129">
        <f>[1]Outubro!$C$24</f>
        <v>33.5</v>
      </c>
      <c r="V5" s="129">
        <f>[1]Outubro!$C$25</f>
        <v>35.700000000000003</v>
      </c>
      <c r="W5" s="129">
        <f>[1]Outubro!$C$26</f>
        <v>35.5</v>
      </c>
      <c r="X5" s="129">
        <f>[1]Outubro!$C$27</f>
        <v>36.1</v>
      </c>
      <c r="Y5" s="129">
        <f>[1]Outubro!$C$28</f>
        <v>35.9</v>
      </c>
      <c r="Z5" s="129">
        <f>[1]Outubro!$C$29</f>
        <v>36.200000000000003</v>
      </c>
      <c r="AA5" s="129">
        <f>[1]Outubro!$C$30</f>
        <v>29.7</v>
      </c>
      <c r="AB5" s="129">
        <f>[1]Outubro!$C$31</f>
        <v>31.1</v>
      </c>
      <c r="AC5" s="129">
        <f>[1]Outubro!$C$32</f>
        <v>35.5</v>
      </c>
      <c r="AD5" s="129">
        <f>[1]Outubro!$C$33</f>
        <v>27.7</v>
      </c>
      <c r="AE5" s="129">
        <f>[1]Outubro!$C$34</f>
        <v>30.8</v>
      </c>
      <c r="AF5" s="129">
        <f>[1]Outubro!$C$35</f>
        <v>31.3</v>
      </c>
      <c r="AG5" s="133">
        <f t="shared" ref="AG5:AG6" si="1">MAX(B5:AF5)</f>
        <v>44.6</v>
      </c>
      <c r="AH5" s="94">
        <f t="shared" ref="AH5:AH6" si="2">AVERAGE(B5:AF5)</f>
        <v>37.061290322580646</v>
      </c>
    </row>
    <row r="6" spans="1:36" x14ac:dyDescent="0.2">
      <c r="A6" s="58" t="s">
        <v>0</v>
      </c>
      <c r="B6" s="11">
        <f>[2]Outubro!$C$5</f>
        <v>40.6</v>
      </c>
      <c r="C6" s="11">
        <f>[2]Outubro!$C$6</f>
        <v>40.200000000000003</v>
      </c>
      <c r="D6" s="11">
        <f>[2]Outubro!$C$7</f>
        <v>40.6</v>
      </c>
      <c r="E6" s="11">
        <f>[2]Outubro!$C$8</f>
        <v>36</v>
      </c>
      <c r="F6" s="11">
        <f>[2]Outubro!$C$9</f>
        <v>35.299999999999997</v>
      </c>
      <c r="G6" s="11">
        <f>[2]Outubro!$C$10</f>
        <v>38.299999999999997</v>
      </c>
      <c r="H6" s="11">
        <f>[2]Outubro!$C$11</f>
        <v>40.5</v>
      </c>
      <c r="I6" s="11">
        <f>[2]Outubro!$C$12</f>
        <v>40</v>
      </c>
      <c r="J6" s="11">
        <f>[2]Outubro!$C$13</f>
        <v>38.4</v>
      </c>
      <c r="K6" s="11">
        <f>[2]Outubro!$C$14</f>
        <v>31.5</v>
      </c>
      <c r="L6" s="11">
        <f>[2]Outubro!$C$15</f>
        <v>33.700000000000003</v>
      </c>
      <c r="M6" s="11">
        <f>[2]Outubro!$C$16</f>
        <v>35.9</v>
      </c>
      <c r="N6" s="11">
        <f>[2]Outubro!$C$17</f>
        <v>36.1</v>
      </c>
      <c r="O6" s="11">
        <f>[2]Outubro!$C$18</f>
        <v>37.4</v>
      </c>
      <c r="P6" s="11">
        <f>[2]Outubro!$C$19</f>
        <v>22.2</v>
      </c>
      <c r="Q6" s="11">
        <f>[2]Outubro!$C$20</f>
        <v>28.9</v>
      </c>
      <c r="R6" s="11">
        <f>[2]Outubro!$C$21</f>
        <v>30.3</v>
      </c>
      <c r="S6" s="11">
        <f>[2]Outubro!$C$22</f>
        <v>28</v>
      </c>
      <c r="T6" s="11">
        <f>[2]Outubro!$C$23</f>
        <v>35</v>
      </c>
      <c r="U6" s="11">
        <f>[2]Outubro!$C$24</f>
        <v>33.299999999999997</v>
      </c>
      <c r="V6" s="11">
        <f>[2]Outubro!$C$25</f>
        <v>35</v>
      </c>
      <c r="W6" s="11">
        <f>[2]Outubro!$C$26</f>
        <v>32.200000000000003</v>
      </c>
      <c r="X6" s="11">
        <f>[2]Outubro!$C$27</f>
        <v>32.9</v>
      </c>
      <c r="Y6" s="11">
        <f>[2]Outubro!$C$28</f>
        <v>30</v>
      </c>
      <c r="Z6" s="11">
        <f>[2]Outubro!$C$29</f>
        <v>35.4</v>
      </c>
      <c r="AA6" s="11">
        <f>[2]Outubro!$C$30</f>
        <v>28</v>
      </c>
      <c r="AB6" s="11">
        <f>[2]Outubro!$C$31</f>
        <v>29.4</v>
      </c>
      <c r="AC6" s="11">
        <f>[2]Outubro!$C$32</f>
        <v>33</v>
      </c>
      <c r="AD6" s="11">
        <f>[2]Outubro!$C$33</f>
        <v>27.1</v>
      </c>
      <c r="AE6" s="11">
        <f>[2]Outubro!$C$34</f>
        <v>29.7</v>
      </c>
      <c r="AF6" s="11">
        <f>[2]Outubro!$C$35</f>
        <v>29.9</v>
      </c>
      <c r="AG6" s="133">
        <f t="shared" si="1"/>
        <v>40.6</v>
      </c>
      <c r="AH6" s="94">
        <f t="shared" si="2"/>
        <v>33.703225806451613</v>
      </c>
    </row>
    <row r="7" spans="1:36" x14ac:dyDescent="0.2">
      <c r="A7" s="58" t="s">
        <v>104</v>
      </c>
      <c r="B7" s="11">
        <f>[3]Outubro!$C$5</f>
        <v>40.9</v>
      </c>
      <c r="C7" s="11">
        <f>[3]Outubro!$C$6</f>
        <v>40.799999999999997</v>
      </c>
      <c r="D7" s="11">
        <f>[3]Outubro!$C$7</f>
        <v>41.6</v>
      </c>
      <c r="E7" s="11">
        <f>[3]Outubro!$C$8</f>
        <v>36.299999999999997</v>
      </c>
      <c r="F7" s="11">
        <f>[3]Outubro!$C$9</f>
        <v>36.200000000000003</v>
      </c>
      <c r="G7" s="11">
        <f>[3]Outubro!$C$10</f>
        <v>39.5</v>
      </c>
      <c r="H7" s="11">
        <f>[3]Outubro!$C$11</f>
        <v>41.4</v>
      </c>
      <c r="I7" s="11">
        <f>[3]Outubro!$C$12</f>
        <v>38.700000000000003</v>
      </c>
      <c r="J7" s="11">
        <f>[3]Outubro!$C$13</f>
        <v>39.700000000000003</v>
      </c>
      <c r="K7" s="11">
        <f>[3]Outubro!$C$14</f>
        <v>29.9</v>
      </c>
      <c r="L7" s="11">
        <f>[3]Outubro!$C$15</f>
        <v>33.6</v>
      </c>
      <c r="M7" s="11">
        <f>[3]Outubro!$C$16</f>
        <v>35.299999999999997</v>
      </c>
      <c r="N7" s="11">
        <f>[3]Outubro!$C$17</f>
        <v>37.299999999999997</v>
      </c>
      <c r="O7" s="11">
        <f>[3]Outubro!$C$18</f>
        <v>37</v>
      </c>
      <c r="P7" s="11">
        <f>[3]Outubro!$C$19</f>
        <v>28.8</v>
      </c>
      <c r="Q7" s="11">
        <f>[3]Outubro!$C$20</f>
        <v>28.6</v>
      </c>
      <c r="R7" s="11">
        <f>[3]Outubro!$C$21</f>
        <v>30.6</v>
      </c>
      <c r="S7" s="11">
        <f>[3]Outubro!$C$22</f>
        <v>32.299999999999997</v>
      </c>
      <c r="T7" s="11">
        <f>[3]Outubro!$C$23</f>
        <v>33.4</v>
      </c>
      <c r="U7" s="11">
        <f>[3]Outubro!$C$24</f>
        <v>33.200000000000003</v>
      </c>
      <c r="V7" s="11">
        <f>[3]Outubro!$C$25</f>
        <v>34.200000000000003</v>
      </c>
      <c r="W7" s="11">
        <f>[3]Outubro!$C$26</f>
        <v>33.799999999999997</v>
      </c>
      <c r="X7" s="11">
        <f>[3]Outubro!$C$27</f>
        <v>34</v>
      </c>
      <c r="Y7" s="11">
        <f>[3]Outubro!$C$28</f>
        <v>30.7</v>
      </c>
      <c r="Z7" s="11">
        <f>[3]Outubro!$C$29</f>
        <v>34.9</v>
      </c>
      <c r="AA7" s="11">
        <f>[3]Outubro!$C$30</f>
        <v>28.9</v>
      </c>
      <c r="AB7" s="11">
        <f>[3]Outubro!$C$31</f>
        <v>30</v>
      </c>
      <c r="AC7" s="11">
        <f>[3]Outubro!$C$32</f>
        <v>32.9</v>
      </c>
      <c r="AD7" s="11">
        <f>[3]Outubro!$C$33</f>
        <v>27.9</v>
      </c>
      <c r="AE7" s="11">
        <f>[3]Outubro!$C$34</f>
        <v>26.5</v>
      </c>
      <c r="AF7" s="11">
        <f>[3]Outubro!$C$35</f>
        <v>28.1</v>
      </c>
      <c r="AG7" s="139">
        <f>MAX(B7:AF7)</f>
        <v>41.6</v>
      </c>
      <c r="AH7" s="113">
        <f>AVERAGE(B7:AF7)</f>
        <v>34.096774193548377</v>
      </c>
    </row>
    <row r="8" spans="1:36" x14ac:dyDescent="0.2">
      <c r="A8" s="58" t="s">
        <v>1</v>
      </c>
      <c r="B8" s="11" t="str">
        <f>[4]Outubro!$C$5</f>
        <v>*</v>
      </c>
      <c r="C8" s="11" t="str">
        <f>[4]Outubro!$C$6</f>
        <v>*</v>
      </c>
      <c r="D8" s="11" t="str">
        <f>[4]Outubro!$C$7</f>
        <v>*</v>
      </c>
      <c r="E8" s="11" t="str">
        <f>[4]Outubro!$C$8</f>
        <v>*</v>
      </c>
      <c r="F8" s="11" t="str">
        <f>[4]Outubro!$C$9</f>
        <v>*</v>
      </c>
      <c r="G8" s="11" t="str">
        <f>[4]Outubro!$C$10</f>
        <v>*</v>
      </c>
      <c r="H8" s="11" t="str">
        <f>[4]Outubro!$C$11</f>
        <v>*</v>
      </c>
      <c r="I8" s="11" t="str">
        <f>[4]Outubro!$C$12</f>
        <v>*</v>
      </c>
      <c r="J8" s="11" t="str">
        <f>[4]Outubro!$C$13</f>
        <v>*</v>
      </c>
      <c r="K8" s="11" t="str">
        <f>[4]Outubro!$C$14</f>
        <v>*</v>
      </c>
      <c r="L8" s="11" t="str">
        <f>[4]Outubro!$C$15</f>
        <v>*</v>
      </c>
      <c r="M8" s="11" t="str">
        <f>[4]Outubro!$C$16</f>
        <v>*</v>
      </c>
      <c r="N8" s="11" t="str">
        <f>[4]Outubro!$C$17</f>
        <v>*</v>
      </c>
      <c r="O8" s="11" t="str">
        <f>[4]Outubro!$C$18</f>
        <v>*</v>
      </c>
      <c r="P8" s="11" t="str">
        <f>[4]Outubro!$C$19</f>
        <v>*</v>
      </c>
      <c r="Q8" s="11" t="str">
        <f>[4]Outubro!$C$20</f>
        <v>*</v>
      </c>
      <c r="R8" s="11" t="str">
        <f>[4]Outubro!$C$21</f>
        <v>*</v>
      </c>
      <c r="S8" s="11" t="str">
        <f>[4]Outubro!$C$22</f>
        <v>*</v>
      </c>
      <c r="T8" s="11" t="str">
        <f>[4]Outubro!$C$23</f>
        <v>*</v>
      </c>
      <c r="U8" s="11" t="str">
        <f>[4]Outubro!$C$24</f>
        <v>*</v>
      </c>
      <c r="V8" s="11" t="str">
        <f>[4]Outubro!$C$25</f>
        <v>*</v>
      </c>
      <c r="W8" s="11" t="str">
        <f>[4]Outubro!$C$26</f>
        <v>*</v>
      </c>
      <c r="X8" s="11" t="str">
        <f>[4]Outubro!$C$27</f>
        <v>*</v>
      </c>
      <c r="Y8" s="11" t="str">
        <f>[4]Outubro!$C$28</f>
        <v>*</v>
      </c>
      <c r="Z8" s="11" t="str">
        <f>[4]Outubro!$C$29</f>
        <v>*</v>
      </c>
      <c r="AA8" s="11" t="str">
        <f>[4]Outubro!$C$30</f>
        <v>*</v>
      </c>
      <c r="AB8" s="11">
        <f>[4]Outubro!$C$31</f>
        <v>31.9</v>
      </c>
      <c r="AC8" s="11">
        <f>[4]Outubro!$C$32</f>
        <v>34.6</v>
      </c>
      <c r="AD8" s="11">
        <f>[4]Outubro!$C$33</f>
        <v>29.3</v>
      </c>
      <c r="AE8" s="11">
        <f>[4]Outubro!$C$34</f>
        <v>30</v>
      </c>
      <c r="AF8" s="11">
        <f>[4]Outubro!$C$35</f>
        <v>31.6</v>
      </c>
      <c r="AG8" s="139">
        <f>MAX(B8:AF8)</f>
        <v>34.6</v>
      </c>
      <c r="AH8" s="113">
        <f>AVERAGE(B8:AF8)</f>
        <v>31.48</v>
      </c>
    </row>
    <row r="9" spans="1:36" x14ac:dyDescent="0.2">
      <c r="A9" s="58" t="s">
        <v>167</v>
      </c>
      <c r="B9" s="11">
        <f>[5]Outubro!$C$5</f>
        <v>37.700000000000003</v>
      </c>
      <c r="C9" s="11">
        <f>[5]Outubro!$C$6</f>
        <v>36.799999999999997</v>
      </c>
      <c r="D9" s="11">
        <f>[5]Outubro!$C$7</f>
        <v>36.6</v>
      </c>
      <c r="E9" s="11">
        <f>[5]Outubro!$C$8</f>
        <v>33.799999999999997</v>
      </c>
      <c r="F9" s="11">
        <f>[5]Outubro!$C$9</f>
        <v>29.7</v>
      </c>
      <c r="G9" s="11">
        <f>[5]Outubro!$C$10</f>
        <v>34.5</v>
      </c>
      <c r="H9" s="11">
        <f>[5]Outubro!$C$11</f>
        <v>37.5</v>
      </c>
      <c r="I9" s="11">
        <f>[5]Outubro!$C$12</f>
        <v>36.799999999999997</v>
      </c>
      <c r="J9" s="11">
        <f>[5]Outubro!$C$13</f>
        <v>34.6</v>
      </c>
      <c r="K9" s="11">
        <f>[5]Outubro!$C$14</f>
        <v>30.5</v>
      </c>
      <c r="L9" s="11">
        <f>[5]Outubro!$C$15</f>
        <v>33.700000000000003</v>
      </c>
      <c r="M9" s="11">
        <f>[5]Outubro!$C$16</f>
        <v>33.5</v>
      </c>
      <c r="N9" s="11">
        <f>[5]Outubro!$C$17</f>
        <v>33.700000000000003</v>
      </c>
      <c r="O9" s="11">
        <f>[5]Outubro!$C$18</f>
        <v>35.700000000000003</v>
      </c>
      <c r="P9" s="11">
        <f>[5]Outubro!$C$19</f>
        <v>24.3</v>
      </c>
      <c r="Q9" s="11">
        <f>[5]Outubro!$C$20</f>
        <v>27.7</v>
      </c>
      <c r="R9" s="11">
        <f>[5]Outubro!$C$21</f>
        <v>30</v>
      </c>
      <c r="S9" s="11">
        <f>[5]Outubro!$C$22</f>
        <v>26.6</v>
      </c>
      <c r="T9" s="11">
        <f>[5]Outubro!$C$23</f>
        <v>33.700000000000003</v>
      </c>
      <c r="U9" s="11">
        <f>[5]Outubro!$C$24</f>
        <v>31.5</v>
      </c>
      <c r="V9" s="11">
        <f>[5]Outubro!$C$25</f>
        <v>34</v>
      </c>
      <c r="W9" s="11">
        <f>[5]Outubro!$C$26</f>
        <v>29</v>
      </c>
      <c r="X9" s="11">
        <f>[5]Outubro!$C$27</f>
        <v>30.5</v>
      </c>
      <c r="Y9" s="11">
        <f>[5]Outubro!$C$28</f>
        <v>29.1</v>
      </c>
      <c r="Z9" s="11">
        <f>[5]Outubro!$C$29</f>
        <v>33.4</v>
      </c>
      <c r="AA9" s="11">
        <f>[5]Outubro!$C$30</f>
        <v>28.8</v>
      </c>
      <c r="AB9" s="11">
        <f>[5]Outubro!$C$31</f>
        <v>26.7</v>
      </c>
      <c r="AC9" s="11">
        <f>[5]Outubro!$C$32</f>
        <v>32.700000000000003</v>
      </c>
      <c r="AD9" s="11">
        <f>[5]Outubro!$C$33</f>
        <v>27.8</v>
      </c>
      <c r="AE9" s="11">
        <f>[5]Outubro!$C$34</f>
        <v>27.5</v>
      </c>
      <c r="AF9" s="11">
        <f>[5]Outubro!$C$35</f>
        <v>28.2</v>
      </c>
      <c r="AG9" s="139">
        <f>MAX(B9:AF9)</f>
        <v>37.700000000000003</v>
      </c>
      <c r="AH9" s="113">
        <f>AVERAGE(B9:AF9)</f>
        <v>31.825806451612909</v>
      </c>
    </row>
    <row r="10" spans="1:36" x14ac:dyDescent="0.2">
      <c r="A10" s="58" t="s">
        <v>111</v>
      </c>
      <c r="B10" s="11" t="str">
        <f>[6]Outubro!$C$5</f>
        <v>*</v>
      </c>
      <c r="C10" s="11" t="str">
        <f>[6]Outubro!$C$6</f>
        <v>*</v>
      </c>
      <c r="D10" s="11" t="str">
        <f>[6]Outubro!$C$7</f>
        <v>*</v>
      </c>
      <c r="E10" s="11" t="str">
        <f>[6]Outubro!$C$8</f>
        <v>*</v>
      </c>
      <c r="F10" s="11" t="str">
        <f>[6]Outubro!$C$9</f>
        <v>*</v>
      </c>
      <c r="G10" s="11" t="str">
        <f>[6]Outubro!$C$10</f>
        <v>*</v>
      </c>
      <c r="H10" s="11" t="str">
        <f>[6]Outubro!$C$11</f>
        <v>*</v>
      </c>
      <c r="I10" s="11" t="str">
        <f>[6]Outubro!$C$12</f>
        <v>*</v>
      </c>
      <c r="J10" s="11" t="str">
        <f>[6]Outubro!$C$13</f>
        <v>*</v>
      </c>
      <c r="K10" s="11" t="str">
        <f>[6]Outubro!$C$14</f>
        <v>*</v>
      </c>
      <c r="L10" s="11" t="str">
        <f>[6]Outubro!$C$15</f>
        <v>*</v>
      </c>
      <c r="M10" s="11" t="str">
        <f>[6]Outubro!$C$16</f>
        <v>*</v>
      </c>
      <c r="N10" s="11" t="str">
        <f>[6]Outubro!$C$17</f>
        <v>*</v>
      </c>
      <c r="O10" s="11" t="str">
        <f>[6]Outubro!$C$18</f>
        <v>*</v>
      </c>
      <c r="P10" s="11" t="str">
        <f>[6]Outubro!$C$19</f>
        <v>*</v>
      </c>
      <c r="Q10" s="11" t="str">
        <f>[6]Outubro!$C$20</f>
        <v>*</v>
      </c>
      <c r="R10" s="11" t="str">
        <f>[6]Outubro!$C$21</f>
        <v>*</v>
      </c>
      <c r="S10" s="11" t="str">
        <f>[6]Outubro!$C$22</f>
        <v>*</v>
      </c>
      <c r="T10" s="11" t="str">
        <f>[6]Outubro!$C$23</f>
        <v>*</v>
      </c>
      <c r="U10" s="11" t="str">
        <f>[6]Outubro!$C$24</f>
        <v>*</v>
      </c>
      <c r="V10" s="11" t="str">
        <f>[6]Outubro!$C$25</f>
        <v>*</v>
      </c>
      <c r="W10" s="11" t="str">
        <f>[6]Outubro!$C$26</f>
        <v>*</v>
      </c>
      <c r="X10" s="11" t="str">
        <f>[6]Outubro!$C$27</f>
        <v>*</v>
      </c>
      <c r="Y10" s="11" t="str">
        <f>[6]Outubro!$C$28</f>
        <v>*</v>
      </c>
      <c r="Z10" s="11" t="str">
        <f>[6]Outubro!$C$29</f>
        <v>*</v>
      </c>
      <c r="AA10" s="11" t="str">
        <f>[6]Outubro!$C$30</f>
        <v>*</v>
      </c>
      <c r="AB10" s="11" t="str">
        <f>[6]Outubro!$C$31</f>
        <v>*</v>
      </c>
      <c r="AC10" s="11" t="str">
        <f>[6]Outubro!$C$32</f>
        <v>*</v>
      </c>
      <c r="AD10" s="11" t="str">
        <f>[6]Outubro!$C$33</f>
        <v>*</v>
      </c>
      <c r="AE10" s="11" t="str">
        <f>[6]Outubro!$C$34</f>
        <v>*</v>
      </c>
      <c r="AF10" s="11" t="str">
        <f>[6]Outubro!$C$35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 t="str">
        <f>[7]Outubro!$C$5</f>
        <v>*</v>
      </c>
      <c r="C11" s="11" t="str">
        <f>[7]Outubro!$C$6</f>
        <v>*</v>
      </c>
      <c r="D11" s="11" t="str">
        <f>[7]Outubro!$C$7</f>
        <v>*</v>
      </c>
      <c r="E11" s="11" t="str">
        <f>[7]Outubro!$C$8</f>
        <v>*</v>
      </c>
      <c r="F11" s="11" t="str">
        <f>[7]Outubro!$C$9</f>
        <v>*</v>
      </c>
      <c r="G11" s="11" t="str">
        <f>[7]Outubro!$C$10</f>
        <v>*</v>
      </c>
      <c r="H11" s="11" t="str">
        <f>[7]Outubro!$C$11</f>
        <v>*</v>
      </c>
      <c r="I11" s="11" t="str">
        <f>[7]Outubro!$C$12</f>
        <v>*</v>
      </c>
      <c r="J11" s="11" t="str">
        <f>[7]Outubro!$C$13</f>
        <v>*</v>
      </c>
      <c r="K11" s="11" t="str">
        <f>[7]Outubro!$C$14</f>
        <v>*</v>
      </c>
      <c r="L11" s="11" t="str">
        <f>[7]Outubro!$C$15</f>
        <v>*</v>
      </c>
      <c r="M11" s="11" t="str">
        <f>[7]Outubro!$C$16</f>
        <v>*</v>
      </c>
      <c r="N11" s="11" t="str">
        <f>[7]Outubro!$C$17</f>
        <v>*</v>
      </c>
      <c r="O11" s="11" t="str">
        <f>[7]Outubro!$C$18</f>
        <v>*</v>
      </c>
      <c r="P11" s="11" t="str">
        <f>[7]Outubro!$C$19</f>
        <v>*</v>
      </c>
      <c r="Q11" s="11" t="str">
        <f>[7]Outubro!$C$20</f>
        <v>*</v>
      </c>
      <c r="R11" s="11" t="str">
        <f>[7]Outubro!$C$21</f>
        <v>*</v>
      </c>
      <c r="S11" s="11" t="str">
        <f>[7]Outubro!$C$22</f>
        <v>*</v>
      </c>
      <c r="T11" s="11" t="str">
        <f>[7]Outubro!$C$23</f>
        <v>*</v>
      </c>
      <c r="U11" s="11" t="str">
        <f>[7]Outubro!$C$24</f>
        <v>*</v>
      </c>
      <c r="V11" s="11" t="str">
        <f>[7]Outubro!$C$25</f>
        <v>*</v>
      </c>
      <c r="W11" s="11" t="str">
        <f>[7]Outubro!$C$26</f>
        <v>*</v>
      </c>
      <c r="X11" s="11" t="str">
        <f>[7]Outubro!$C$27</f>
        <v>*</v>
      </c>
      <c r="Y11" s="11" t="str">
        <f>[7]Outubro!$C$28</f>
        <v>*</v>
      </c>
      <c r="Z11" s="11" t="str">
        <f>[7]Outubro!$C$29</f>
        <v>*</v>
      </c>
      <c r="AA11" s="11" t="str">
        <f>[7]Outubro!$C$30</f>
        <v>*</v>
      </c>
      <c r="AB11" s="11" t="str">
        <f>[7]Outubro!$C$31</f>
        <v>*</v>
      </c>
      <c r="AC11" s="11" t="str">
        <f>[7]Outubro!$C$32</f>
        <v>*</v>
      </c>
      <c r="AD11" s="11" t="str">
        <f>[7]Outubro!$C$33</f>
        <v>*</v>
      </c>
      <c r="AE11" s="11" t="str">
        <f>[7]Outubro!$C$34</f>
        <v>*</v>
      </c>
      <c r="AF11" s="11" t="str">
        <f>[7]Outubro!$C$35</f>
        <v>*</v>
      </c>
      <c r="AG11" s="133" t="s">
        <v>226</v>
      </c>
      <c r="AH11" s="94" t="s">
        <v>226</v>
      </c>
    </row>
    <row r="12" spans="1:36" x14ac:dyDescent="0.2">
      <c r="A12" s="58" t="s">
        <v>41</v>
      </c>
      <c r="B12" s="11" t="str">
        <f>[8]Outubro!$C$5</f>
        <v>*</v>
      </c>
      <c r="C12" s="11" t="str">
        <f>[8]Outubro!$C$6</f>
        <v>*</v>
      </c>
      <c r="D12" s="11" t="str">
        <f>[8]Outubro!$C$7</f>
        <v>*</v>
      </c>
      <c r="E12" s="11" t="str">
        <f>[8]Outubro!$C$8</f>
        <v>*</v>
      </c>
      <c r="F12" s="11" t="str">
        <f>[8]Outubro!$C$9</f>
        <v>*</v>
      </c>
      <c r="G12" s="11" t="str">
        <f>[8]Outubro!$C$10</f>
        <v>*</v>
      </c>
      <c r="H12" s="11" t="str">
        <f>[8]Outubro!$C$11</f>
        <v>*</v>
      </c>
      <c r="I12" s="11" t="str">
        <f>[8]Outubro!$C$12</f>
        <v>*</v>
      </c>
      <c r="J12" s="11" t="str">
        <f>[8]Outubro!$C$13</f>
        <v>*</v>
      </c>
      <c r="K12" s="11" t="str">
        <f>[8]Outubro!$C$14</f>
        <v>*</v>
      </c>
      <c r="L12" s="11" t="str">
        <f>[8]Outubro!$C$15</f>
        <v>*</v>
      </c>
      <c r="M12" s="11" t="str">
        <f>[8]Outubro!$C$16</f>
        <v>*</v>
      </c>
      <c r="N12" s="11" t="str">
        <f>[8]Outubro!$C$17</f>
        <v>*</v>
      </c>
      <c r="O12" s="11" t="str">
        <f>[8]Outubro!$C$18</f>
        <v>*</v>
      </c>
      <c r="P12" s="11" t="str">
        <f>[8]Outubro!$C$19</f>
        <v>*</v>
      </c>
      <c r="Q12" s="11" t="str">
        <f>[8]Outubro!$C$20</f>
        <v>*</v>
      </c>
      <c r="R12" s="11" t="str">
        <f>[8]Outubro!$C$21</f>
        <v>*</v>
      </c>
      <c r="S12" s="11" t="str">
        <f>[8]Outubro!$C$22</f>
        <v>*</v>
      </c>
      <c r="T12" s="11" t="str">
        <f>[8]Outubro!$C$23</f>
        <v>*</v>
      </c>
      <c r="U12" s="11" t="str">
        <f>[8]Outubro!$C$24</f>
        <v>*</v>
      </c>
      <c r="V12" s="11" t="str">
        <f>[8]Outubro!$C$25</f>
        <v>*</v>
      </c>
      <c r="W12" s="11" t="str">
        <f>[8]Outubro!$C$26</f>
        <v>*</v>
      </c>
      <c r="X12" s="11" t="str">
        <f>[8]Outubro!$C$27</f>
        <v>*</v>
      </c>
      <c r="Y12" s="11" t="str">
        <f>[8]Outubro!$C$28</f>
        <v>*</v>
      </c>
      <c r="Z12" s="11" t="str">
        <f>[8]Outubro!$C$29</f>
        <v>*</v>
      </c>
      <c r="AA12" s="11" t="str">
        <f>[8]Outubro!$C$30</f>
        <v>*</v>
      </c>
      <c r="AB12" s="11" t="str">
        <f>[8]Outubro!$C$31</f>
        <v>*</v>
      </c>
      <c r="AC12" s="11" t="str">
        <f>[8]Outubro!$C$32</f>
        <v>*</v>
      </c>
      <c r="AD12" s="11" t="str">
        <f>[8]Outubro!$C$33</f>
        <v>*</v>
      </c>
      <c r="AE12" s="11" t="str">
        <f>[8]Outubro!$C$34</f>
        <v>*</v>
      </c>
      <c r="AF12" s="11" t="str">
        <f>[8]Outubro!$C$35</f>
        <v>*</v>
      </c>
      <c r="AG12" s="133" t="s">
        <v>226</v>
      </c>
      <c r="AH12" s="94" t="s">
        <v>226</v>
      </c>
    </row>
    <row r="13" spans="1:36" x14ac:dyDescent="0.2">
      <c r="A13" s="58" t="s">
        <v>114</v>
      </c>
      <c r="B13" s="11">
        <f>[9]Outubro!$C$5</f>
        <v>40.299999999999997</v>
      </c>
      <c r="C13" s="11">
        <f>[9]Outubro!$C$6</f>
        <v>40.200000000000003</v>
      </c>
      <c r="D13" s="11">
        <f>[9]Outubro!$C$7</f>
        <v>40.200000000000003</v>
      </c>
      <c r="E13" s="11">
        <f>[9]Outubro!$C$8</f>
        <v>33.799999999999997</v>
      </c>
      <c r="F13" s="11">
        <f>[9]Outubro!$C$9</f>
        <v>34.5</v>
      </c>
      <c r="G13" s="11">
        <f>[9]Outubro!$C$10</f>
        <v>38</v>
      </c>
      <c r="H13" s="11">
        <f>[9]Outubro!$C$11</f>
        <v>40.200000000000003</v>
      </c>
      <c r="I13" s="11">
        <f>[9]Outubro!$C$12</f>
        <v>39.700000000000003</v>
      </c>
      <c r="J13" s="11">
        <f>[9]Outubro!$C$13</f>
        <v>39.4</v>
      </c>
      <c r="K13" s="11">
        <f>[9]Outubro!$C$14</f>
        <v>35.299999999999997</v>
      </c>
      <c r="L13" s="11">
        <f>[9]Outubro!$C$15</f>
        <v>37.299999999999997</v>
      </c>
      <c r="M13" s="11">
        <f>[9]Outubro!$C$16</f>
        <v>35.6</v>
      </c>
      <c r="N13" s="11">
        <f>[9]Outubro!$C$17</f>
        <v>36.6</v>
      </c>
      <c r="O13" s="11">
        <f>[9]Outubro!$C$18</f>
        <v>38.4</v>
      </c>
      <c r="P13" s="11">
        <f>[9]Outubro!$C$19</f>
        <v>32.799999999999997</v>
      </c>
      <c r="Q13" s="11">
        <f>[9]Outubro!$C$20</f>
        <v>30.9</v>
      </c>
      <c r="R13" s="11">
        <f>[9]Outubro!$C$21</f>
        <v>33.5</v>
      </c>
      <c r="S13" s="11">
        <f>[9]Outubro!$C$22</f>
        <v>28.2</v>
      </c>
      <c r="T13" s="11">
        <f>[9]Outubro!$C$23</f>
        <v>33.5</v>
      </c>
      <c r="U13" s="11">
        <f>[9]Outubro!$C$24</f>
        <v>34.700000000000003</v>
      </c>
      <c r="V13" s="11">
        <f>[9]Outubro!$C$25</f>
        <v>34</v>
      </c>
      <c r="W13" s="11">
        <f>[9]Outubro!$C$26</f>
        <v>33.4</v>
      </c>
      <c r="X13" s="11">
        <f>[9]Outubro!$C$27</f>
        <v>31.8</v>
      </c>
      <c r="Y13" s="11">
        <f>[9]Outubro!$C$28</f>
        <v>31.3</v>
      </c>
      <c r="Z13" s="11">
        <f>[9]Outubro!$C$29</f>
        <v>35.299999999999997</v>
      </c>
      <c r="AA13" s="11">
        <f>[9]Outubro!$C$30</f>
        <v>30.1</v>
      </c>
      <c r="AB13" s="11">
        <f>[9]Outubro!$C$31</f>
        <v>30.7</v>
      </c>
      <c r="AC13" s="11">
        <f>[9]Outubro!$C$32</f>
        <v>34</v>
      </c>
      <c r="AD13" s="11">
        <f>[9]Outubro!$C$33</f>
        <v>27.7</v>
      </c>
      <c r="AE13" s="11">
        <f>[9]Outubro!$C$34</f>
        <v>29.7</v>
      </c>
      <c r="AF13" s="11">
        <f>[9]Outubro!$C$35</f>
        <v>30.7</v>
      </c>
      <c r="AG13" s="139">
        <f>MAX(B13:AF13)</f>
        <v>40.299999999999997</v>
      </c>
      <c r="AH13" s="113">
        <f>AVERAGE(B13:AF13)</f>
        <v>34.574193548387093</v>
      </c>
    </row>
    <row r="14" spans="1:36" x14ac:dyDescent="0.2">
      <c r="A14" s="58" t="s">
        <v>118</v>
      </c>
      <c r="B14" s="11" t="str">
        <f>[10]Outubro!$C$5</f>
        <v>*</v>
      </c>
      <c r="C14" s="11" t="str">
        <f>[10]Outubro!$C$6</f>
        <v>*</v>
      </c>
      <c r="D14" s="11" t="str">
        <f>[10]Outubro!$C$7</f>
        <v>*</v>
      </c>
      <c r="E14" s="11" t="str">
        <f>[10]Outubro!$C$8</f>
        <v>*</v>
      </c>
      <c r="F14" s="11" t="str">
        <f>[10]Outubro!$C$9</f>
        <v>*</v>
      </c>
      <c r="G14" s="11" t="str">
        <f>[10]Outubro!$C$10</f>
        <v>*</v>
      </c>
      <c r="H14" s="11" t="str">
        <f>[10]Outubro!$C$11</f>
        <v>*</v>
      </c>
      <c r="I14" s="11" t="str">
        <f>[10]Outubro!$C$12</f>
        <v>*</v>
      </c>
      <c r="J14" s="11" t="str">
        <f>[10]Outubro!$C$13</f>
        <v>*</v>
      </c>
      <c r="K14" s="11" t="str">
        <f>[10]Outubro!$C$14</f>
        <v>*</v>
      </c>
      <c r="L14" s="11" t="str">
        <f>[10]Outubro!$C$15</f>
        <v>*</v>
      </c>
      <c r="M14" s="11" t="str">
        <f>[10]Outubro!$C$16</f>
        <v>*</v>
      </c>
      <c r="N14" s="11" t="str">
        <f>[10]Outubro!$C$17</f>
        <v>*</v>
      </c>
      <c r="O14" s="11" t="str">
        <f>[10]Outubro!$C$18</f>
        <v>*</v>
      </c>
      <c r="P14" s="11" t="str">
        <f>[10]Outubro!$C$19</f>
        <v>*</v>
      </c>
      <c r="Q14" s="11" t="str">
        <f>[10]Outubro!$C$20</f>
        <v>*</v>
      </c>
      <c r="R14" s="11" t="str">
        <f>[10]Outubro!$C$21</f>
        <v>*</v>
      </c>
      <c r="S14" s="11" t="str">
        <f>[10]Outubro!$C$22</f>
        <v>*</v>
      </c>
      <c r="T14" s="11" t="str">
        <f>[10]Outubro!$C$23</f>
        <v>*</v>
      </c>
      <c r="U14" s="11" t="str">
        <f>[10]Outubro!$C$24</f>
        <v>*</v>
      </c>
      <c r="V14" s="11" t="str">
        <f>[10]Outubro!$C$25</f>
        <v>*</v>
      </c>
      <c r="W14" s="11" t="str">
        <f>[10]Outubro!$C$26</f>
        <v>*</v>
      </c>
      <c r="X14" s="11" t="str">
        <f>[10]Outubro!$C$27</f>
        <v>*</v>
      </c>
      <c r="Y14" s="11" t="str">
        <f>[10]Outubro!$C$28</f>
        <v>*</v>
      </c>
      <c r="Z14" s="11" t="str">
        <f>[10]Outubro!$C$29</f>
        <v>*</v>
      </c>
      <c r="AA14" s="11" t="str">
        <f>[10]Outubro!$C$30</f>
        <v>*</v>
      </c>
      <c r="AB14" s="11" t="str">
        <f>[10]Outubro!$C$31</f>
        <v>*</v>
      </c>
      <c r="AC14" s="11" t="str">
        <f>[10]Outubro!$C$32</f>
        <v>*</v>
      </c>
      <c r="AD14" s="11" t="str">
        <f>[10]Outubro!$C$33</f>
        <v>*</v>
      </c>
      <c r="AE14" s="11" t="str">
        <f>[10]Outubro!$C$34</f>
        <v>*</v>
      </c>
      <c r="AF14" s="11" t="str">
        <f>[10]Outubro!$C$35</f>
        <v>*</v>
      </c>
      <c r="AG14" s="133" t="s">
        <v>226</v>
      </c>
      <c r="AH14" s="94" t="s">
        <v>226</v>
      </c>
    </row>
    <row r="15" spans="1:36" x14ac:dyDescent="0.2">
      <c r="A15" s="58" t="s">
        <v>121</v>
      </c>
      <c r="B15" s="11">
        <f>[11]Outubro!$C$5</f>
        <v>40</v>
      </c>
      <c r="C15" s="11">
        <f>[11]Outubro!$C$6</f>
        <v>40.200000000000003</v>
      </c>
      <c r="D15" s="11">
        <f>[11]Outubro!$C$7</f>
        <v>41</v>
      </c>
      <c r="E15" s="11">
        <f>[11]Outubro!$C$8</f>
        <v>35.9</v>
      </c>
      <c r="F15" s="11">
        <f>[11]Outubro!$C$9</f>
        <v>37.200000000000003</v>
      </c>
      <c r="G15" s="11">
        <f>[11]Outubro!$C$10</f>
        <v>38.9</v>
      </c>
      <c r="H15" s="11">
        <f>[11]Outubro!$C$11</f>
        <v>41.2</v>
      </c>
      <c r="I15" s="11">
        <f>[11]Outubro!$C$12</f>
        <v>40.200000000000003</v>
      </c>
      <c r="J15" s="11">
        <f>[11]Outubro!$C$13</f>
        <v>38.1</v>
      </c>
      <c r="K15" s="11">
        <f>[11]Outubro!$C$14</f>
        <v>31.9</v>
      </c>
      <c r="L15" s="11">
        <f>[11]Outubro!$C$15</f>
        <v>33.700000000000003</v>
      </c>
      <c r="M15" s="11">
        <f>[11]Outubro!$C$16</f>
        <v>35.700000000000003</v>
      </c>
      <c r="N15" s="11">
        <f>[11]Outubro!$C$17</f>
        <v>36.200000000000003</v>
      </c>
      <c r="O15" s="11">
        <f>[11]Outubro!$C$18</f>
        <v>36.200000000000003</v>
      </c>
      <c r="P15" s="11">
        <f>[11]Outubro!$C$19</f>
        <v>24.9</v>
      </c>
      <c r="Q15" s="11">
        <f>[11]Outubro!$C$20</f>
        <v>28.8</v>
      </c>
      <c r="R15" s="11">
        <f>[11]Outubro!$C$21</f>
        <v>31.2</v>
      </c>
      <c r="S15" s="11">
        <f>[11]Outubro!$C$22</f>
        <v>30.2</v>
      </c>
      <c r="T15" s="11">
        <f>[11]Outubro!$C$23</f>
        <v>34.700000000000003</v>
      </c>
      <c r="U15" s="11">
        <f>[11]Outubro!$C$24</f>
        <v>34.200000000000003</v>
      </c>
      <c r="V15" s="11">
        <f>[11]Outubro!$C$25</f>
        <v>35.6</v>
      </c>
      <c r="W15" s="11">
        <f>[11]Outubro!$C$26</f>
        <v>33.799999999999997</v>
      </c>
      <c r="X15" s="11">
        <f>[11]Outubro!$C$27</f>
        <v>32.6</v>
      </c>
      <c r="Y15" s="11">
        <f>[11]Outubro!$C$28</f>
        <v>29</v>
      </c>
      <c r="Z15" s="11">
        <f>[11]Outubro!$C$29</f>
        <v>34.9</v>
      </c>
      <c r="AA15" s="11">
        <f>[11]Outubro!$C$30</f>
        <v>29</v>
      </c>
      <c r="AB15" s="11">
        <f>[11]Outubro!$C$31</f>
        <v>29.4</v>
      </c>
      <c r="AC15" s="11">
        <f>[11]Outubro!$C$32</f>
        <v>33.9</v>
      </c>
      <c r="AD15" s="11">
        <f>[11]Outubro!$C$33</f>
        <v>27.3</v>
      </c>
      <c r="AE15" s="11">
        <f>[11]Outubro!$C$34</f>
        <v>29.4</v>
      </c>
      <c r="AF15" s="11">
        <f>[11]Outubro!$C$35</f>
        <v>29</v>
      </c>
      <c r="AG15" s="133">
        <f t="shared" ref="AG15" si="3">MAX(B15:AF15)</f>
        <v>41.2</v>
      </c>
      <c r="AH15" s="94">
        <f t="shared" ref="AH15" si="4">AVERAGE(B15:AF15)</f>
        <v>34.009677419354837</v>
      </c>
    </row>
    <row r="16" spans="1:36" x14ac:dyDescent="0.2">
      <c r="A16" s="58" t="s">
        <v>168</v>
      </c>
      <c r="B16" s="11" t="str">
        <f>[12]Outubro!$C$5</f>
        <v>*</v>
      </c>
      <c r="C16" s="11" t="str">
        <f>[12]Outubro!$C$6</f>
        <v>*</v>
      </c>
      <c r="D16" s="11" t="str">
        <f>[12]Outubro!$C$7</f>
        <v>*</v>
      </c>
      <c r="E16" s="11" t="str">
        <f>[12]Outubro!$C$8</f>
        <v>*</v>
      </c>
      <c r="F16" s="11" t="str">
        <f>[12]Outubro!$C$9</f>
        <v>*</v>
      </c>
      <c r="G16" s="11" t="str">
        <f>[12]Outubro!$C$10</f>
        <v>*</v>
      </c>
      <c r="H16" s="11" t="str">
        <f>[12]Outubro!$C$11</f>
        <v>*</v>
      </c>
      <c r="I16" s="11" t="str">
        <f>[12]Outubro!$C$12</f>
        <v>*</v>
      </c>
      <c r="J16" s="11" t="str">
        <f>[12]Outubro!$C$13</f>
        <v>*</v>
      </c>
      <c r="K16" s="11" t="str">
        <f>[12]Outubro!$C$14</f>
        <v>*</v>
      </c>
      <c r="L16" s="11" t="str">
        <f>[12]Outubro!$C$15</f>
        <v>*</v>
      </c>
      <c r="M16" s="11" t="str">
        <f>[12]Outubro!$C$16</f>
        <v>*</v>
      </c>
      <c r="N16" s="11" t="str">
        <f>[12]Outubro!$C$17</f>
        <v>*</v>
      </c>
      <c r="O16" s="11" t="str">
        <f>[12]Outubro!$C$18</f>
        <v>*</v>
      </c>
      <c r="P16" s="11" t="str">
        <f>[12]Outubro!$C$19</f>
        <v>*</v>
      </c>
      <c r="Q16" s="11" t="str">
        <f>[12]Outubro!$C$20</f>
        <v>*</v>
      </c>
      <c r="R16" s="11" t="str">
        <f>[12]Outubro!$C$21</f>
        <v>*</v>
      </c>
      <c r="S16" s="11" t="str">
        <f>[12]Outubro!$C$22</f>
        <v>*</v>
      </c>
      <c r="T16" s="11" t="str">
        <f>[12]Outubro!$C$23</f>
        <v>*</v>
      </c>
      <c r="U16" s="11" t="str">
        <f>[12]Outubro!$C$24</f>
        <v>*</v>
      </c>
      <c r="V16" s="11" t="str">
        <f>[12]Outubro!$C$25</f>
        <v>*</v>
      </c>
      <c r="W16" s="11" t="str">
        <f>[12]Outubro!$C$26</f>
        <v>*</v>
      </c>
      <c r="X16" s="11" t="str">
        <f>[12]Outubro!$C$27</f>
        <v>*</v>
      </c>
      <c r="Y16" s="11" t="str">
        <f>[12]Outubro!$C$28</f>
        <v>*</v>
      </c>
      <c r="Z16" s="11" t="str">
        <f>[12]Outubro!$C$29</f>
        <v>*</v>
      </c>
      <c r="AA16" s="11" t="str">
        <f>[12]Outubro!$C$30</f>
        <v>*</v>
      </c>
      <c r="AB16" s="11" t="str">
        <f>[12]Outubro!$C$31</f>
        <v>*</v>
      </c>
      <c r="AC16" s="11" t="str">
        <f>[12]Outubro!$C$32</f>
        <v>*</v>
      </c>
      <c r="AD16" s="11" t="str">
        <f>[12]Outubro!$C$33</f>
        <v>*</v>
      </c>
      <c r="AE16" s="11" t="str">
        <f>[12]Outubro!$C$34</f>
        <v>*</v>
      </c>
      <c r="AF16" s="11" t="str">
        <f>[12]Outubro!$C$35</f>
        <v>*</v>
      </c>
      <c r="AG16" s="133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[13]Outubro!$C$5</f>
        <v>40.700000000000003</v>
      </c>
      <c r="C17" s="11">
        <f>[13]Outubro!$C$6</f>
        <v>39.6</v>
      </c>
      <c r="D17" s="11">
        <f>[13]Outubro!$C$7</f>
        <v>40.200000000000003</v>
      </c>
      <c r="E17" s="11">
        <f>[13]Outubro!$C$8</f>
        <v>40.299999999999997</v>
      </c>
      <c r="F17" s="11">
        <f>[13]Outubro!$C$9</f>
        <v>41</v>
      </c>
      <c r="G17" s="11">
        <f>[13]Outubro!$C$10</f>
        <v>39.9</v>
      </c>
      <c r="H17" s="11">
        <f>[13]Outubro!$C$11</f>
        <v>40.299999999999997</v>
      </c>
      <c r="I17" s="11">
        <f>[13]Outubro!$C$12</f>
        <v>37.799999999999997</v>
      </c>
      <c r="J17" s="11">
        <f>[13]Outubro!$C$13</f>
        <v>38.200000000000003</v>
      </c>
      <c r="K17" s="11">
        <f>[13]Outubro!$C$14</f>
        <v>35.1</v>
      </c>
      <c r="L17" s="11">
        <f>[13]Outubro!$C$15</f>
        <v>36</v>
      </c>
      <c r="M17" s="11">
        <f>[13]Outubro!$C$16</f>
        <v>33.4</v>
      </c>
      <c r="N17" s="11">
        <f>[13]Outubro!$C$17</f>
        <v>34.799999999999997</v>
      </c>
      <c r="O17" s="11">
        <f>[13]Outubro!$C$18</f>
        <v>38.6</v>
      </c>
      <c r="P17" s="11">
        <f>[13]Outubro!$C$19</f>
        <v>27.6</v>
      </c>
      <c r="Q17" s="11">
        <f>[13]Outubro!$C$20</f>
        <v>31.4</v>
      </c>
      <c r="R17" s="11">
        <f>[13]Outubro!$C$21</f>
        <v>33.6</v>
      </c>
      <c r="S17" s="11">
        <f>[13]Outubro!$C$22</f>
        <v>33.6</v>
      </c>
      <c r="T17" s="11">
        <f>[13]Outubro!$C$23</f>
        <v>33.200000000000003</v>
      </c>
      <c r="U17" s="11">
        <f>[13]Outubro!$C$24</f>
        <v>32.299999999999997</v>
      </c>
      <c r="V17" s="11">
        <f>[13]Outubro!$C$25</f>
        <v>33.299999999999997</v>
      </c>
      <c r="W17" s="11">
        <f>[13]Outubro!$C$26</f>
        <v>33.1</v>
      </c>
      <c r="X17" s="11">
        <f>[13]Outubro!$C$27</f>
        <v>30.2</v>
      </c>
      <c r="Y17" s="11">
        <f>[13]Outubro!$C$28</f>
        <v>31.7</v>
      </c>
      <c r="Z17" s="11">
        <f>[13]Outubro!$C$29</f>
        <v>33.700000000000003</v>
      </c>
      <c r="AA17" s="11">
        <f>[13]Outubro!$C$30</f>
        <v>28.3</v>
      </c>
      <c r="AB17" s="11">
        <f>[13]Outubro!$C$31</f>
        <v>29.3</v>
      </c>
      <c r="AC17" s="11">
        <f>[13]Outubro!$C$32</f>
        <v>32.799999999999997</v>
      </c>
      <c r="AD17" s="11">
        <f>[13]Outubro!$C$33</f>
        <v>27</v>
      </c>
      <c r="AE17" s="11">
        <f>[13]Outubro!$C$34</f>
        <v>26.2</v>
      </c>
      <c r="AF17" s="11">
        <f>[13]Outubro!$C$35</f>
        <v>29</v>
      </c>
      <c r="AG17" s="133">
        <f t="shared" ref="AG17:AG25" si="5">MAX(B17:AF17)</f>
        <v>41</v>
      </c>
      <c r="AH17" s="94">
        <f t="shared" ref="AH17:AH25" si="6">AVERAGE(B17:AF17)</f>
        <v>34.264516129032259</v>
      </c>
      <c r="AJ17" s="12" t="s">
        <v>47</v>
      </c>
    </row>
    <row r="18" spans="1:39" x14ac:dyDescent="0.2">
      <c r="A18" s="58" t="s">
        <v>3</v>
      </c>
      <c r="B18" s="11">
        <f>[14]Outubro!$C$5</f>
        <v>36.799999999999997</v>
      </c>
      <c r="C18" s="11">
        <f>[14]Outubro!$C$6</f>
        <v>41.9</v>
      </c>
      <c r="D18" s="11">
        <f>[14]Outubro!$C$7</f>
        <v>42.2</v>
      </c>
      <c r="E18" s="11">
        <f>[14]Outubro!$C$8</f>
        <v>42</v>
      </c>
      <c r="F18" s="11">
        <f>[14]Outubro!$C$9</f>
        <v>42</v>
      </c>
      <c r="G18" s="11">
        <f>[14]Outubro!$C$10</f>
        <v>41.9</v>
      </c>
      <c r="H18" s="11">
        <f>[14]Outubro!$C$11</f>
        <v>42.1</v>
      </c>
      <c r="I18" s="11">
        <f>[14]Outubro!$C$12</f>
        <v>40</v>
      </c>
      <c r="J18" s="11">
        <f>[14]Outubro!$C$13</f>
        <v>41.3</v>
      </c>
      <c r="K18" s="11">
        <f>[14]Outubro!$C$14</f>
        <v>35.9</v>
      </c>
      <c r="L18" s="11">
        <f>[14]Outubro!$C$15</f>
        <v>36.9</v>
      </c>
      <c r="M18" s="11">
        <f>[14]Outubro!$C$16</f>
        <v>36.5</v>
      </c>
      <c r="N18" s="11">
        <f>[14]Outubro!$C$17</f>
        <v>38.799999999999997</v>
      </c>
      <c r="O18" s="11">
        <f>[14]Outubro!$C$18</f>
        <v>39.200000000000003</v>
      </c>
      <c r="P18" s="11">
        <f>[14]Outubro!$C$19</f>
        <v>31.2</v>
      </c>
      <c r="Q18" s="11">
        <f>[14]Outubro!$C$20</f>
        <v>31</v>
      </c>
      <c r="R18" s="11">
        <f>[14]Outubro!$C$21</f>
        <v>33.700000000000003</v>
      </c>
      <c r="S18" s="11">
        <f>[14]Outubro!$C$22</f>
        <v>37</v>
      </c>
      <c r="T18" s="11">
        <f>[14]Outubro!$C$23</f>
        <v>31.1</v>
      </c>
      <c r="U18" s="11">
        <f>[14]Outubro!$C$24</f>
        <v>28.1</v>
      </c>
      <c r="V18" s="11">
        <f>[14]Outubro!$C$25</f>
        <v>33.5</v>
      </c>
      <c r="W18" s="11">
        <f>[14]Outubro!$C$26</f>
        <v>33.799999999999997</v>
      </c>
      <c r="X18" s="11">
        <f>[14]Outubro!$C$27</f>
        <v>35.700000000000003</v>
      </c>
      <c r="Y18" s="11">
        <f>[14]Outubro!$C$28</f>
        <v>32.799999999999997</v>
      </c>
      <c r="Z18" s="11">
        <f>[14]Outubro!$C$29</f>
        <v>34.5</v>
      </c>
      <c r="AA18" s="11">
        <f>[14]Outubro!$C$30</f>
        <v>31.9</v>
      </c>
      <c r="AB18" s="11">
        <f>[14]Outubro!$C$31</f>
        <v>29.5</v>
      </c>
      <c r="AC18" s="11">
        <f>[14]Outubro!$C$32</f>
        <v>35.200000000000003</v>
      </c>
      <c r="AD18" s="11">
        <f>[14]Outubro!$C$33</f>
        <v>28.3</v>
      </c>
      <c r="AE18" s="11">
        <f>[14]Outubro!$C$34</f>
        <v>23.3</v>
      </c>
      <c r="AF18" s="11" t="str">
        <f>[14]Outubro!$C$35</f>
        <v>*</v>
      </c>
      <c r="AG18" s="133">
        <f t="shared" si="5"/>
        <v>42.2</v>
      </c>
      <c r="AH18" s="94">
        <f t="shared" si="6"/>
        <v>35.603333333333339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[15]Outubro!$C$5</f>
        <v>*</v>
      </c>
      <c r="C19" s="11" t="str">
        <f>[15]Outubro!$C$6</f>
        <v>*</v>
      </c>
      <c r="D19" s="11" t="str">
        <f>[15]Outubro!$C$7</f>
        <v>*</v>
      </c>
      <c r="E19" s="11" t="str">
        <f>[15]Outubro!$C$8</f>
        <v>*</v>
      </c>
      <c r="F19" s="11" t="str">
        <f>[15]Outubro!$C$9</f>
        <v>*</v>
      </c>
      <c r="G19" s="11" t="str">
        <f>[15]Outubro!$C$10</f>
        <v>*</v>
      </c>
      <c r="H19" s="11" t="str">
        <f>[15]Outubro!$C$11</f>
        <v>*</v>
      </c>
      <c r="I19" s="11" t="str">
        <f>[15]Outubro!$C$12</f>
        <v>*</v>
      </c>
      <c r="J19" s="11" t="str">
        <f>[15]Outubro!$C$13</f>
        <v>*</v>
      </c>
      <c r="K19" s="11" t="str">
        <f>[15]Outubro!$C$14</f>
        <v>*</v>
      </c>
      <c r="L19" s="11" t="str">
        <f>[15]Outubro!$C$15</f>
        <v>*</v>
      </c>
      <c r="M19" s="11" t="str">
        <f>[15]Outubro!$C$16</f>
        <v>*</v>
      </c>
      <c r="N19" s="11" t="str">
        <f>[15]Outubro!$C$17</f>
        <v>*</v>
      </c>
      <c r="O19" s="11" t="str">
        <f>[15]Outubro!$C$18</f>
        <v>*</v>
      </c>
      <c r="P19" s="11" t="str">
        <f>[15]Outubro!$C$19</f>
        <v>*</v>
      </c>
      <c r="Q19" s="11" t="str">
        <f>[15]Outubro!$C$20</f>
        <v>*</v>
      </c>
      <c r="R19" s="11" t="str">
        <f>[15]Outubro!$C$21</f>
        <v>*</v>
      </c>
      <c r="S19" s="11" t="str">
        <f>[15]Outubro!$C$22</f>
        <v>*</v>
      </c>
      <c r="T19" s="11" t="str">
        <f>[15]Outubro!$C$23</f>
        <v>*</v>
      </c>
      <c r="U19" s="11" t="str">
        <f>[15]Outubro!$C$24</f>
        <v>*</v>
      </c>
      <c r="V19" s="11" t="str">
        <f>[15]Outubro!$C$25</f>
        <v>*</v>
      </c>
      <c r="W19" s="11" t="str">
        <f>[15]Outubro!$C$26</f>
        <v>*</v>
      </c>
      <c r="X19" s="11" t="str">
        <f>[15]Outubro!$C$27</f>
        <v>*</v>
      </c>
      <c r="Y19" s="11" t="str">
        <f>[15]Outubro!$C$28</f>
        <v>*</v>
      </c>
      <c r="Z19" s="11" t="str">
        <f>[15]Outubro!$C$29</f>
        <v>*</v>
      </c>
      <c r="AA19" s="11" t="str">
        <f>[15]Outubro!$C$30</f>
        <v>*</v>
      </c>
      <c r="AB19" s="11" t="str">
        <f>[15]Outubro!$C$31</f>
        <v>*</v>
      </c>
      <c r="AC19" s="11" t="str">
        <f>[15]Outubro!$C$32</f>
        <v>*</v>
      </c>
      <c r="AD19" s="11" t="str">
        <f>[15]Outubro!$C$33</f>
        <v>*</v>
      </c>
      <c r="AE19" s="11" t="str">
        <f>[15]Outubro!$C$34</f>
        <v>*</v>
      </c>
      <c r="AF19" s="11" t="str">
        <f>[15]Outubro!$C$35</f>
        <v>*</v>
      </c>
      <c r="AG19" s="133" t="s">
        <v>226</v>
      </c>
      <c r="AH19" s="94" t="s">
        <v>226</v>
      </c>
    </row>
    <row r="20" spans="1:39" x14ac:dyDescent="0.2">
      <c r="A20" s="58" t="s">
        <v>5</v>
      </c>
      <c r="B20" s="11">
        <f>[16]Outubro!$C$5</f>
        <v>43.4</v>
      </c>
      <c r="C20" s="11">
        <f>[16]Outubro!$C$6</f>
        <v>42.4</v>
      </c>
      <c r="D20" s="11">
        <f>[16]Outubro!$C$7</f>
        <v>42.1</v>
      </c>
      <c r="E20" s="11">
        <f>[16]Outubro!$C$8</f>
        <v>36.5</v>
      </c>
      <c r="F20" s="11">
        <f>[16]Outubro!$C$9</f>
        <v>37.799999999999997</v>
      </c>
      <c r="G20" s="11">
        <f>[16]Outubro!$C$10</f>
        <v>41.1</v>
      </c>
      <c r="H20" s="11">
        <f>[16]Outubro!$C$11</f>
        <v>41.1</v>
      </c>
      <c r="I20" s="11">
        <f>[16]Outubro!$C$12</f>
        <v>42.5</v>
      </c>
      <c r="J20" s="11">
        <f>[16]Outubro!$C$13</f>
        <v>42.7</v>
      </c>
      <c r="K20" s="11">
        <f>[16]Outubro!$C$14</f>
        <v>40.9</v>
      </c>
      <c r="L20" s="11">
        <f>[16]Outubro!$C$15</f>
        <v>39.1</v>
      </c>
      <c r="M20" s="11">
        <f>[16]Outubro!$C$16</f>
        <v>37</v>
      </c>
      <c r="N20" s="11">
        <f>[16]Outubro!$C$17</f>
        <v>39.9</v>
      </c>
      <c r="O20" s="11">
        <f>[16]Outubro!$C$18</f>
        <v>40.5</v>
      </c>
      <c r="P20" s="11">
        <f>[16]Outubro!$C$19</f>
        <v>33.299999999999997</v>
      </c>
      <c r="Q20" s="11">
        <f>[16]Outubro!$C$20</f>
        <v>34.799999999999997</v>
      </c>
      <c r="R20" s="11">
        <f>[16]Outubro!$C$21</f>
        <v>39.9</v>
      </c>
      <c r="S20" s="11">
        <f>[16]Outubro!$C$22</f>
        <v>39.200000000000003</v>
      </c>
      <c r="T20" s="11">
        <f>[16]Outubro!$C$23</f>
        <v>32.9</v>
      </c>
      <c r="U20" s="11">
        <f>[16]Outubro!$C$24</f>
        <v>34.6</v>
      </c>
      <c r="V20" s="11">
        <f>[16]Outubro!$C$25</f>
        <v>28.7</v>
      </c>
      <c r="W20" s="11">
        <f>[16]Outubro!$C$26</f>
        <v>36.1</v>
      </c>
      <c r="X20" s="11">
        <f>[16]Outubro!$C$27</f>
        <v>30.3</v>
      </c>
      <c r="Y20" s="11">
        <f>[16]Outubro!$C$28</f>
        <v>28.5</v>
      </c>
      <c r="Z20" s="11">
        <f>[16]Outubro!$C$29</f>
        <v>35.799999999999997</v>
      </c>
      <c r="AA20" s="11">
        <f>[16]Outubro!$C$30</f>
        <v>33.9</v>
      </c>
      <c r="AB20" s="11">
        <f>[16]Outubro!$C$31</f>
        <v>29.7</v>
      </c>
      <c r="AC20" s="11">
        <f>[16]Outubro!$C$32</f>
        <v>36.9</v>
      </c>
      <c r="AD20" s="11">
        <f>[16]Outubro!$C$33</f>
        <v>30.2</v>
      </c>
      <c r="AE20" s="11">
        <f>[16]Outubro!$C$34</f>
        <v>29.6</v>
      </c>
      <c r="AF20" s="11">
        <f>[16]Outubro!$C$35</f>
        <v>30.9</v>
      </c>
      <c r="AG20" s="133">
        <f t="shared" si="5"/>
        <v>43.4</v>
      </c>
      <c r="AH20" s="94">
        <f t="shared" si="6"/>
        <v>36.525806451612901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[17]Outubro!$C$5</f>
        <v>39.9</v>
      </c>
      <c r="C21" s="11">
        <f>[17]Outubro!$C$6</f>
        <v>39.6</v>
      </c>
      <c r="D21" s="11">
        <f>[17]Outubro!$C$7</f>
        <v>40.200000000000003</v>
      </c>
      <c r="E21" s="11">
        <f>[17]Outubro!$C$8</f>
        <v>41.3</v>
      </c>
      <c r="F21" s="11">
        <f>[17]Outubro!$C$9</f>
        <v>40.5</v>
      </c>
      <c r="G21" s="11">
        <f>[17]Outubro!$C$10</f>
        <v>40.9</v>
      </c>
      <c r="H21" s="11">
        <f>[17]Outubro!$C$11</f>
        <v>38.700000000000003</v>
      </c>
      <c r="I21" s="11">
        <f>[17]Outubro!$C$12</f>
        <v>38.799999999999997</v>
      </c>
      <c r="J21" s="11">
        <f>[17]Outubro!$C$13</f>
        <v>39.1</v>
      </c>
      <c r="K21" s="11">
        <f>[17]Outubro!$C$14</f>
        <v>36</v>
      </c>
      <c r="L21" s="11">
        <f>[17]Outubro!$C$15</f>
        <v>32.5</v>
      </c>
      <c r="M21" s="11">
        <f>[17]Outubro!$C$16</f>
        <v>35.6</v>
      </c>
      <c r="N21" s="11">
        <f>[17]Outubro!$C$17</f>
        <v>36.4</v>
      </c>
      <c r="O21" s="11">
        <f>[17]Outubro!$C$18</f>
        <v>37.299999999999997</v>
      </c>
      <c r="P21" s="11">
        <f>[17]Outubro!$C$19</f>
        <v>32.5</v>
      </c>
      <c r="Q21" s="11">
        <f>[17]Outubro!$C$20</f>
        <v>33.299999999999997</v>
      </c>
      <c r="R21" s="11">
        <f>[17]Outubro!$C$21</f>
        <v>34</v>
      </c>
      <c r="S21" s="11">
        <f>[17]Outubro!$C$22</f>
        <v>35.6</v>
      </c>
      <c r="T21" s="11">
        <f>[17]Outubro!$C$23</f>
        <v>33.200000000000003</v>
      </c>
      <c r="U21" s="11">
        <f>[17]Outubro!$C$24</f>
        <v>31.3</v>
      </c>
      <c r="V21" s="11">
        <f>[17]Outubro!$C$25</f>
        <v>33.5</v>
      </c>
      <c r="W21" s="11">
        <f>[17]Outubro!$C$26</f>
        <v>34.1</v>
      </c>
      <c r="X21" s="11">
        <f>[17]Outubro!$C$27</f>
        <v>32.9</v>
      </c>
      <c r="Y21" s="11">
        <f>[17]Outubro!$C$28</f>
        <v>32.799999999999997</v>
      </c>
      <c r="Z21" s="11">
        <f>[17]Outubro!$C$29</f>
        <v>32.6</v>
      </c>
      <c r="AA21" s="11">
        <f>[17]Outubro!$C$30</f>
        <v>32.799999999999997</v>
      </c>
      <c r="AB21" s="11">
        <f>[17]Outubro!$C$31</f>
        <v>28.2</v>
      </c>
      <c r="AC21" s="11">
        <f>[17]Outubro!$C$32</f>
        <v>33.200000000000003</v>
      </c>
      <c r="AD21" s="11">
        <f>[17]Outubro!$C$33</f>
        <v>25.5</v>
      </c>
      <c r="AE21" s="11">
        <f>[17]Outubro!$C$34</f>
        <v>29.3</v>
      </c>
      <c r="AF21" s="11">
        <f>[17]Outubro!$C$35</f>
        <v>30.9</v>
      </c>
      <c r="AG21" s="133">
        <f>MAX(B21:AF21)</f>
        <v>41.3</v>
      </c>
      <c r="AH21" s="94">
        <f>AVERAGE(B21:AF21)</f>
        <v>34.919354838709687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[18]Outubro!$C$5</f>
        <v>43</v>
      </c>
      <c r="C22" s="11">
        <f>[18]Outubro!$C$6</f>
        <v>41.2</v>
      </c>
      <c r="D22" s="11">
        <f>[18]Outubro!$C$7</f>
        <v>42.5</v>
      </c>
      <c r="E22" s="11">
        <f>[18]Outubro!$C$8</f>
        <v>43.3</v>
      </c>
      <c r="F22" s="11">
        <f>[18]Outubro!$C$9</f>
        <v>43.7</v>
      </c>
      <c r="G22" s="11">
        <f>[18]Outubro!$C$10</f>
        <v>44</v>
      </c>
      <c r="H22" s="11">
        <f>[18]Outubro!$C$11</f>
        <v>41.3</v>
      </c>
      <c r="I22" s="11">
        <f>[18]Outubro!$C$12</f>
        <v>41.7</v>
      </c>
      <c r="J22" s="11">
        <f>[18]Outubro!$C$13</f>
        <v>41.5</v>
      </c>
      <c r="K22" s="11">
        <f>[18]Outubro!$C$14</f>
        <v>39.700000000000003</v>
      </c>
      <c r="L22" s="11">
        <f>[18]Outubro!$C$15</f>
        <v>35.9</v>
      </c>
      <c r="M22" s="11">
        <f>[18]Outubro!$C$16</f>
        <v>35.200000000000003</v>
      </c>
      <c r="N22" s="11">
        <f>[18]Outubro!$C$17</f>
        <v>40.299999999999997</v>
      </c>
      <c r="O22" s="11">
        <f>[18]Outubro!$C$18</f>
        <v>40.9</v>
      </c>
      <c r="P22" s="11">
        <f>[18]Outubro!$C$19</f>
        <v>32.9</v>
      </c>
      <c r="Q22" s="11">
        <f>[18]Outubro!$C$20</f>
        <v>34.6</v>
      </c>
      <c r="R22" s="11">
        <f>[18]Outubro!$C$21</f>
        <v>37.9</v>
      </c>
      <c r="S22" s="11">
        <f>[18]Outubro!$C$22</f>
        <v>39.5</v>
      </c>
      <c r="T22" s="11">
        <f>[18]Outubro!$C$23</f>
        <v>35.4</v>
      </c>
      <c r="U22" s="11">
        <f>[18]Outubro!$C$24</f>
        <v>33.9</v>
      </c>
      <c r="V22" s="11">
        <f>[18]Outubro!$C$25</f>
        <v>34.200000000000003</v>
      </c>
      <c r="W22" s="11">
        <f>[18]Outubro!$C$26</f>
        <v>37.700000000000003</v>
      </c>
      <c r="X22" s="11">
        <f>[18]Outubro!$C$27</f>
        <v>34.700000000000003</v>
      </c>
      <c r="Y22" s="11">
        <f>[18]Outubro!$C$28</f>
        <v>36.4</v>
      </c>
      <c r="Z22" s="11">
        <f>[18]Outubro!$C$29</f>
        <v>36.200000000000003</v>
      </c>
      <c r="AA22" s="11">
        <f>[18]Outubro!$C$30</f>
        <v>34.1</v>
      </c>
      <c r="AB22" s="11">
        <f>[18]Outubro!$C$31</f>
        <v>32.4</v>
      </c>
      <c r="AC22" s="11">
        <f>[18]Outubro!$C$32</f>
        <v>36.9</v>
      </c>
      <c r="AD22" s="11">
        <f>[18]Outubro!$C$33</f>
        <v>24.2</v>
      </c>
      <c r="AE22" s="11">
        <f>[18]Outubro!$C$34</f>
        <v>30.5</v>
      </c>
      <c r="AF22" s="11">
        <f>[18]Outubro!$C$35</f>
        <v>32.5</v>
      </c>
      <c r="AG22" s="133">
        <f t="shared" si="5"/>
        <v>44</v>
      </c>
      <c r="AH22" s="94">
        <f t="shared" si="6"/>
        <v>37.361290322580651</v>
      </c>
      <c r="AJ22" t="s">
        <v>47</v>
      </c>
    </row>
    <row r="23" spans="1:39" x14ac:dyDescent="0.2">
      <c r="A23" s="58" t="s">
        <v>7</v>
      </c>
      <c r="B23" s="11" t="str">
        <f>[19]Outubro!$C$5</f>
        <v>*</v>
      </c>
      <c r="C23" s="11" t="str">
        <f>[19]Outubro!$C$6</f>
        <v>*</v>
      </c>
      <c r="D23" s="11" t="str">
        <f>[19]Outubro!$C$7</f>
        <v>*</v>
      </c>
      <c r="E23" s="11" t="str">
        <f>[19]Outubro!$C$8</f>
        <v>*</v>
      </c>
      <c r="F23" s="11" t="str">
        <f>[19]Outubro!$C$9</f>
        <v>*</v>
      </c>
      <c r="G23" s="11" t="str">
        <f>[19]Outubro!$C$10</f>
        <v>*</v>
      </c>
      <c r="H23" s="11" t="str">
        <f>[19]Outubro!$C$11</f>
        <v>*</v>
      </c>
      <c r="I23" s="11" t="str">
        <f>[19]Outubro!$C$12</f>
        <v>*</v>
      </c>
      <c r="J23" s="11" t="str">
        <f>[19]Outubro!$C$13</f>
        <v>*</v>
      </c>
      <c r="K23" s="11" t="str">
        <f>[19]Outubro!$C$14</f>
        <v>*</v>
      </c>
      <c r="L23" s="11" t="str">
        <f>[19]Outubro!$C$15</f>
        <v>*</v>
      </c>
      <c r="M23" s="11" t="str">
        <f>[19]Outubro!$C$16</f>
        <v>*</v>
      </c>
      <c r="N23" s="11" t="str">
        <f>[19]Outubro!$C$17</f>
        <v>*</v>
      </c>
      <c r="O23" s="11" t="str">
        <f>[19]Outubro!$C$18</f>
        <v>*</v>
      </c>
      <c r="P23" s="11" t="str">
        <f>[19]Outubro!$C$19</f>
        <v>*</v>
      </c>
      <c r="Q23" s="11" t="str">
        <f>[19]Outubro!$C$20</f>
        <v>*</v>
      </c>
      <c r="R23" s="11" t="str">
        <f>[19]Outubro!$C$21</f>
        <v>*</v>
      </c>
      <c r="S23" s="11" t="str">
        <f>[19]Outubro!$C$22</f>
        <v>*</v>
      </c>
      <c r="T23" s="11" t="str">
        <f>[19]Outubro!$C$23</f>
        <v>*</v>
      </c>
      <c r="U23" s="11" t="str">
        <f>[19]Outubro!$C$24</f>
        <v>*</v>
      </c>
      <c r="V23" s="11" t="str">
        <f>[19]Outubro!$C$25</f>
        <v>*</v>
      </c>
      <c r="W23" s="11" t="str">
        <f>[19]Outubro!$C$26</f>
        <v>*</v>
      </c>
      <c r="X23" s="11" t="str">
        <f>[19]Outubro!$C$27</f>
        <v>*</v>
      </c>
      <c r="Y23" s="11" t="str">
        <f>[19]Outubro!$C$28</f>
        <v>*</v>
      </c>
      <c r="Z23" s="11" t="str">
        <f>[19]Outubro!$C$29</f>
        <v>*</v>
      </c>
      <c r="AA23" s="11" t="str">
        <f>[19]Outubro!$C$30</f>
        <v>*</v>
      </c>
      <c r="AB23" s="11" t="str">
        <f>[19]Outubro!$C$31</f>
        <v>*</v>
      </c>
      <c r="AC23" s="11" t="str">
        <f>[19]Outubro!$C$32</f>
        <v>*</v>
      </c>
      <c r="AD23" s="11" t="str">
        <f>[19]Outubro!$C$33</f>
        <v>*</v>
      </c>
      <c r="AE23" s="11" t="str">
        <f>[19]Outubro!$C$34</f>
        <v>*</v>
      </c>
      <c r="AF23" s="11" t="str">
        <f>[19]Outubro!$C$35</f>
        <v>*</v>
      </c>
      <c r="AG23" s="133" t="s">
        <v>226</v>
      </c>
      <c r="AH23" s="94" t="s">
        <v>226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[20]Outubro!$C$5</f>
        <v>*</v>
      </c>
      <c r="C24" s="11" t="str">
        <f>[20]Outubro!$C$6</f>
        <v>*</v>
      </c>
      <c r="D24" s="11" t="str">
        <f>[20]Outubro!$C$7</f>
        <v>*</v>
      </c>
      <c r="E24" s="11" t="str">
        <f>[20]Outubro!$C$8</f>
        <v>*</v>
      </c>
      <c r="F24" s="11" t="str">
        <f>[20]Outubro!$C$9</f>
        <v>*</v>
      </c>
      <c r="G24" s="11" t="str">
        <f>[20]Outubro!$C$10</f>
        <v>*</v>
      </c>
      <c r="H24" s="11" t="str">
        <f>[20]Outubro!$C$11</f>
        <v>*</v>
      </c>
      <c r="I24" s="11" t="str">
        <f>[20]Outubro!$C$12</f>
        <v>*</v>
      </c>
      <c r="J24" s="11" t="str">
        <f>[20]Outubro!$C$13</f>
        <v>*</v>
      </c>
      <c r="K24" s="11" t="str">
        <f>[20]Outubro!$C$14</f>
        <v>*</v>
      </c>
      <c r="L24" s="11" t="str">
        <f>[20]Outubro!$C$15</f>
        <v>*</v>
      </c>
      <c r="M24" s="11" t="str">
        <f>[20]Outubro!$C$16</f>
        <v>*</v>
      </c>
      <c r="N24" s="11" t="str">
        <f>[20]Outubro!$C$17</f>
        <v>*</v>
      </c>
      <c r="O24" s="11" t="str">
        <f>[20]Outubro!$C$18</f>
        <v>*</v>
      </c>
      <c r="P24" s="11" t="str">
        <f>[20]Outubro!$C$19</f>
        <v>*</v>
      </c>
      <c r="Q24" s="11" t="str">
        <f>[20]Outubro!$C$20</f>
        <v>*</v>
      </c>
      <c r="R24" s="11" t="str">
        <f>[20]Outubro!$C$21</f>
        <v>*</v>
      </c>
      <c r="S24" s="11" t="str">
        <f>[20]Outubro!$C$22</f>
        <v>*</v>
      </c>
      <c r="T24" s="11" t="str">
        <f>[20]Outubro!$C$23</f>
        <v>*</v>
      </c>
      <c r="U24" s="11" t="str">
        <f>[20]Outubro!$C$24</f>
        <v>*</v>
      </c>
      <c r="V24" s="11" t="str">
        <f>[20]Outubro!$C$25</f>
        <v>*</v>
      </c>
      <c r="W24" s="11" t="str">
        <f>[20]Outubro!$C$26</f>
        <v>*</v>
      </c>
      <c r="X24" s="11" t="str">
        <f>[20]Outubro!$C$27</f>
        <v>*</v>
      </c>
      <c r="Y24" s="11" t="str">
        <f>[20]Outubro!$C$28</f>
        <v>*</v>
      </c>
      <c r="Z24" s="11" t="str">
        <f>[20]Outubro!$C$29</f>
        <v>*</v>
      </c>
      <c r="AA24" s="11" t="str">
        <f>[20]Outubro!$C$30</f>
        <v>*</v>
      </c>
      <c r="AB24" s="11" t="str">
        <f>[20]Outubro!$C$31</f>
        <v>*</v>
      </c>
      <c r="AC24" s="11" t="str">
        <f>[20]Outubro!$C$32</f>
        <v>*</v>
      </c>
      <c r="AD24" s="11" t="str">
        <f>[20]Outubro!$C$33</f>
        <v>*</v>
      </c>
      <c r="AE24" s="11" t="str">
        <f>[20]Outubro!$C$34</f>
        <v>*</v>
      </c>
      <c r="AF24" s="11" t="str">
        <f>[20]Outubro!$C$35</f>
        <v>*</v>
      </c>
      <c r="AG24" s="133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[21]Outubro!$C$5</f>
        <v>41.4</v>
      </c>
      <c r="C25" s="11">
        <f>[21]Outubro!$C$6</f>
        <v>40.700000000000003</v>
      </c>
      <c r="D25" s="11">
        <f>[21]Outubro!$C$7</f>
        <v>40.6</v>
      </c>
      <c r="E25" s="11">
        <f>[21]Outubro!$C$8</f>
        <v>36.299999999999997</v>
      </c>
      <c r="F25" s="11">
        <f>[21]Outubro!$C$9</f>
        <v>34.5</v>
      </c>
      <c r="G25" s="11">
        <f>[21]Outubro!$C$10</f>
        <v>37.9</v>
      </c>
      <c r="H25" s="11">
        <f>[21]Outubro!$C$11</f>
        <v>40.5</v>
      </c>
      <c r="I25" s="11">
        <f>[21]Outubro!$C$12</f>
        <v>37.5</v>
      </c>
      <c r="J25" s="11">
        <f>[21]Outubro!$C$13</f>
        <v>33</v>
      </c>
      <c r="K25" s="11">
        <f>[21]Outubro!$C$14</f>
        <v>31.6</v>
      </c>
      <c r="L25" s="11">
        <f>[21]Outubro!$C$15</f>
        <v>33.200000000000003</v>
      </c>
      <c r="M25" s="11">
        <f>[21]Outubro!$C$16</f>
        <v>34.5</v>
      </c>
      <c r="N25" s="11">
        <f>[21]Outubro!$C$17</f>
        <v>33.799999999999997</v>
      </c>
      <c r="O25" s="11">
        <f>[21]Outubro!$C$18</f>
        <v>37</v>
      </c>
      <c r="P25" s="11">
        <f>[21]Outubro!$C$19</f>
        <v>24.2</v>
      </c>
      <c r="Q25" s="11">
        <f>[21]Outubro!$C$20</f>
        <v>30.7</v>
      </c>
      <c r="R25" s="11">
        <f>[21]Outubro!$C$21</f>
        <v>30.7</v>
      </c>
      <c r="S25" s="11">
        <f>[21]Outubro!$C$22</f>
        <v>30.7</v>
      </c>
      <c r="T25" s="11">
        <f>[21]Outubro!$C$23</f>
        <v>35.700000000000003</v>
      </c>
      <c r="U25" s="11">
        <f>[21]Outubro!$C$24</f>
        <v>34.799999999999997</v>
      </c>
      <c r="V25" s="11">
        <f>[21]Outubro!$C$25</f>
        <v>35.9</v>
      </c>
      <c r="W25" s="11">
        <f>[21]Outubro!$C$26</f>
        <v>34.799999999999997</v>
      </c>
      <c r="X25" s="11">
        <f>[21]Outubro!$C$27</f>
        <v>35.4</v>
      </c>
      <c r="Y25" s="11">
        <f>[21]Outubro!$C$28</f>
        <v>33.4</v>
      </c>
      <c r="Z25" s="11">
        <f>[21]Outubro!$C$29</f>
        <v>36.5</v>
      </c>
      <c r="AA25" s="11">
        <f>[21]Outubro!$C$30</f>
        <v>27.6</v>
      </c>
      <c r="AB25" s="11">
        <f>[21]Outubro!$C$31</f>
        <v>29.8</v>
      </c>
      <c r="AC25" s="11">
        <f>[21]Outubro!$C$32</f>
        <v>34.1</v>
      </c>
      <c r="AD25" s="11">
        <f>[21]Outubro!$C$33</f>
        <v>28.1</v>
      </c>
      <c r="AE25" s="11">
        <f>[21]Outubro!$C$34</f>
        <v>29.8</v>
      </c>
      <c r="AF25" s="11">
        <f>[21]Outubro!$C$35</f>
        <v>29.9</v>
      </c>
      <c r="AG25" s="133">
        <f t="shared" si="5"/>
        <v>41.4</v>
      </c>
      <c r="AH25" s="94">
        <f t="shared" si="6"/>
        <v>34.019354838709681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[22]Outubro!$C$5</f>
        <v>40.200000000000003</v>
      </c>
      <c r="C26" s="11">
        <f>[22]Outubro!$C$6</f>
        <v>40.5</v>
      </c>
      <c r="D26" s="11">
        <f>[22]Outubro!$C$7</f>
        <v>40.6</v>
      </c>
      <c r="E26" s="11">
        <f>[22]Outubro!$C$8</f>
        <v>36.200000000000003</v>
      </c>
      <c r="F26" s="11">
        <f>[22]Outubro!$C$9</f>
        <v>38</v>
      </c>
      <c r="G26" s="11">
        <f>[22]Outubro!$C$10</f>
        <v>39.5</v>
      </c>
      <c r="H26" s="11">
        <f>[22]Outubro!$C$11</f>
        <v>40.4</v>
      </c>
      <c r="I26" s="11">
        <f>[22]Outubro!$C$12</f>
        <v>39</v>
      </c>
      <c r="J26" s="11">
        <f>[22]Outubro!$C$13</f>
        <v>38.5</v>
      </c>
      <c r="K26" s="11">
        <f>[22]Outubro!$C$14</f>
        <v>31.8</v>
      </c>
      <c r="L26" s="11">
        <f>[22]Outubro!$C$15</f>
        <v>34.700000000000003</v>
      </c>
      <c r="M26" s="11">
        <f>[22]Outubro!$C$16</f>
        <v>35.4</v>
      </c>
      <c r="N26" s="11">
        <f>[22]Outubro!$C$17</f>
        <v>35.4</v>
      </c>
      <c r="O26" s="11">
        <f>[22]Outubro!$C$18</f>
        <v>37.1</v>
      </c>
      <c r="P26" s="11">
        <f>[22]Outubro!$C$19</f>
        <v>24.3</v>
      </c>
      <c r="Q26" s="11">
        <f>[22]Outubro!$C$20</f>
        <v>28.7</v>
      </c>
      <c r="R26" s="11">
        <f>[22]Outubro!$C$21</f>
        <v>31.4</v>
      </c>
      <c r="S26" s="11">
        <f>[22]Outubro!$C$22</f>
        <v>31</v>
      </c>
      <c r="T26" s="11">
        <f>[22]Outubro!$C$23</f>
        <v>33.799999999999997</v>
      </c>
      <c r="U26" s="11">
        <f>[22]Outubro!$C$24</f>
        <v>33.9</v>
      </c>
      <c r="V26" s="11">
        <f>[22]Outubro!$C$25</f>
        <v>34.700000000000003</v>
      </c>
      <c r="W26" s="11">
        <f>[22]Outubro!$C$26</f>
        <v>32</v>
      </c>
      <c r="X26" s="11">
        <f>[22]Outubro!$C$27</f>
        <v>30.3</v>
      </c>
      <c r="Y26" s="11">
        <f>[22]Outubro!$C$28</f>
        <v>29.9</v>
      </c>
      <c r="Z26" s="11">
        <f>[22]Outubro!$C$29</f>
        <v>34.700000000000003</v>
      </c>
      <c r="AA26" s="11">
        <f>[22]Outubro!$C$30</f>
        <v>29.6</v>
      </c>
      <c r="AB26" s="11">
        <f>[22]Outubro!$C$31</f>
        <v>29.8</v>
      </c>
      <c r="AC26" s="11">
        <f>[22]Outubro!$C$32</f>
        <v>33.799999999999997</v>
      </c>
      <c r="AD26" s="11">
        <f>[22]Outubro!$C$33</f>
        <v>27.7</v>
      </c>
      <c r="AE26" s="11">
        <f>[22]Outubro!$C$34</f>
        <v>27.7</v>
      </c>
      <c r="AF26" s="11">
        <f>[22]Outubro!$C$35</f>
        <v>29.1</v>
      </c>
      <c r="AG26" s="133">
        <f>MAX(B26:AF26)</f>
        <v>40.6</v>
      </c>
      <c r="AH26" s="94">
        <f>AVERAGE(B26:AF26)</f>
        <v>33.861290322580636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[23]Outubro!$C$5</f>
        <v>41.3</v>
      </c>
      <c r="C27" s="11">
        <f>[23]Outubro!$C$6</f>
        <v>40.799999999999997</v>
      </c>
      <c r="D27" s="11">
        <f>[23]Outubro!$C$7</f>
        <v>40.9</v>
      </c>
      <c r="E27" s="11">
        <f>[23]Outubro!$C$8</f>
        <v>34.9</v>
      </c>
      <c r="F27" s="11">
        <f>[23]Outubro!$C$9</f>
        <v>36.5</v>
      </c>
      <c r="G27" s="11">
        <f>[23]Outubro!$C$10</f>
        <v>38.299999999999997</v>
      </c>
      <c r="H27" s="11">
        <f>[23]Outubro!$C$11</f>
        <v>40.700000000000003</v>
      </c>
      <c r="I27" s="11">
        <f>[23]Outubro!$C$12</f>
        <v>36.4</v>
      </c>
      <c r="J27" s="11">
        <f>[23]Outubro!$C$13</f>
        <v>34.799999999999997</v>
      </c>
      <c r="K27" s="11">
        <f>[23]Outubro!$C$14</f>
        <v>30.2</v>
      </c>
      <c r="L27" s="11">
        <f>[23]Outubro!$C$15</f>
        <v>31</v>
      </c>
      <c r="M27" s="11">
        <f>[23]Outubro!$C$16</f>
        <v>33.4</v>
      </c>
      <c r="N27" s="11">
        <f>[23]Outubro!$C$17</f>
        <v>34.299999999999997</v>
      </c>
      <c r="O27" s="11">
        <f>[23]Outubro!$C$18</f>
        <v>36.299999999999997</v>
      </c>
      <c r="P27" s="11">
        <f>[23]Outubro!$C$19</f>
        <v>23.2</v>
      </c>
      <c r="Q27" s="11">
        <f>[23]Outubro!$C$20</f>
        <v>29.2</v>
      </c>
      <c r="R27" s="11">
        <f>[23]Outubro!$C$21</f>
        <v>30.1</v>
      </c>
      <c r="S27" s="11">
        <f>[23]Outubro!$C$22</f>
        <v>30.6</v>
      </c>
      <c r="T27" s="11">
        <f>[23]Outubro!$C$23</f>
        <v>35.700000000000003</v>
      </c>
      <c r="U27" s="11">
        <f>[23]Outubro!$C$24</f>
        <v>34.5</v>
      </c>
      <c r="V27" s="11">
        <f>[23]Outubro!$C$25</f>
        <v>35.5</v>
      </c>
      <c r="W27" s="11">
        <f>[23]Outubro!$C$26</f>
        <v>34.299999999999997</v>
      </c>
      <c r="X27" s="11">
        <f>[23]Outubro!$C$27</f>
        <v>33.1</v>
      </c>
      <c r="Y27" s="11">
        <f>[23]Outubro!$C$28</f>
        <v>33.4</v>
      </c>
      <c r="Z27" s="11">
        <f>[23]Outubro!$C$29</f>
        <v>36</v>
      </c>
      <c r="AA27" s="11">
        <f>[23]Outubro!$C$30</f>
        <v>30.2</v>
      </c>
      <c r="AB27" s="11">
        <f>[23]Outubro!$C$31</f>
        <v>29.7</v>
      </c>
      <c r="AC27" s="11">
        <f>[23]Outubro!$C$32</f>
        <v>33.299999999999997</v>
      </c>
      <c r="AD27" s="11">
        <f>[23]Outubro!$C$33</f>
        <v>27.4</v>
      </c>
      <c r="AE27" s="11">
        <f>[23]Outubro!$C$34</f>
        <v>27.7</v>
      </c>
      <c r="AF27" s="11">
        <f>[23]Outubro!$C$35</f>
        <v>28.7</v>
      </c>
      <c r="AG27" s="133">
        <f>MAX(B27:AF27)</f>
        <v>41.3</v>
      </c>
      <c r="AH27" s="94">
        <f>AVERAGE(B27:AF27)</f>
        <v>33.62580645161291</v>
      </c>
      <c r="AJ27" t="s">
        <v>47</v>
      </c>
    </row>
    <row r="28" spans="1:39" x14ac:dyDescent="0.2">
      <c r="A28" s="58" t="s">
        <v>9</v>
      </c>
      <c r="B28" s="11">
        <f>[24]Outubro!$C$5</f>
        <v>40.299999999999997</v>
      </c>
      <c r="C28" s="11">
        <f>[24]Outubro!$C$6</f>
        <v>40.4</v>
      </c>
      <c r="D28" s="11">
        <f>[24]Outubro!$C$7</f>
        <v>40.9</v>
      </c>
      <c r="E28" s="11">
        <f>[24]Outubro!$C$8</f>
        <v>36</v>
      </c>
      <c r="F28" s="11">
        <f>[24]Outubro!$C$9</f>
        <v>36.6</v>
      </c>
      <c r="G28" s="11">
        <f>[24]Outubro!$C$10</f>
        <v>39.9</v>
      </c>
      <c r="H28" s="11">
        <f>[24]Outubro!$C$11</f>
        <v>41.1</v>
      </c>
      <c r="I28" s="11">
        <f>[24]Outubro!$C$12</f>
        <v>39.1</v>
      </c>
      <c r="J28" s="11">
        <f>[24]Outubro!$C$13</f>
        <v>39.1</v>
      </c>
      <c r="K28" s="11">
        <f>[24]Outubro!$C$14</f>
        <v>30.6</v>
      </c>
      <c r="L28" s="11">
        <f>[24]Outubro!$C$15</f>
        <v>32.1</v>
      </c>
      <c r="M28" s="11">
        <f>[24]Outubro!$C$16</f>
        <v>35</v>
      </c>
      <c r="N28" s="11">
        <f>[24]Outubro!$C$17</f>
        <v>37</v>
      </c>
      <c r="O28" s="11">
        <f>[24]Outubro!$C$18</f>
        <v>35.700000000000003</v>
      </c>
      <c r="P28" s="11">
        <f>[24]Outubro!$C$19</f>
        <v>28.6</v>
      </c>
      <c r="Q28" s="11">
        <f>[24]Outubro!$C$20</f>
        <v>28.7</v>
      </c>
      <c r="R28" s="11">
        <f>[24]Outubro!$C$21</f>
        <v>30.5</v>
      </c>
      <c r="S28" s="11">
        <f>[24]Outubro!$C$22</f>
        <v>31.3</v>
      </c>
      <c r="T28" s="11">
        <f>[24]Outubro!$C$23</f>
        <v>33.6</v>
      </c>
      <c r="U28" s="11">
        <f>[24]Outubro!$C$24</f>
        <v>33.5</v>
      </c>
      <c r="V28" s="11">
        <f>[24]Outubro!$C$25</f>
        <v>33.9</v>
      </c>
      <c r="W28" s="11">
        <f>[24]Outubro!$C$26</f>
        <v>33</v>
      </c>
      <c r="X28" s="11">
        <f>[24]Outubro!$C$27</f>
        <v>33</v>
      </c>
      <c r="Y28" s="11">
        <f>[24]Outubro!$C$28</f>
        <v>29.3</v>
      </c>
      <c r="Z28" s="11">
        <f>[24]Outubro!$C$29</f>
        <v>34.6</v>
      </c>
      <c r="AA28" s="11">
        <f>[24]Outubro!$C$30</f>
        <v>29.2</v>
      </c>
      <c r="AB28" s="11">
        <f>[24]Outubro!$C$31</f>
        <v>30</v>
      </c>
      <c r="AC28" s="11">
        <f>[24]Outubro!$C$32</f>
        <v>32.5</v>
      </c>
      <c r="AD28" s="11">
        <f>[24]Outubro!$C$33</f>
        <v>28</v>
      </c>
      <c r="AE28" s="11">
        <f>[24]Outubro!$C$34</f>
        <v>27</v>
      </c>
      <c r="AF28" s="11">
        <f>[24]Outubro!$C$35</f>
        <v>28.5</v>
      </c>
      <c r="AG28" s="133">
        <f>MAX(B28:AF28)</f>
        <v>41.1</v>
      </c>
      <c r="AH28" s="94">
        <f>AVERAGE(B28:AF28)</f>
        <v>33.838709677419352</v>
      </c>
      <c r="AL28" t="s">
        <v>47</v>
      </c>
    </row>
    <row r="29" spans="1:39" x14ac:dyDescent="0.2">
      <c r="A29" s="58" t="s">
        <v>42</v>
      </c>
      <c r="B29" s="11">
        <f>[25]Outubro!$C$5</f>
        <v>39.299999999999997</v>
      </c>
      <c r="C29" s="11">
        <f>[25]Outubro!$C$6</f>
        <v>39.5</v>
      </c>
      <c r="D29" s="11">
        <f>[25]Outubro!$C$7</f>
        <v>39.1</v>
      </c>
      <c r="E29" s="11">
        <f>[25]Outubro!$C$8</f>
        <v>32.9</v>
      </c>
      <c r="F29" s="11">
        <f>[25]Outubro!$C$9</f>
        <v>34</v>
      </c>
      <c r="G29" s="11">
        <f>[25]Outubro!$C$10</f>
        <v>38.5</v>
      </c>
      <c r="H29" s="11">
        <f>[25]Outubro!$C$11</f>
        <v>39.4</v>
      </c>
      <c r="I29" s="11">
        <f>[25]Outubro!$C$12</f>
        <v>39.200000000000003</v>
      </c>
      <c r="J29" s="11">
        <f>[25]Outubro!$C$13</f>
        <v>39</v>
      </c>
      <c r="K29" s="11">
        <f>[25]Outubro!$C$14</f>
        <v>36.1</v>
      </c>
      <c r="L29" s="11">
        <f>[25]Outubro!$C$15</f>
        <v>37.799999999999997</v>
      </c>
      <c r="M29" s="11">
        <f>[25]Outubro!$C$16</f>
        <v>34.200000000000003</v>
      </c>
      <c r="N29" s="11">
        <f>[25]Outubro!$C$17</f>
        <v>36.4</v>
      </c>
      <c r="O29" s="11">
        <f>[25]Outubro!$C$18</f>
        <v>37.799999999999997</v>
      </c>
      <c r="P29" s="11">
        <f>[25]Outubro!$C$19</f>
        <v>24.3</v>
      </c>
      <c r="Q29" s="11">
        <f>[25]Outubro!$C$20</f>
        <v>30.6</v>
      </c>
      <c r="R29" s="11">
        <f>[25]Outubro!$C$21</f>
        <v>33.5</v>
      </c>
      <c r="S29" s="11">
        <f>[25]Outubro!$C$22</f>
        <v>29.8</v>
      </c>
      <c r="T29" s="11">
        <f>[25]Outubro!$C$23</f>
        <v>33.1</v>
      </c>
      <c r="U29" s="11">
        <f>[25]Outubro!$C$24</f>
        <v>34.799999999999997</v>
      </c>
      <c r="V29" s="11">
        <f>[25]Outubro!$C$25</f>
        <v>34</v>
      </c>
      <c r="W29" s="11">
        <f>[25]Outubro!$C$26</f>
        <v>34.1</v>
      </c>
      <c r="X29" s="11">
        <f>[25]Outubro!$C$27</f>
        <v>30.4</v>
      </c>
      <c r="Y29" s="11">
        <f>[25]Outubro!$C$28</f>
        <v>31.5</v>
      </c>
      <c r="Z29" s="11">
        <f>[25]Outubro!$C$29</f>
        <v>35.1</v>
      </c>
      <c r="AA29" s="11">
        <f>[25]Outubro!$C$30</f>
        <v>23.1</v>
      </c>
      <c r="AB29" s="11">
        <f>[25]Outubro!$C$31</f>
        <v>31.1</v>
      </c>
      <c r="AC29" s="11">
        <f>[25]Outubro!$C$32</f>
        <v>33.5</v>
      </c>
      <c r="AD29" s="11">
        <f>[25]Outubro!$C$33</f>
        <v>26.9</v>
      </c>
      <c r="AE29" s="11">
        <f>[25]Outubro!$C$34</f>
        <v>29.6</v>
      </c>
      <c r="AF29" s="11">
        <f>[25]Outubro!$C$35</f>
        <v>30.9</v>
      </c>
      <c r="AG29" s="133">
        <f>MAX(B29:AF29)</f>
        <v>39.5</v>
      </c>
      <c r="AH29" s="94">
        <f>AVERAGE(B29:AF29)</f>
        <v>33.854838709677416</v>
      </c>
      <c r="AL29" t="s">
        <v>47</v>
      </c>
      <c r="AM29" t="s">
        <v>47</v>
      </c>
    </row>
    <row r="30" spans="1:39" x14ac:dyDescent="0.2">
      <c r="A30" s="58" t="s">
        <v>10</v>
      </c>
      <c r="B30" s="11" t="str">
        <f>[26]Outubro!$C$5</f>
        <v>*</v>
      </c>
      <c r="C30" s="11" t="str">
        <f>[26]Outubro!$C$6</f>
        <v>*</v>
      </c>
      <c r="D30" s="11" t="str">
        <f>[26]Outubro!$C$7</f>
        <v>*</v>
      </c>
      <c r="E30" s="11" t="str">
        <f>[26]Outubro!$C$8</f>
        <v>*</v>
      </c>
      <c r="F30" s="11" t="str">
        <f>[26]Outubro!$C$9</f>
        <v>*</v>
      </c>
      <c r="G30" s="11" t="str">
        <f>[26]Outubro!$C$10</f>
        <v>*</v>
      </c>
      <c r="H30" s="11" t="str">
        <f>[26]Outubro!$C$11</f>
        <v>*</v>
      </c>
      <c r="I30" s="11" t="str">
        <f>[26]Outubro!$C$12</f>
        <v>*</v>
      </c>
      <c r="J30" s="11" t="str">
        <f>[26]Outubro!$C$13</f>
        <v>*</v>
      </c>
      <c r="K30" s="11" t="str">
        <f>[26]Outubro!$C$14</f>
        <v>*</v>
      </c>
      <c r="L30" s="11" t="str">
        <f>[26]Outubro!$C$15</f>
        <v>*</v>
      </c>
      <c r="M30" s="11" t="str">
        <f>[26]Outubro!$C$16</f>
        <v>*</v>
      </c>
      <c r="N30" s="11" t="str">
        <f>[26]Outubro!$C$17</f>
        <v>*</v>
      </c>
      <c r="O30" s="11" t="str">
        <f>[26]Outubro!$C$18</f>
        <v>*</v>
      </c>
      <c r="P30" s="11" t="str">
        <f>[26]Outubro!$C$19</f>
        <v>*</v>
      </c>
      <c r="Q30" s="11" t="str">
        <f>[26]Outubro!$C$20</f>
        <v>*</v>
      </c>
      <c r="R30" s="11" t="str">
        <f>[26]Outubro!$C$21</f>
        <v>*</v>
      </c>
      <c r="S30" s="11" t="str">
        <f>[26]Outubro!$C$22</f>
        <v>*</v>
      </c>
      <c r="T30" s="11" t="str">
        <f>[26]Outubro!$C$23</f>
        <v>*</v>
      </c>
      <c r="U30" s="11" t="str">
        <f>[26]Outubro!$C$24</f>
        <v>*</v>
      </c>
      <c r="V30" s="11" t="str">
        <f>[26]Outubro!$C$25</f>
        <v>*</v>
      </c>
      <c r="W30" s="11" t="str">
        <f>[26]Outubro!$C$26</f>
        <v>*</v>
      </c>
      <c r="X30" s="11" t="str">
        <f>[26]Outubro!$C$27</f>
        <v>*</v>
      </c>
      <c r="Y30" s="11" t="str">
        <f>[26]Outubro!$C$28</f>
        <v>*</v>
      </c>
      <c r="Z30" s="11" t="str">
        <f>[26]Outubro!$C$29</f>
        <v>*</v>
      </c>
      <c r="AA30" s="11" t="str">
        <f>[26]Outubro!$C$30</f>
        <v>*</v>
      </c>
      <c r="AB30" s="11" t="str">
        <f>[26]Outubro!$C$31</f>
        <v>*</v>
      </c>
      <c r="AC30" s="11" t="str">
        <f>[26]Outubro!$C$32</f>
        <v>*</v>
      </c>
      <c r="AD30" s="11" t="str">
        <f>[26]Outubro!$C$33</f>
        <v>*</v>
      </c>
      <c r="AE30" s="11" t="str">
        <f>[26]Outubro!$C$34</f>
        <v>*</v>
      </c>
      <c r="AF30" s="11" t="str">
        <f>[26]Outubro!$C$35</f>
        <v>*</v>
      </c>
      <c r="AG30" s="133" t="s">
        <v>226</v>
      </c>
      <c r="AH30" s="94" t="s">
        <v>226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[27]Outubro!$C$5</f>
        <v>39.700000000000003</v>
      </c>
      <c r="C31" s="11">
        <f>[27]Outubro!$C$6</f>
        <v>40.200000000000003</v>
      </c>
      <c r="D31" s="11">
        <f>[27]Outubro!$C$7</f>
        <v>40.200000000000003</v>
      </c>
      <c r="E31" s="11">
        <f>[27]Outubro!$C$8</f>
        <v>36.1</v>
      </c>
      <c r="F31" s="11">
        <f>[27]Outubro!$C$9</f>
        <v>35.799999999999997</v>
      </c>
      <c r="G31" s="11">
        <f>[27]Outubro!$C$10</f>
        <v>38.6</v>
      </c>
      <c r="H31" s="11">
        <f>[27]Outubro!$C$11</f>
        <v>40.1</v>
      </c>
      <c r="I31" s="11">
        <f>[27]Outubro!$C$12</f>
        <v>38.9</v>
      </c>
      <c r="J31" s="11">
        <f>[27]Outubro!$C$13</f>
        <v>37.799999999999997</v>
      </c>
      <c r="K31" s="11">
        <f>[27]Outubro!$C$14</f>
        <v>31.5</v>
      </c>
      <c r="L31" s="11">
        <f>[27]Outubro!$C$15</f>
        <v>34.1</v>
      </c>
      <c r="M31" s="11">
        <f>[27]Outubro!$C$16</f>
        <v>34.799999999999997</v>
      </c>
      <c r="N31" s="11">
        <f>[27]Outubro!$C$17</f>
        <v>35.299999999999997</v>
      </c>
      <c r="O31" s="11">
        <f>[27]Outubro!$C$18</f>
        <v>36.700000000000003</v>
      </c>
      <c r="P31" s="11">
        <f>[27]Outubro!$C$19</f>
        <v>25.4</v>
      </c>
      <c r="Q31" s="11">
        <f>[27]Outubro!$C$20</f>
        <v>27.9</v>
      </c>
      <c r="R31" s="11">
        <f>[27]Outubro!$C$21</f>
        <v>30.5</v>
      </c>
      <c r="S31" s="11">
        <f>[27]Outubro!$C$22</f>
        <v>28.5</v>
      </c>
      <c r="T31" s="11">
        <f>[27]Outubro!$C$23</f>
        <v>34.1</v>
      </c>
      <c r="U31" s="11">
        <f>[27]Outubro!$C$24</f>
        <v>33</v>
      </c>
      <c r="V31" s="11">
        <f>[27]Outubro!$C$25</f>
        <v>34.700000000000003</v>
      </c>
      <c r="W31" s="11">
        <f>[27]Outubro!$C$26</f>
        <v>31.6</v>
      </c>
      <c r="X31" s="11">
        <f>[27]Outubro!$C$27</f>
        <v>31.3</v>
      </c>
      <c r="Y31" s="11">
        <f>[27]Outubro!$C$28</f>
        <v>27.6</v>
      </c>
      <c r="Z31" s="11">
        <f>[27]Outubro!$C$29</f>
        <v>34.1</v>
      </c>
      <c r="AA31" s="11">
        <f>[27]Outubro!$C$30</f>
        <v>27.3</v>
      </c>
      <c r="AB31" s="11">
        <f>[27]Outubro!$C$31</f>
        <v>28.7</v>
      </c>
      <c r="AC31" s="11">
        <f>[27]Outubro!$C$32</f>
        <v>33.299999999999997</v>
      </c>
      <c r="AD31" s="11">
        <f>[27]Outubro!$C$33</f>
        <v>26.8</v>
      </c>
      <c r="AE31" s="11">
        <f>[27]Outubro!$C$34</f>
        <v>28.3</v>
      </c>
      <c r="AF31" s="11">
        <f>[27]Outubro!$C$35</f>
        <v>28.6</v>
      </c>
      <c r="AG31" s="133">
        <f>MAX(B31:AF31)</f>
        <v>40.200000000000003</v>
      </c>
      <c r="AH31" s="94">
        <f>AVERAGE(B31:AF31)</f>
        <v>33.274193548387096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[28]Outubro!$C$5</f>
        <v>*</v>
      </c>
      <c r="C32" s="11" t="str">
        <f>[28]Outubro!$C$6</f>
        <v>*</v>
      </c>
      <c r="D32" s="11" t="str">
        <f>[28]Outubro!$C$7</f>
        <v>*</v>
      </c>
      <c r="E32" s="11" t="str">
        <f>[28]Outubro!$C$8</f>
        <v>*</v>
      </c>
      <c r="F32" s="11" t="str">
        <f>[28]Outubro!$C$9</f>
        <v>*</v>
      </c>
      <c r="G32" s="11" t="str">
        <f>[28]Outubro!$C$10</f>
        <v>*</v>
      </c>
      <c r="H32" s="11" t="str">
        <f>[28]Outubro!$C$11</f>
        <v>*</v>
      </c>
      <c r="I32" s="11" t="str">
        <f>[28]Outubro!$C$12</f>
        <v>*</v>
      </c>
      <c r="J32" s="11" t="str">
        <f>[28]Outubro!$C$13</f>
        <v>*</v>
      </c>
      <c r="K32" s="11" t="str">
        <f>[28]Outubro!$C$14</f>
        <v>*</v>
      </c>
      <c r="L32" s="11" t="str">
        <f>[28]Outubro!$C$15</f>
        <v>*</v>
      </c>
      <c r="M32" s="11" t="str">
        <f>[28]Outubro!$C$16</f>
        <v>*</v>
      </c>
      <c r="N32" s="11" t="str">
        <f>[28]Outubro!$C$17</f>
        <v>*</v>
      </c>
      <c r="O32" s="11" t="str">
        <f>[28]Outubro!$C$18</f>
        <v>*</v>
      </c>
      <c r="P32" s="11" t="str">
        <f>[28]Outubro!$C$19</f>
        <v>*</v>
      </c>
      <c r="Q32" s="11" t="str">
        <f>[28]Outubro!$C$20</f>
        <v>*</v>
      </c>
      <c r="R32" s="11" t="str">
        <f>[28]Outubro!$C$21</f>
        <v>*</v>
      </c>
      <c r="S32" s="11" t="str">
        <f>[28]Outubro!$C$22</f>
        <v>*</v>
      </c>
      <c r="T32" s="11" t="str">
        <f>[28]Outubro!$C$23</f>
        <v>*</v>
      </c>
      <c r="U32" s="11" t="str">
        <f>[28]Outubro!$C$24</f>
        <v>*</v>
      </c>
      <c r="V32" s="11" t="str">
        <f>[28]Outubro!$C$25</f>
        <v>*</v>
      </c>
      <c r="W32" s="11" t="str">
        <f>[28]Outubro!$C$26</f>
        <v>*</v>
      </c>
      <c r="X32" s="11" t="str">
        <f>[28]Outubro!$C$27</f>
        <v>*</v>
      </c>
      <c r="Y32" s="11" t="str">
        <f>[28]Outubro!$C$28</f>
        <v>*</v>
      </c>
      <c r="Z32" s="11" t="str">
        <f>[28]Outubro!$C$29</f>
        <v>*</v>
      </c>
      <c r="AA32" s="11" t="str">
        <f>[28]Outubro!$C$30</f>
        <v>*</v>
      </c>
      <c r="AB32" s="11" t="str">
        <f>[28]Outubro!$C$31</f>
        <v>*</v>
      </c>
      <c r="AC32" s="11" t="str">
        <f>[28]Outubro!$C$32</f>
        <v>*</v>
      </c>
      <c r="AD32" s="11" t="str">
        <f>[28]Outubro!$C$33</f>
        <v>*</v>
      </c>
      <c r="AE32" s="11" t="str">
        <f>[28]Outubro!$C$34</f>
        <v>*</v>
      </c>
      <c r="AF32" s="11" t="str">
        <f>[28]Outubro!$C$35</f>
        <v>*</v>
      </c>
      <c r="AG32" s="133" t="s">
        <v>226</v>
      </c>
      <c r="AH32" s="94" t="s">
        <v>226</v>
      </c>
      <c r="AM32" t="s">
        <v>47</v>
      </c>
    </row>
    <row r="33" spans="1:39" s="5" customFormat="1" x14ac:dyDescent="0.2">
      <c r="A33" s="58" t="s">
        <v>12</v>
      </c>
      <c r="B33" s="11" t="str">
        <f>[29]Outubro!$C$5</f>
        <v>*</v>
      </c>
      <c r="C33" s="11" t="str">
        <f>[29]Outubro!$C$6</f>
        <v>*</v>
      </c>
      <c r="D33" s="11" t="str">
        <f>[29]Outubro!$C$7</f>
        <v>*</v>
      </c>
      <c r="E33" s="11" t="str">
        <f>[29]Outubro!$C$8</f>
        <v>*</v>
      </c>
      <c r="F33" s="11" t="str">
        <f>[29]Outubro!$C$9</f>
        <v>*</v>
      </c>
      <c r="G33" s="11" t="str">
        <f>[29]Outubro!$C$10</f>
        <v>*</v>
      </c>
      <c r="H33" s="11" t="str">
        <f>[29]Outubro!$C$11</f>
        <v>*</v>
      </c>
      <c r="I33" s="11" t="str">
        <f>[29]Outubro!$C$12</f>
        <v>*</v>
      </c>
      <c r="J33" s="11" t="str">
        <f>[29]Outubro!$C$13</f>
        <v>*</v>
      </c>
      <c r="K33" s="11" t="str">
        <f>[29]Outubro!$C$14</f>
        <v>*</v>
      </c>
      <c r="L33" s="11" t="str">
        <f>[29]Outubro!$C$15</f>
        <v>*</v>
      </c>
      <c r="M33" s="11" t="str">
        <f>[29]Outubro!$C$16</f>
        <v>*</v>
      </c>
      <c r="N33" s="11" t="str">
        <f>[29]Outubro!$C$17</f>
        <v>*</v>
      </c>
      <c r="O33" s="11">
        <f>[29]Outubro!$C$18</f>
        <v>39.6</v>
      </c>
      <c r="P33" s="11">
        <f>[29]Outubro!$C$19</f>
        <v>32.4</v>
      </c>
      <c r="Q33" s="11">
        <f>[29]Outubro!$C$20</f>
        <v>33.9</v>
      </c>
      <c r="R33" s="11">
        <f>[29]Outubro!$C$21</f>
        <v>37.700000000000003</v>
      </c>
      <c r="S33" s="11">
        <f>[29]Outubro!$C$22</f>
        <v>35.200000000000003</v>
      </c>
      <c r="T33" s="11">
        <f>[29]Outubro!$C$23</f>
        <v>22.6</v>
      </c>
      <c r="U33" s="11" t="str">
        <f>[29]Outubro!$C$24</f>
        <v>*</v>
      </c>
      <c r="V33" s="11" t="str">
        <f>[29]Outubro!$C$25</f>
        <v>*</v>
      </c>
      <c r="W33" s="11" t="str">
        <f>[29]Outubro!$C$26</f>
        <v>*</v>
      </c>
      <c r="X33" s="11" t="str">
        <f>[29]Outubro!$C$27</f>
        <v>*</v>
      </c>
      <c r="Y33" s="11" t="str">
        <f>[29]Outubro!$C$28</f>
        <v>*</v>
      </c>
      <c r="Z33" s="11" t="str">
        <f>[29]Outubro!$C$29</f>
        <v>*</v>
      </c>
      <c r="AA33" s="11" t="str">
        <f>[29]Outubro!$C$30</f>
        <v>*</v>
      </c>
      <c r="AB33" s="11" t="str">
        <f>[29]Outubro!$C$31</f>
        <v>*</v>
      </c>
      <c r="AC33" s="11" t="str">
        <f>[29]Outubro!$C$32</f>
        <v>*</v>
      </c>
      <c r="AD33" s="11">
        <f>[29]Outubro!$C$33</f>
        <v>27.7</v>
      </c>
      <c r="AE33" s="11">
        <f>[29]Outubro!$C$34</f>
        <v>30.7</v>
      </c>
      <c r="AF33" s="11">
        <f>[29]Outubro!$C$35</f>
        <v>30.7</v>
      </c>
      <c r="AG33" s="133">
        <f t="shared" ref="AG33:AG35" si="7">MAX(B33:AF33)</f>
        <v>39.6</v>
      </c>
      <c r="AH33" s="94">
        <f t="shared" ref="AH33:AH35" si="8">AVERAGE(B33:AF33)</f>
        <v>32.277777777777779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 t="str">
        <f>[30]Outubro!$C$5</f>
        <v>*</v>
      </c>
      <c r="C34" s="11" t="str">
        <f>[30]Outubro!$C$6</f>
        <v>*</v>
      </c>
      <c r="D34" s="11" t="str">
        <f>[30]Outubro!$C$7</f>
        <v>*</v>
      </c>
      <c r="E34" s="11" t="str">
        <f>[30]Outubro!$C$8</f>
        <v>*</v>
      </c>
      <c r="F34" s="11" t="str">
        <f>[30]Outubro!$C$9</f>
        <v>*</v>
      </c>
      <c r="G34" s="11" t="str">
        <f>[30]Outubro!$C$10</f>
        <v>*</v>
      </c>
      <c r="H34" s="11" t="str">
        <f>[30]Outubro!$C$11</f>
        <v>*</v>
      </c>
      <c r="I34" s="11" t="str">
        <f>[30]Outubro!$C$12</f>
        <v>*</v>
      </c>
      <c r="J34" s="11" t="str">
        <f>[30]Outubro!$C$13</f>
        <v>*</v>
      </c>
      <c r="K34" s="11" t="str">
        <f>[30]Outubro!$C$14</f>
        <v>*</v>
      </c>
      <c r="L34" s="11" t="str">
        <f>[30]Outubro!$C$15</f>
        <v>*</v>
      </c>
      <c r="M34" s="11" t="str">
        <f>[30]Outubro!$C$16</f>
        <v>*</v>
      </c>
      <c r="N34" s="11" t="str">
        <f>[30]Outubro!$C$17</f>
        <v>*</v>
      </c>
      <c r="O34" s="11" t="str">
        <f>[30]Outubro!$C$18</f>
        <v>*</v>
      </c>
      <c r="P34" s="11" t="str">
        <f>[30]Outubro!$C$19</f>
        <v>*</v>
      </c>
      <c r="Q34" s="11" t="str">
        <f>[30]Outubro!$C$20</f>
        <v>*</v>
      </c>
      <c r="R34" s="11" t="str">
        <f>[30]Outubro!$C$21</f>
        <v>*</v>
      </c>
      <c r="S34" s="11" t="str">
        <f>[30]Outubro!$C$22</f>
        <v>*</v>
      </c>
      <c r="T34" s="11" t="str">
        <f>[30]Outubro!$C$23</f>
        <v>*</v>
      </c>
      <c r="U34" s="11" t="str">
        <f>[30]Outubro!$C$24</f>
        <v>*</v>
      </c>
      <c r="V34" s="11" t="str">
        <f>[30]Outubro!$C$25</f>
        <v>*</v>
      </c>
      <c r="W34" s="11" t="str">
        <f>[30]Outubro!$C$26</f>
        <v>*</v>
      </c>
      <c r="X34" s="11" t="str">
        <f>[30]Outubro!$C$27</f>
        <v>*</v>
      </c>
      <c r="Y34" s="11" t="str">
        <f>[30]Outubro!$C$28</f>
        <v>*</v>
      </c>
      <c r="Z34" s="11" t="str">
        <f>[30]Outubro!$C$29</f>
        <v>*</v>
      </c>
      <c r="AA34" s="11" t="str">
        <f>[30]Outubro!$C$30</f>
        <v>*</v>
      </c>
      <c r="AB34" s="11" t="str">
        <f>[30]Outubro!$C$31</f>
        <v>*</v>
      </c>
      <c r="AC34" s="11" t="str">
        <f>[30]Outubro!$C$32</f>
        <v>*</v>
      </c>
      <c r="AD34" s="11" t="str">
        <f>[30]Outubro!$C$33</f>
        <v>*</v>
      </c>
      <c r="AE34" s="11" t="str">
        <f>[30]Outubro!$C$34</f>
        <v>*</v>
      </c>
      <c r="AF34" s="11" t="str">
        <f>[30]Outubro!$C$35</f>
        <v>*</v>
      </c>
      <c r="AG34" s="133" t="s">
        <v>226</v>
      </c>
      <c r="AH34" s="94" t="s">
        <v>226</v>
      </c>
    </row>
    <row r="35" spans="1:39" x14ac:dyDescent="0.2">
      <c r="A35" s="58" t="s">
        <v>173</v>
      </c>
      <c r="B35" s="11">
        <f>[31]Outubro!$C$5</f>
        <v>40.6</v>
      </c>
      <c r="C35" s="11">
        <f>[31]Outubro!$C$6</f>
        <v>40.6</v>
      </c>
      <c r="D35" s="11">
        <f>[31]Outubro!$C$7</f>
        <v>41.2</v>
      </c>
      <c r="E35" s="11">
        <f>[31]Outubro!$C$8</f>
        <v>37.299999999999997</v>
      </c>
      <c r="F35" s="11">
        <f>[31]Outubro!$C$9</f>
        <v>37.6</v>
      </c>
      <c r="G35" s="11">
        <f>[31]Outubro!$C$10</f>
        <v>39</v>
      </c>
      <c r="H35" s="11">
        <f>[31]Outubro!$C$11</f>
        <v>40.200000000000003</v>
      </c>
      <c r="I35" s="11">
        <f>[31]Outubro!$C$12</f>
        <v>38.9</v>
      </c>
      <c r="J35" s="11">
        <f>[31]Outubro!$C$13</f>
        <v>39.5</v>
      </c>
      <c r="K35" s="11">
        <f>[31]Outubro!$C$14</f>
        <v>32.200000000000003</v>
      </c>
      <c r="L35" s="11">
        <f>[31]Outubro!$C$15</f>
        <v>35.299999999999997</v>
      </c>
      <c r="M35" s="11">
        <f>[31]Outubro!$C$16</f>
        <v>35.700000000000003</v>
      </c>
      <c r="N35" s="11">
        <f>[31]Outubro!$C$17</f>
        <v>36.1</v>
      </c>
      <c r="O35" s="11">
        <f>[31]Outubro!$C$18</f>
        <v>37.200000000000003</v>
      </c>
      <c r="P35" s="11" t="str">
        <f>[31]Outubro!$C$19</f>
        <v>*</v>
      </c>
      <c r="Q35" s="11">
        <f>[31]Outubro!$C$20</f>
        <v>26.9</v>
      </c>
      <c r="R35" s="11">
        <f>[31]Outubro!$C$21</f>
        <v>31.6</v>
      </c>
      <c r="S35" s="11">
        <f>[31]Outubro!$C$22</f>
        <v>33.299999999999997</v>
      </c>
      <c r="T35" s="11">
        <f>[31]Outubro!$C$23</f>
        <v>33.299999999999997</v>
      </c>
      <c r="U35" s="11">
        <f>[31]Outubro!$C$24</f>
        <v>34.1</v>
      </c>
      <c r="V35" s="11">
        <f>[31]Outubro!$C$25</f>
        <v>34.700000000000003</v>
      </c>
      <c r="W35" s="11">
        <f>[31]Outubro!$C$26</f>
        <v>33</v>
      </c>
      <c r="X35" s="11" t="str">
        <f>[31]Outubro!$C$27</f>
        <v>*</v>
      </c>
      <c r="Y35" s="11" t="str">
        <f>[31]Outubro!$C$28</f>
        <v>*</v>
      </c>
      <c r="Z35" s="11">
        <f>[31]Outubro!$C$29</f>
        <v>34.299999999999997</v>
      </c>
      <c r="AA35" s="11" t="str">
        <f>[31]Outubro!$C$30</f>
        <v>*</v>
      </c>
      <c r="AB35" s="11">
        <f>[31]Outubro!$C$31</f>
        <v>28.6</v>
      </c>
      <c r="AC35" s="11">
        <f>[31]Outubro!$C$32</f>
        <v>33.700000000000003</v>
      </c>
      <c r="AD35" s="11">
        <f>[31]Outubro!$C$33</f>
        <v>23.8</v>
      </c>
      <c r="AE35" s="11">
        <f>[31]Outubro!$C$34</f>
        <v>24.7</v>
      </c>
      <c r="AF35" s="11">
        <f>[31]Outubro!$C$35</f>
        <v>27.9</v>
      </c>
      <c r="AG35" s="133">
        <f t="shared" si="7"/>
        <v>41.2</v>
      </c>
      <c r="AH35" s="94">
        <f t="shared" si="8"/>
        <v>34.492592592592594</v>
      </c>
    </row>
    <row r="36" spans="1:39" x14ac:dyDescent="0.2">
      <c r="A36" s="58" t="s">
        <v>144</v>
      </c>
      <c r="B36" s="11" t="str">
        <f>[32]Outubro!$C$5</f>
        <v>*</v>
      </c>
      <c r="C36" s="11" t="str">
        <f>[32]Outubro!$C$6</f>
        <v>*</v>
      </c>
      <c r="D36" s="11" t="str">
        <f>[32]Outubro!$C$7</f>
        <v>*</v>
      </c>
      <c r="E36" s="11" t="str">
        <f>[32]Outubro!$C$8</f>
        <v>*</v>
      </c>
      <c r="F36" s="11" t="str">
        <f>[32]Outubro!$C$9</f>
        <v>*</v>
      </c>
      <c r="G36" s="11" t="str">
        <f>[32]Outubro!$C$10</f>
        <v>*</v>
      </c>
      <c r="H36" s="11" t="str">
        <f>[32]Outubro!$C$11</f>
        <v>*</v>
      </c>
      <c r="I36" s="11" t="str">
        <f>[32]Outubro!$C$12</f>
        <v>*</v>
      </c>
      <c r="J36" s="11" t="str">
        <f>[32]Outubro!$C$13</f>
        <v>*</v>
      </c>
      <c r="K36" s="11" t="str">
        <f>[32]Outubro!$C$14</f>
        <v>*</v>
      </c>
      <c r="L36" s="11" t="str">
        <f>[32]Outubro!$C$15</f>
        <v>*</v>
      </c>
      <c r="M36" s="11" t="str">
        <f>[32]Outubro!$C$16</f>
        <v>*</v>
      </c>
      <c r="N36" s="11" t="str">
        <f>[32]Outubro!$C$17</f>
        <v>*</v>
      </c>
      <c r="O36" s="11" t="str">
        <f>[32]Outubro!$C$18</f>
        <v>*</v>
      </c>
      <c r="P36" s="11" t="str">
        <f>[32]Outubro!$C$19</f>
        <v>*</v>
      </c>
      <c r="Q36" s="11" t="str">
        <f>[32]Outubro!$C$20</f>
        <v>*</v>
      </c>
      <c r="R36" s="11" t="str">
        <f>[32]Outubro!$C$21</f>
        <v>*</v>
      </c>
      <c r="S36" s="11" t="str">
        <f>[32]Outubro!$C$22</f>
        <v>*</v>
      </c>
      <c r="T36" s="11" t="str">
        <f>[32]Outubro!$C$23</f>
        <v>*</v>
      </c>
      <c r="U36" s="11" t="str">
        <f>[32]Outubro!$C$24</f>
        <v>*</v>
      </c>
      <c r="V36" s="11" t="str">
        <f>[32]Outubro!$C$25</f>
        <v>*</v>
      </c>
      <c r="W36" s="11" t="str">
        <f>[32]Outubro!$C$26</f>
        <v>*</v>
      </c>
      <c r="X36" s="11" t="str">
        <f>[32]Outubro!$C$27</f>
        <v>*</v>
      </c>
      <c r="Y36" s="11" t="str">
        <f>[32]Outubro!$C$28</f>
        <v>*</v>
      </c>
      <c r="Z36" s="11" t="str">
        <f>[32]Outubro!$C$29</f>
        <v>*</v>
      </c>
      <c r="AA36" s="11" t="str">
        <f>[32]Outubro!$C$30</f>
        <v>*</v>
      </c>
      <c r="AB36" s="11" t="str">
        <f>[32]Outubro!$C$31</f>
        <v>*</v>
      </c>
      <c r="AC36" s="11" t="str">
        <f>[32]Outubro!$C$32</f>
        <v>*</v>
      </c>
      <c r="AD36" s="11" t="str">
        <f>[32]Outubro!$C$33</f>
        <v>*</v>
      </c>
      <c r="AE36" s="11" t="str">
        <f>[32]Outubro!$C$34</f>
        <v>*</v>
      </c>
      <c r="AF36" s="11" t="str">
        <f>[32]Outubro!$C$35</f>
        <v>*</v>
      </c>
      <c r="AG36" s="133" t="s">
        <v>226</v>
      </c>
      <c r="AH36" s="94" t="s">
        <v>226</v>
      </c>
      <c r="AL36" t="s">
        <v>47</v>
      </c>
    </row>
    <row r="37" spans="1:39" x14ac:dyDescent="0.2">
      <c r="A37" s="58" t="s">
        <v>14</v>
      </c>
      <c r="B37" s="11" t="str">
        <f>[33]Outubro!$C$5</f>
        <v>*</v>
      </c>
      <c r="C37" s="11" t="str">
        <f>[33]Outubro!$C$6</f>
        <v>*</v>
      </c>
      <c r="D37" s="11" t="str">
        <f>[33]Outubro!$C$7</f>
        <v>*</v>
      </c>
      <c r="E37" s="11" t="str">
        <f>[33]Outubro!$C$8</f>
        <v>*</v>
      </c>
      <c r="F37" s="11" t="str">
        <f>[33]Outubro!$C$9</f>
        <v>*</v>
      </c>
      <c r="G37" s="11" t="str">
        <f>[33]Outubro!$C$10</f>
        <v>*</v>
      </c>
      <c r="H37" s="11" t="str">
        <f>[33]Outubro!$C$11</f>
        <v>*</v>
      </c>
      <c r="I37" s="11" t="str">
        <f>[33]Outubro!$C$12</f>
        <v>*</v>
      </c>
      <c r="J37" s="11" t="str">
        <f>[33]Outubro!$C$13</f>
        <v>*</v>
      </c>
      <c r="K37" s="11" t="str">
        <f>[33]Outubro!$C$14</f>
        <v>*</v>
      </c>
      <c r="L37" s="11" t="str">
        <f>[33]Outubro!$C$15</f>
        <v>*</v>
      </c>
      <c r="M37" s="11" t="str">
        <f>[33]Outubro!$C$16</f>
        <v>*</v>
      </c>
      <c r="N37" s="11" t="str">
        <f>[33]Outubro!$C$17</f>
        <v>*</v>
      </c>
      <c r="O37" s="11" t="str">
        <f>[33]Outubro!$C$18</f>
        <v>*</v>
      </c>
      <c r="P37" s="11" t="str">
        <f>[33]Outubro!$C$19</f>
        <v>*</v>
      </c>
      <c r="Q37" s="11" t="str">
        <f>[33]Outubro!$C$20</f>
        <v>*</v>
      </c>
      <c r="R37" s="11" t="str">
        <f>[33]Outubro!$C$21</f>
        <v>*</v>
      </c>
      <c r="S37" s="11" t="str">
        <f>[33]Outubro!$C$22</f>
        <v>*</v>
      </c>
      <c r="T37" s="11" t="str">
        <f>[33]Outubro!$C$23</f>
        <v>*</v>
      </c>
      <c r="U37" s="11" t="str">
        <f>[33]Outubro!$C$24</f>
        <v>*</v>
      </c>
      <c r="V37" s="11" t="str">
        <f>[33]Outubro!$C$25</f>
        <v>*</v>
      </c>
      <c r="W37" s="11" t="str">
        <f>[33]Outubro!$C$26</f>
        <v>*</v>
      </c>
      <c r="X37" s="11" t="str">
        <f>[33]Outubro!$C$27</f>
        <v>*</v>
      </c>
      <c r="Y37" s="11" t="str">
        <f>[33]Outubro!$C$28</f>
        <v>*</v>
      </c>
      <c r="Z37" s="11" t="str">
        <f>[33]Outubro!$C$29</f>
        <v>*</v>
      </c>
      <c r="AA37" s="11" t="str">
        <f>[33]Outubro!$C$30</f>
        <v>*</v>
      </c>
      <c r="AB37" s="11" t="str">
        <f>[33]Outubro!$C$31</f>
        <v>*</v>
      </c>
      <c r="AC37" s="11" t="str">
        <f>[33]Outubro!$C$32</f>
        <v>*</v>
      </c>
      <c r="AD37" s="11" t="str">
        <f>[33]Outubro!$C$33</f>
        <v>*</v>
      </c>
      <c r="AE37" s="11" t="str">
        <f>[33]Outubro!$C$34</f>
        <v>*</v>
      </c>
      <c r="AF37" s="11" t="str">
        <f>[33]Outubro!$C$35</f>
        <v>*</v>
      </c>
      <c r="AG37" s="133" t="s">
        <v>226</v>
      </c>
      <c r="AH37" s="94" t="s">
        <v>226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[34]Outubro!$C$5</f>
        <v>31.4</v>
      </c>
      <c r="C38" s="11">
        <f>[34]Outubro!$C$6</f>
        <v>31.9</v>
      </c>
      <c r="D38" s="11">
        <f>[34]Outubro!$C$7</f>
        <v>29.1</v>
      </c>
      <c r="E38" s="11">
        <f>[34]Outubro!$C$8</f>
        <v>31.4</v>
      </c>
      <c r="F38" s="11">
        <f>[34]Outubro!$C$9</f>
        <v>27.8</v>
      </c>
      <c r="G38" s="11">
        <f>[34]Outubro!$C$10</f>
        <v>31.8</v>
      </c>
      <c r="H38" s="11">
        <f>[34]Outubro!$C$11</f>
        <v>32.299999999999997</v>
      </c>
      <c r="I38" s="11">
        <f>[34]Outubro!$C$12</f>
        <v>28.6</v>
      </c>
      <c r="J38" s="11">
        <f>[34]Outubro!$C$13</f>
        <v>31.3</v>
      </c>
      <c r="K38" s="11">
        <f>[34]Outubro!$C$14</f>
        <v>29.5</v>
      </c>
      <c r="L38" s="11">
        <f>[34]Outubro!$C$15</f>
        <v>29.4</v>
      </c>
      <c r="M38" s="11">
        <f>[34]Outubro!$C$16</f>
        <v>28.7</v>
      </c>
      <c r="N38" s="11">
        <f>[34]Outubro!$C$17</f>
        <v>28.8</v>
      </c>
      <c r="O38" s="11">
        <f>[34]Outubro!$C$18</f>
        <v>28.7</v>
      </c>
      <c r="P38" s="11">
        <f>[34]Outubro!$C$19</f>
        <v>29.6</v>
      </c>
      <c r="Q38" s="11">
        <f>[34]Outubro!$C$20</f>
        <v>26.1</v>
      </c>
      <c r="R38" s="11">
        <f>[34]Outubro!$C$21</f>
        <v>27.7</v>
      </c>
      <c r="S38" s="11">
        <f>[34]Outubro!$C$22</f>
        <v>30.4</v>
      </c>
      <c r="T38" s="11">
        <f>[34]Outubro!$C$23</f>
        <v>27</v>
      </c>
      <c r="U38" s="11">
        <f>[34]Outubro!$C$24</f>
        <v>27.8</v>
      </c>
      <c r="V38" s="11">
        <f>[34]Outubro!$C$25</f>
        <v>25.7</v>
      </c>
      <c r="W38" s="11">
        <f>[34]Outubro!$C$26</f>
        <v>29</v>
      </c>
      <c r="X38" s="11">
        <f>[34]Outubro!$C$27</f>
        <v>28.6</v>
      </c>
      <c r="Y38" s="11">
        <f>[34]Outubro!$C$28</f>
        <v>27.6</v>
      </c>
      <c r="Z38" s="11">
        <f>[34]Outubro!$C$29</f>
        <v>27.2</v>
      </c>
      <c r="AA38" s="11">
        <f>[34]Outubro!$C$30</f>
        <v>29.3</v>
      </c>
      <c r="AB38" s="11">
        <f>[34]Outubro!$C$31</f>
        <v>24.9</v>
      </c>
      <c r="AC38" s="11">
        <f>[34]Outubro!$C$32</f>
        <v>27.1</v>
      </c>
      <c r="AD38" s="11">
        <f>[34]Outubro!$C$33</f>
        <v>24.8</v>
      </c>
      <c r="AE38" s="11">
        <f>[34]Outubro!$C$34</f>
        <v>24.6</v>
      </c>
      <c r="AF38" s="11">
        <f>[34]Outubro!$C$35</f>
        <v>27.2</v>
      </c>
      <c r="AG38" s="133">
        <f>MAX(B38:AF38)</f>
        <v>32.299999999999997</v>
      </c>
      <c r="AH38" s="94">
        <f>AVERAGE(B38:AF38)</f>
        <v>28.558064516129033</v>
      </c>
    </row>
    <row r="39" spans="1:39" x14ac:dyDescent="0.2">
      <c r="A39" s="58" t="s">
        <v>15</v>
      </c>
      <c r="B39" s="11">
        <f>[35]Outubro!$C$5</f>
        <v>37.4</v>
      </c>
      <c r="C39" s="11">
        <f>[35]Outubro!$C$6</f>
        <v>37.4</v>
      </c>
      <c r="D39" s="11">
        <f>[35]Outubro!$C$7</f>
        <v>37.299999999999997</v>
      </c>
      <c r="E39" s="11">
        <f>[35]Outubro!$C$8</f>
        <v>34.9</v>
      </c>
      <c r="F39" s="11">
        <f>[35]Outubro!$C$9</f>
        <v>30.6</v>
      </c>
      <c r="G39" s="11">
        <f>[35]Outubro!$C$10</f>
        <v>37.1</v>
      </c>
      <c r="H39" s="11">
        <f>[35]Outubro!$C$11</f>
        <v>37.6</v>
      </c>
      <c r="I39" s="11">
        <f>[35]Outubro!$C$12</f>
        <v>36.299999999999997</v>
      </c>
      <c r="J39" s="11">
        <f>[35]Outubro!$C$13</f>
        <v>35.9</v>
      </c>
      <c r="K39" s="11">
        <f>[35]Outubro!$C$14</f>
        <v>30.7</v>
      </c>
      <c r="L39" s="11">
        <f>[35]Outubro!$C$15</f>
        <v>34.1</v>
      </c>
      <c r="M39" s="11">
        <f>[35]Outubro!$C$16</f>
        <v>34.4</v>
      </c>
      <c r="N39" s="11">
        <f>[35]Outubro!$C$17</f>
        <v>33.4</v>
      </c>
      <c r="O39" s="11">
        <f>[35]Outubro!$C$18</f>
        <v>35.9</v>
      </c>
      <c r="P39" s="11">
        <f>[35]Outubro!$C$19</f>
        <v>25.1</v>
      </c>
      <c r="Q39" s="11">
        <f>[35]Outubro!$C$20</f>
        <v>27.9</v>
      </c>
      <c r="R39" s="11">
        <f>[35]Outubro!$C$21</f>
        <v>30.2</v>
      </c>
      <c r="S39" s="11">
        <f>[35]Outubro!$C$22</f>
        <v>26</v>
      </c>
      <c r="T39" s="11">
        <f>[35]Outubro!$C$23</f>
        <v>33</v>
      </c>
      <c r="U39" s="11">
        <f>[35]Outubro!$C$24</f>
        <v>31.5</v>
      </c>
      <c r="V39" s="11">
        <f>[35]Outubro!$C$25</f>
        <v>32</v>
      </c>
      <c r="W39" s="11">
        <f>[35]Outubro!$C$26</f>
        <v>30.5</v>
      </c>
      <c r="X39" s="11">
        <f>[35]Outubro!$C$27</f>
        <v>28.3</v>
      </c>
      <c r="Y39" s="11">
        <f>[35]Outubro!$C$28</f>
        <v>26</v>
      </c>
      <c r="Z39" s="11">
        <f>[35]Outubro!$C$29</f>
        <v>32.6</v>
      </c>
      <c r="AA39" s="11">
        <f>[35]Outubro!$C$30</f>
        <v>27.9</v>
      </c>
      <c r="AB39" s="11">
        <f>[35]Outubro!$C$31</f>
        <v>26.9</v>
      </c>
      <c r="AC39" s="11">
        <f>[35]Outubro!$C$32</f>
        <v>32.4</v>
      </c>
      <c r="AD39" s="11">
        <f>[35]Outubro!$C$33</f>
        <v>26.4</v>
      </c>
      <c r="AE39" s="11">
        <f>[35]Outubro!$C$34</f>
        <v>26.8</v>
      </c>
      <c r="AF39" s="11">
        <f>[35]Outubro!$C$35</f>
        <v>27.8</v>
      </c>
      <c r="AG39" s="133">
        <f t="shared" ref="AG39" si="9">MAX(B39:AF39)</f>
        <v>37.6</v>
      </c>
      <c r="AH39" s="94">
        <f t="shared" ref="AH39" si="10">AVERAGE(B39:AF39)</f>
        <v>31.751612903225798</v>
      </c>
      <c r="AI39" s="12" t="s">
        <v>47</v>
      </c>
      <c r="AL39" t="s">
        <v>47</v>
      </c>
    </row>
    <row r="40" spans="1:39" x14ac:dyDescent="0.2">
      <c r="A40" s="58" t="s">
        <v>16</v>
      </c>
      <c r="B40" s="11" t="str">
        <f>[36]Outubro!$C$5</f>
        <v>*</v>
      </c>
      <c r="C40" s="11" t="str">
        <f>[36]Outubro!$C$6</f>
        <v>*</v>
      </c>
      <c r="D40" s="11" t="str">
        <f>[36]Outubro!$C$7</f>
        <v>*</v>
      </c>
      <c r="E40" s="11" t="str">
        <f>[36]Outubro!$C$8</f>
        <v>*</v>
      </c>
      <c r="F40" s="11" t="str">
        <f>[36]Outubro!$C$9</f>
        <v>*</v>
      </c>
      <c r="G40" s="11">
        <f>[36]Outubro!$C$10</f>
        <v>36.4</v>
      </c>
      <c r="H40" s="11">
        <f>[36]Outubro!$C$11</f>
        <v>39.1</v>
      </c>
      <c r="I40" s="11">
        <f>[36]Outubro!$C$12</f>
        <v>41.8</v>
      </c>
      <c r="J40" s="11" t="str">
        <f>[36]Outubro!$C$13</f>
        <v>*</v>
      </c>
      <c r="K40" s="11" t="str">
        <f>[36]Outubro!$C$14</f>
        <v>*</v>
      </c>
      <c r="L40" s="11" t="str">
        <f>[36]Outubro!$C$15</f>
        <v>*</v>
      </c>
      <c r="M40" s="11" t="str">
        <f>[36]Outubro!$C$16</f>
        <v>*</v>
      </c>
      <c r="N40" s="11" t="str">
        <f>[36]Outubro!$C$17</f>
        <v>*</v>
      </c>
      <c r="O40" s="11" t="str">
        <f>[36]Outubro!$C$18</f>
        <v>*</v>
      </c>
      <c r="P40" s="11" t="str">
        <f>[36]Outubro!$C$19</f>
        <v>*</v>
      </c>
      <c r="Q40" s="11" t="str">
        <f>[36]Outubro!$C$20</f>
        <v>*</v>
      </c>
      <c r="R40" s="11">
        <f>[36]Outubro!$C$21</f>
        <v>35.299999999999997</v>
      </c>
      <c r="S40" s="11">
        <f>[36]Outubro!$C$22</f>
        <v>29.9</v>
      </c>
      <c r="T40" s="11">
        <f>[36]Outubro!$C$23</f>
        <v>35.200000000000003</v>
      </c>
      <c r="U40" s="11">
        <f>[36]Outubro!$C$24</f>
        <v>29.9</v>
      </c>
      <c r="V40" s="11" t="str">
        <f>[36]Outubro!$C$25</f>
        <v>*</v>
      </c>
      <c r="W40" s="11" t="str">
        <f>[36]Outubro!$C$26</f>
        <v>*</v>
      </c>
      <c r="X40" s="11" t="str">
        <f>[36]Outubro!$C$27</f>
        <v>*</v>
      </c>
      <c r="Y40" s="11" t="str">
        <f>[36]Outubro!$C$28</f>
        <v>*</v>
      </c>
      <c r="Z40" s="11" t="str">
        <f>[36]Outubro!$C$29</f>
        <v>*</v>
      </c>
      <c r="AA40" s="11">
        <f>[36]Outubro!$C$30</f>
        <v>25.5</v>
      </c>
      <c r="AB40" s="11">
        <f>[36]Outubro!$C$31</f>
        <v>31.3</v>
      </c>
      <c r="AC40" s="11">
        <f>[36]Outubro!$C$32</f>
        <v>35.9</v>
      </c>
      <c r="AD40" s="11">
        <f>[36]Outubro!$C$33</f>
        <v>31.5</v>
      </c>
      <c r="AE40" s="11" t="str">
        <f>[36]Outubro!$C$34</f>
        <v>*</v>
      </c>
      <c r="AF40" s="11" t="str">
        <f>[36]Outubro!$C$35</f>
        <v>*</v>
      </c>
      <c r="AG40" s="133">
        <f t="shared" ref="AG40" si="11">MAX(B40:AF40)</f>
        <v>41.8</v>
      </c>
      <c r="AH40" s="94">
        <f t="shared" ref="AH40" si="12">AVERAGE(B40:AF40)</f>
        <v>33.800000000000004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[37]Outubro!$C$5</f>
        <v>41.7</v>
      </c>
      <c r="C41" s="11">
        <f>[37]Outubro!$C$6</f>
        <v>41.4</v>
      </c>
      <c r="D41" s="11">
        <f>[37]Outubro!$C$7</f>
        <v>42.5</v>
      </c>
      <c r="E41" s="11">
        <f>[37]Outubro!$C$8</f>
        <v>40.5</v>
      </c>
      <c r="F41" s="11">
        <f>[37]Outubro!$C$9</f>
        <v>40.4</v>
      </c>
      <c r="G41" s="11">
        <f>[37]Outubro!$C$10</f>
        <v>41.4</v>
      </c>
      <c r="H41" s="11">
        <f>[37]Outubro!$C$11</f>
        <v>40.6</v>
      </c>
      <c r="I41" s="11">
        <f>[37]Outubro!$C$12</f>
        <v>40.4</v>
      </c>
      <c r="J41" s="11">
        <f>[37]Outubro!$C$13</f>
        <v>39.700000000000003</v>
      </c>
      <c r="K41" s="11">
        <f>[37]Outubro!$C$14</f>
        <v>35.299999999999997</v>
      </c>
      <c r="L41" s="11">
        <f>[37]Outubro!$C$15</f>
        <v>37.200000000000003</v>
      </c>
      <c r="M41" s="11">
        <f>[37]Outubro!$C$16</f>
        <v>35.700000000000003</v>
      </c>
      <c r="N41" s="11">
        <f>[37]Outubro!$C$17</f>
        <v>36.5</v>
      </c>
      <c r="O41" s="11">
        <f>[37]Outubro!$C$18</f>
        <v>38.9</v>
      </c>
      <c r="P41" s="11">
        <f>[37]Outubro!$C$19</f>
        <v>29.6</v>
      </c>
      <c r="Q41" s="11">
        <f>[37]Outubro!$C$20</f>
        <v>30.2</v>
      </c>
      <c r="R41" s="11">
        <f>[37]Outubro!$C$21</f>
        <v>33</v>
      </c>
      <c r="S41" s="11">
        <f>[37]Outubro!$C$22</f>
        <v>35.4</v>
      </c>
      <c r="T41" s="11">
        <f>[37]Outubro!$C$23</f>
        <v>35.6</v>
      </c>
      <c r="U41" s="11">
        <f>[37]Outubro!$C$24</f>
        <v>32</v>
      </c>
      <c r="V41" s="11">
        <f>[37]Outubro!$C$25</f>
        <v>34.6</v>
      </c>
      <c r="W41" s="11">
        <f>[37]Outubro!$C$26</f>
        <v>34.700000000000003</v>
      </c>
      <c r="X41" s="11">
        <f>[37]Outubro!$C$27</f>
        <v>31.7</v>
      </c>
      <c r="Y41" s="11">
        <f>[37]Outubro!$C$28</f>
        <v>33.799999999999997</v>
      </c>
      <c r="Z41" s="11">
        <f>[37]Outubro!$C$29</f>
        <v>34.700000000000003</v>
      </c>
      <c r="AA41" s="11">
        <f>[37]Outubro!$C$30</f>
        <v>30.8</v>
      </c>
      <c r="AB41" s="11">
        <f>[37]Outubro!$C$31</f>
        <v>30.9</v>
      </c>
      <c r="AC41" s="11">
        <f>[37]Outubro!$C$32</f>
        <v>34.700000000000003</v>
      </c>
      <c r="AD41" s="11">
        <f>[37]Outubro!$C$33</f>
        <v>29.3</v>
      </c>
      <c r="AE41" s="11">
        <f>[37]Outubro!$C$34</f>
        <v>28.1</v>
      </c>
      <c r="AF41" s="11">
        <f>[37]Outubro!$C$35</f>
        <v>29.3</v>
      </c>
      <c r="AG41" s="133">
        <f>MAX(B41:AF41)</f>
        <v>42.5</v>
      </c>
      <c r="AH41" s="94">
        <f>AVERAGE(B41:AF41)</f>
        <v>35.50322580645161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[38]Outubro!$C$5</f>
        <v>41.2</v>
      </c>
      <c r="C42" s="11">
        <f>[38]Outubro!$C$6</f>
        <v>41.1</v>
      </c>
      <c r="D42" s="11">
        <f>[38]Outubro!$C$7</f>
        <v>41.1</v>
      </c>
      <c r="E42" s="11">
        <f>[38]Outubro!$C$8</f>
        <v>36.5</v>
      </c>
      <c r="F42" s="11">
        <f>[38]Outubro!$C$9</f>
        <v>37.5</v>
      </c>
      <c r="G42" s="11">
        <f>[38]Outubro!$C$10</f>
        <v>39.1</v>
      </c>
      <c r="H42" s="11">
        <f>[38]Outubro!$C$11</f>
        <v>40.6</v>
      </c>
      <c r="I42" s="11">
        <f>[38]Outubro!$C$12</f>
        <v>39.4</v>
      </c>
      <c r="J42" s="11">
        <f>[38]Outubro!$C$13</f>
        <v>39.299999999999997</v>
      </c>
      <c r="K42" s="11">
        <f>[38]Outubro!$C$14</f>
        <v>32.5</v>
      </c>
      <c r="L42" s="11">
        <f>[38]Outubro!$C$15</f>
        <v>34.799999999999997</v>
      </c>
      <c r="M42" s="11">
        <f>[38]Outubro!$C$16</f>
        <v>35.9</v>
      </c>
      <c r="N42" s="11">
        <f>[38]Outubro!$C$17</f>
        <v>36.299999999999997</v>
      </c>
      <c r="O42" s="11">
        <f>[38]Outubro!$C$18</f>
        <v>38.200000000000003</v>
      </c>
      <c r="P42" s="11">
        <f>[38]Outubro!$C$19</f>
        <v>23.9</v>
      </c>
      <c r="Q42" s="11">
        <f>[38]Outubro!$C$20</f>
        <v>28.7</v>
      </c>
      <c r="R42" s="11">
        <f>[38]Outubro!$C$21</f>
        <v>31.4</v>
      </c>
      <c r="S42" s="11">
        <f>[38]Outubro!$C$22</f>
        <v>32.9</v>
      </c>
      <c r="T42" s="11">
        <f>[38]Outubro!$C$23</f>
        <v>33.200000000000003</v>
      </c>
      <c r="U42" s="11">
        <f>[38]Outubro!$C$24</f>
        <v>34.200000000000003</v>
      </c>
      <c r="V42" s="11">
        <f>[38]Outubro!$C$25</f>
        <v>34.5</v>
      </c>
      <c r="W42" s="11">
        <f>[38]Outubro!$C$26</f>
        <v>33.1</v>
      </c>
      <c r="X42" s="11">
        <f>[38]Outubro!$C$27</f>
        <v>31.6</v>
      </c>
      <c r="Y42" s="11">
        <f>[38]Outubro!$C$28</f>
        <v>31.6</v>
      </c>
      <c r="Z42" s="11">
        <f>[38]Outubro!$C$29</f>
        <v>34.9</v>
      </c>
      <c r="AA42" s="11">
        <f>[38]Outubro!$C$30</f>
        <v>27.5</v>
      </c>
      <c r="AB42" s="11">
        <f>[38]Outubro!$C$31</f>
        <v>30.4</v>
      </c>
      <c r="AC42" s="11">
        <f>[38]Outubro!$C$32</f>
        <v>33.299999999999997</v>
      </c>
      <c r="AD42" s="11">
        <f>[38]Outubro!$C$33</f>
        <v>27.5</v>
      </c>
      <c r="AE42" s="11">
        <f>[38]Outubro!$C$34</f>
        <v>26.1</v>
      </c>
      <c r="AF42" s="11">
        <f>[38]Outubro!$C$35</f>
        <v>28.7</v>
      </c>
      <c r="AG42" s="133">
        <f t="shared" ref="AG42:AG43" si="13">MAX(B42:AF42)</f>
        <v>41.2</v>
      </c>
      <c r="AH42" s="94">
        <f t="shared" ref="AH42:AH43" si="14">AVERAGE(B42:AF42)</f>
        <v>34.096774193548384</v>
      </c>
      <c r="AM42" t="s">
        <v>47</v>
      </c>
    </row>
    <row r="43" spans="1:39" x14ac:dyDescent="0.2">
      <c r="A43" s="58" t="s">
        <v>157</v>
      </c>
      <c r="B43" s="11">
        <f>[39]Outubro!$C$5</f>
        <v>42.1</v>
      </c>
      <c r="C43" s="11">
        <f>[39]Outubro!$C$6</f>
        <v>42.2</v>
      </c>
      <c r="D43" s="11">
        <f>[39]Outubro!$C$7</f>
        <v>42.9</v>
      </c>
      <c r="E43" s="11">
        <f>[39]Outubro!$C$8</f>
        <v>38.299999999999997</v>
      </c>
      <c r="F43" s="11">
        <f>[39]Outubro!$C$9</f>
        <v>40.4</v>
      </c>
      <c r="G43" s="11">
        <f>[39]Outubro!$C$10</f>
        <v>42.9</v>
      </c>
      <c r="H43" s="11">
        <f>[39]Outubro!$C$11</f>
        <v>41.4</v>
      </c>
      <c r="I43" s="11">
        <f>[39]Outubro!$C$12</f>
        <v>39.700000000000003</v>
      </c>
      <c r="J43" s="11">
        <f>[39]Outubro!$C$13</f>
        <v>40.299999999999997</v>
      </c>
      <c r="K43" s="11">
        <f>[39]Outubro!$C$14</f>
        <v>32.6</v>
      </c>
      <c r="L43" s="11">
        <f>[39]Outubro!$C$15</f>
        <v>34.700000000000003</v>
      </c>
      <c r="M43" s="11">
        <f>[39]Outubro!$C$16</f>
        <v>35.1</v>
      </c>
      <c r="N43" s="11">
        <f>[39]Outubro!$C$17</f>
        <v>37.1</v>
      </c>
      <c r="O43" s="11">
        <f>[39]Outubro!$C$18</f>
        <v>38.799999999999997</v>
      </c>
      <c r="P43" s="11">
        <f>[39]Outubro!$C$19</f>
        <v>30.4</v>
      </c>
      <c r="Q43" s="11">
        <f>[39]Outubro!$C$20</f>
        <v>29.5</v>
      </c>
      <c r="R43" s="11">
        <f>[39]Outubro!$C$21</f>
        <v>32.1</v>
      </c>
      <c r="S43" s="11">
        <f>[39]Outubro!$C$22</f>
        <v>34.299999999999997</v>
      </c>
      <c r="T43" s="11">
        <f>[39]Outubro!$C$23</f>
        <v>34.5</v>
      </c>
      <c r="U43" s="11">
        <f>[39]Outubro!$C$24</f>
        <v>31.7</v>
      </c>
      <c r="V43" s="11">
        <f>[39]Outubro!$C$25</f>
        <v>32.6</v>
      </c>
      <c r="W43" s="11">
        <f>[39]Outubro!$C$26</f>
        <v>33.200000000000003</v>
      </c>
      <c r="X43" s="11">
        <f>[39]Outubro!$C$27</f>
        <v>34.700000000000003</v>
      </c>
      <c r="Y43" s="11">
        <f>[39]Outubro!$C$28</f>
        <v>30.9</v>
      </c>
      <c r="Z43" s="11">
        <f>[39]Outubro!$C$29</f>
        <v>34.1</v>
      </c>
      <c r="AA43" s="11">
        <f>[39]Outubro!$C$30</f>
        <v>27.1</v>
      </c>
      <c r="AB43" s="11">
        <f>[39]Outubro!$C$31</f>
        <v>29.9</v>
      </c>
      <c r="AC43" s="11">
        <f>[39]Outubro!$C$32</f>
        <v>33.799999999999997</v>
      </c>
      <c r="AD43" s="11">
        <f>[39]Outubro!$C$33</f>
        <v>27.1</v>
      </c>
      <c r="AE43" s="11">
        <f>[39]Outubro!$C$34</f>
        <v>28.2</v>
      </c>
      <c r="AF43" s="11">
        <f>[39]Outubro!$C$35</f>
        <v>28.6</v>
      </c>
      <c r="AG43" s="133">
        <f t="shared" si="13"/>
        <v>42.9</v>
      </c>
      <c r="AH43" s="94">
        <f t="shared" si="14"/>
        <v>34.877419354838715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[40]Outubro!$C$5</f>
        <v>40.5</v>
      </c>
      <c r="C44" s="11">
        <f>[40]Outubro!$C$6</f>
        <v>39.6</v>
      </c>
      <c r="D44" s="11">
        <f>[40]Outubro!$C$7</f>
        <v>40.1</v>
      </c>
      <c r="E44" s="11">
        <f>[40]Outubro!$C$8</f>
        <v>41.3</v>
      </c>
      <c r="F44" s="11">
        <f>[40]Outubro!$C$9</f>
        <v>42.3</v>
      </c>
      <c r="G44" s="11">
        <f>[40]Outubro!$C$10</f>
        <v>41.8</v>
      </c>
      <c r="H44" s="11">
        <f>[40]Outubro!$C$11</f>
        <v>39.799999999999997</v>
      </c>
      <c r="I44" s="11">
        <f>[40]Outubro!$C$12</f>
        <v>39.299999999999997</v>
      </c>
      <c r="J44" s="11">
        <f>[40]Outubro!$C$13</f>
        <v>39</v>
      </c>
      <c r="K44" s="11">
        <f>[40]Outubro!$C$14</f>
        <v>37.700000000000003</v>
      </c>
      <c r="L44" s="11">
        <f>[40]Outubro!$C$15</f>
        <v>33.6</v>
      </c>
      <c r="M44" s="11">
        <f>[40]Outubro!$C$16</f>
        <v>34.4</v>
      </c>
      <c r="N44" s="11">
        <f>[40]Outubro!$C$17</f>
        <v>37.5</v>
      </c>
      <c r="O44" s="11">
        <f>[40]Outubro!$C$18</f>
        <v>38.5</v>
      </c>
      <c r="P44" s="11">
        <f>[40]Outubro!$C$19</f>
        <v>28.2</v>
      </c>
      <c r="Q44" s="11">
        <f>[40]Outubro!$C$20</f>
        <v>31.7</v>
      </c>
      <c r="R44" s="11">
        <f>[40]Outubro!$C$21</f>
        <v>34.1</v>
      </c>
      <c r="S44" s="11">
        <f>[40]Outubro!$C$22</f>
        <v>36.1</v>
      </c>
      <c r="T44" s="11">
        <f>[40]Outubro!$C$23</f>
        <v>35.5</v>
      </c>
      <c r="U44" s="11">
        <f>[40]Outubro!$C$24</f>
        <v>28.7</v>
      </c>
      <c r="V44" s="11">
        <f>[40]Outubro!$C$25</f>
        <v>33.700000000000003</v>
      </c>
      <c r="W44" s="11">
        <f>[40]Outubro!$C$26</f>
        <v>34.299999999999997</v>
      </c>
      <c r="X44" s="11">
        <f>[40]Outubro!$C$27</f>
        <v>28.5</v>
      </c>
      <c r="Y44" s="11">
        <f>[40]Outubro!$C$28</f>
        <v>33.299999999999997</v>
      </c>
      <c r="Z44" s="11">
        <f>[40]Outubro!$C$29</f>
        <v>34</v>
      </c>
      <c r="AA44" s="11">
        <f>[40]Outubro!$C$30</f>
        <v>30.5</v>
      </c>
      <c r="AB44" s="11">
        <f>[40]Outubro!$C$31</f>
        <v>31.2</v>
      </c>
      <c r="AC44" s="11">
        <f>[40]Outubro!$C$32</f>
        <v>33.299999999999997</v>
      </c>
      <c r="AD44" s="11">
        <f>[40]Outubro!$C$33</f>
        <v>22.2</v>
      </c>
      <c r="AE44" s="11">
        <f>[40]Outubro!$C$34</f>
        <v>27.5</v>
      </c>
      <c r="AF44" s="11">
        <f>[40]Outubro!$C$35</f>
        <v>22.5</v>
      </c>
      <c r="AG44" s="133">
        <f t="shared" ref="AG44" si="15">MAX(B44:AF44)</f>
        <v>42.3</v>
      </c>
      <c r="AH44" s="94">
        <f t="shared" ref="AH44" si="16">AVERAGE(B44:AF44)</f>
        <v>34.538709677419362</v>
      </c>
      <c r="AJ44" s="12" t="s">
        <v>47</v>
      </c>
      <c r="AL44" t="s">
        <v>47</v>
      </c>
    </row>
    <row r="45" spans="1:39" x14ac:dyDescent="0.2">
      <c r="A45" s="58" t="s">
        <v>162</v>
      </c>
      <c r="B45" s="11" t="str">
        <f>[41]Outubro!$C$5</f>
        <v>*</v>
      </c>
      <c r="C45" s="11" t="str">
        <f>[41]Outubro!$C$6</f>
        <v>*</v>
      </c>
      <c r="D45" s="11" t="str">
        <f>[41]Outubro!$C$7</f>
        <v>*</v>
      </c>
      <c r="E45" s="11" t="str">
        <f>[41]Outubro!$C$8</f>
        <v>*</v>
      </c>
      <c r="F45" s="11" t="str">
        <f>[41]Outubro!$C$9</f>
        <v>*</v>
      </c>
      <c r="G45" s="11" t="str">
        <f>[41]Outubro!$C$10</f>
        <v>*</v>
      </c>
      <c r="H45" s="11" t="str">
        <f>[41]Outubro!$C$11</f>
        <v>*</v>
      </c>
      <c r="I45" s="11" t="str">
        <f>[41]Outubro!$C$12</f>
        <v>*</v>
      </c>
      <c r="J45" s="11" t="str">
        <f>[41]Outubro!$C$13</f>
        <v>*</v>
      </c>
      <c r="K45" s="11" t="str">
        <f>[41]Outubro!$C$14</f>
        <v>*</v>
      </c>
      <c r="L45" s="11" t="str">
        <f>[41]Outubro!$C$15</f>
        <v>*</v>
      </c>
      <c r="M45" s="11" t="str">
        <f>[41]Outubro!$C$16</f>
        <v>*</v>
      </c>
      <c r="N45" s="11" t="str">
        <f>[41]Outubro!$C$17</f>
        <v>*</v>
      </c>
      <c r="O45" s="11" t="str">
        <f>[41]Outubro!$C$18</f>
        <v>*</v>
      </c>
      <c r="P45" s="11" t="str">
        <f>[41]Outubro!$C$19</f>
        <v>*</v>
      </c>
      <c r="Q45" s="11" t="str">
        <f>[41]Outubro!$C$20</f>
        <v>*</v>
      </c>
      <c r="R45" s="11" t="str">
        <f>[41]Outubro!$C$21</f>
        <v>*</v>
      </c>
      <c r="S45" s="11" t="str">
        <f>[41]Outubro!$C$22</f>
        <v>*</v>
      </c>
      <c r="T45" s="11" t="str">
        <f>[41]Outubro!$C$23</f>
        <v>*</v>
      </c>
      <c r="U45" s="11" t="str">
        <f>[41]Outubro!$C$24</f>
        <v>*</v>
      </c>
      <c r="V45" s="11" t="str">
        <f>[41]Outubro!$C$25</f>
        <v>*</v>
      </c>
      <c r="W45" s="11" t="str">
        <f>[41]Outubro!$C$26</f>
        <v>*</v>
      </c>
      <c r="X45" s="11" t="str">
        <f>[41]Outubro!$C$27</f>
        <v>*</v>
      </c>
      <c r="Y45" s="11" t="str">
        <f>[41]Outubro!$C$28</f>
        <v>*</v>
      </c>
      <c r="Z45" s="11" t="str">
        <f>[41]Outubro!$C$29</f>
        <v>*</v>
      </c>
      <c r="AA45" s="11" t="str">
        <f>[41]Outubro!$C$30</f>
        <v>*</v>
      </c>
      <c r="AB45" s="11" t="str">
        <f>[41]Outubro!$C$31</f>
        <v>*</v>
      </c>
      <c r="AC45" s="11" t="str">
        <f>[41]Outubro!$C$32</f>
        <v>*</v>
      </c>
      <c r="AD45" s="11" t="str">
        <f>[41]Outubro!$C$33</f>
        <v>*</v>
      </c>
      <c r="AE45" s="11" t="str">
        <f>[41]Outubro!$C$34</f>
        <v>*</v>
      </c>
      <c r="AF45" s="11" t="str">
        <f>[41]Outubro!$C$35</f>
        <v>*</v>
      </c>
      <c r="AG45" s="133" t="s">
        <v>226</v>
      </c>
      <c r="AH45" s="94" t="s">
        <v>226</v>
      </c>
      <c r="AL45" t="s">
        <v>47</v>
      </c>
    </row>
    <row r="46" spans="1:39" x14ac:dyDescent="0.2">
      <c r="A46" s="58" t="s">
        <v>19</v>
      </c>
      <c r="B46" s="11">
        <f>[42]Outubro!$C$5</f>
        <v>39.9</v>
      </c>
      <c r="C46" s="11">
        <f>[42]Outubro!$C$6</f>
        <v>39.5</v>
      </c>
      <c r="D46" s="11">
        <f>[42]Outubro!$C$7</f>
        <v>39.5</v>
      </c>
      <c r="E46" s="11">
        <f>[42]Outubro!$C$8</f>
        <v>35.299999999999997</v>
      </c>
      <c r="F46" s="11">
        <f>[42]Outubro!$C$9</f>
        <v>33.6</v>
      </c>
      <c r="G46" s="11">
        <f>[42]Outubro!$C$10</f>
        <v>37.200000000000003</v>
      </c>
      <c r="H46" s="11">
        <f>[42]Outubro!$C$11</f>
        <v>37</v>
      </c>
      <c r="I46" s="11">
        <f>[42]Outubro!$C$12</f>
        <v>35.5</v>
      </c>
      <c r="J46" s="11">
        <f>[42]Outubro!$C$13</f>
        <v>32.5</v>
      </c>
      <c r="K46" s="11">
        <f>[42]Outubro!$C$14</f>
        <v>33.1</v>
      </c>
      <c r="L46" s="11">
        <f>[42]Outubro!$C$15</f>
        <v>33.5</v>
      </c>
      <c r="M46" s="11">
        <f>[42]Outubro!$C$16</f>
        <v>35</v>
      </c>
      <c r="N46" s="11">
        <f>[42]Outubro!$C$17</f>
        <v>31.1</v>
      </c>
      <c r="O46" s="11">
        <f>[42]Outubro!$C$18</f>
        <v>35.5</v>
      </c>
      <c r="P46" s="11">
        <f>[42]Outubro!$C$19</f>
        <v>22.8</v>
      </c>
      <c r="Q46" s="11">
        <f>[42]Outubro!$C$20</f>
        <v>30.3</v>
      </c>
      <c r="R46" s="11">
        <f>[42]Outubro!$C$21</f>
        <v>30.3</v>
      </c>
      <c r="S46" s="11">
        <f>[42]Outubro!$C$22</f>
        <v>24.8</v>
      </c>
      <c r="T46" s="11">
        <f>[42]Outubro!$C$23</f>
        <v>33.700000000000003</v>
      </c>
      <c r="U46" s="11">
        <f>[42]Outubro!$C$24</f>
        <v>33.9</v>
      </c>
      <c r="V46" s="11">
        <f>[42]Outubro!$C$25</f>
        <v>35.5</v>
      </c>
      <c r="W46" s="11">
        <f>[42]Outubro!$C$26</f>
        <v>34.1</v>
      </c>
      <c r="X46" s="11">
        <f>[42]Outubro!$C$27</f>
        <v>33.700000000000003</v>
      </c>
      <c r="Y46" s="11">
        <f>[42]Outubro!$C$28</f>
        <v>31.5</v>
      </c>
      <c r="Z46" s="11">
        <f>[42]Outubro!$C$29</f>
        <v>34.1</v>
      </c>
      <c r="AA46" s="11">
        <f>[42]Outubro!$C$30</f>
        <v>23.9</v>
      </c>
      <c r="AB46" s="11">
        <f>[42]Outubro!$C$31</f>
        <v>29.1</v>
      </c>
      <c r="AC46" s="11">
        <f>[42]Outubro!$C$32</f>
        <v>32.700000000000003</v>
      </c>
      <c r="AD46" s="11">
        <f>[42]Outubro!$C$33</f>
        <v>25.3</v>
      </c>
      <c r="AE46" s="11">
        <f>[42]Outubro!$C$34</f>
        <v>30.6</v>
      </c>
      <c r="AF46" s="11">
        <f>[42]Outubro!$C$35</f>
        <v>29.8</v>
      </c>
      <c r="AG46" s="133" t="s">
        <v>226</v>
      </c>
      <c r="AH46" s="94" t="s">
        <v>226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[43]Outubro!$C$5</f>
        <v>40.1</v>
      </c>
      <c r="C47" s="11">
        <f>[43]Outubro!$C$6</f>
        <v>39.5</v>
      </c>
      <c r="D47" s="11">
        <f>[43]Outubro!$C$7</f>
        <v>40.700000000000003</v>
      </c>
      <c r="E47" s="11">
        <f>[43]Outubro!$C$8</f>
        <v>38.799999999999997</v>
      </c>
      <c r="F47" s="11">
        <f>[43]Outubro!$C$9</f>
        <v>39.200000000000003</v>
      </c>
      <c r="G47" s="11">
        <f>[43]Outubro!$C$10</f>
        <v>39.700000000000003</v>
      </c>
      <c r="H47" s="11">
        <f>[43]Outubro!$C$11</f>
        <v>39.799999999999997</v>
      </c>
      <c r="I47" s="11">
        <f>[43]Outubro!$C$12</f>
        <v>38.9</v>
      </c>
      <c r="J47" s="11">
        <f>[43]Outubro!$C$13</f>
        <v>39.6</v>
      </c>
      <c r="K47" s="11">
        <f>[43]Outubro!$C$14</f>
        <v>34.6</v>
      </c>
      <c r="L47" s="11">
        <f>[43]Outubro!$C$15</f>
        <v>36.6</v>
      </c>
      <c r="M47" s="11">
        <f>[43]Outubro!$C$16</f>
        <v>33.9</v>
      </c>
      <c r="N47" s="11">
        <f>[43]Outubro!$C$17</f>
        <v>35.9</v>
      </c>
      <c r="O47" s="11">
        <f>[43]Outubro!$C$18</f>
        <v>39</v>
      </c>
      <c r="P47" s="11">
        <f>[43]Outubro!$C$19</f>
        <v>26.2</v>
      </c>
      <c r="Q47" s="11">
        <f>[43]Outubro!$C$20</f>
        <v>30</v>
      </c>
      <c r="R47" s="11">
        <f>[43]Outubro!$C$21</f>
        <v>32.799999999999997</v>
      </c>
      <c r="S47" s="11">
        <f>[43]Outubro!$C$22</f>
        <v>33.299999999999997</v>
      </c>
      <c r="T47" s="11">
        <f>[43]Outubro!$C$23</f>
        <v>32.5</v>
      </c>
      <c r="U47" s="11">
        <f>[43]Outubro!$C$24</f>
        <v>33.4</v>
      </c>
      <c r="V47" s="11">
        <f>[43]Outubro!$C$25</f>
        <v>33.299999999999997</v>
      </c>
      <c r="W47" s="11">
        <f>[43]Outubro!$C$26</f>
        <v>34.4</v>
      </c>
      <c r="X47" s="11">
        <f>[43]Outubro!$C$27</f>
        <v>28.3</v>
      </c>
      <c r="Y47" s="11">
        <f>[43]Outubro!$C$28</f>
        <v>32</v>
      </c>
      <c r="Z47" s="11">
        <f>[43]Outubro!$C$29</f>
        <v>34.1</v>
      </c>
      <c r="AA47" s="11">
        <f>[43]Outubro!$C$30</f>
        <v>28.3</v>
      </c>
      <c r="AB47" s="11">
        <f>[43]Outubro!$C$31</f>
        <v>30.3</v>
      </c>
      <c r="AC47" s="11">
        <f>[43]Outubro!$C$32</f>
        <v>33</v>
      </c>
      <c r="AD47" s="11">
        <f>[43]Outubro!$C$33</f>
        <v>27.4</v>
      </c>
      <c r="AE47" s="11">
        <f>[43]Outubro!$C$34</f>
        <v>24.5</v>
      </c>
      <c r="AF47" s="11">
        <f>[43]Outubro!$C$35</f>
        <v>28.7</v>
      </c>
      <c r="AG47" s="133">
        <f t="shared" ref="AG47" si="17">MAX(B47:AF47)</f>
        <v>40.700000000000003</v>
      </c>
      <c r="AH47" s="94">
        <f t="shared" ref="AH47" si="18">AVERAGE(B47:AF47)</f>
        <v>34.154838709677414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[44]Outubro!$C$5</f>
        <v>40.299999999999997</v>
      </c>
      <c r="C48" s="11">
        <f>[44]Outubro!$C$6</f>
        <v>38.9</v>
      </c>
      <c r="D48" s="11">
        <f>[44]Outubro!$C$7</f>
        <v>39.200000000000003</v>
      </c>
      <c r="E48" s="11">
        <f>[44]Outubro!$C$8</f>
        <v>41.3</v>
      </c>
      <c r="F48" s="11">
        <f>[44]Outubro!$C$9</f>
        <v>41.3</v>
      </c>
      <c r="G48" s="11">
        <f>[44]Outubro!$C$10</f>
        <v>41.7</v>
      </c>
      <c r="H48" s="11">
        <f>[44]Outubro!$C$11</f>
        <v>39.4</v>
      </c>
      <c r="I48" s="11">
        <f>[44]Outubro!$C$12</f>
        <v>39.299999999999997</v>
      </c>
      <c r="J48" s="11">
        <f>[44]Outubro!$C$13</f>
        <v>39.4</v>
      </c>
      <c r="K48" s="11">
        <f>[44]Outubro!$C$14</f>
        <v>38.5</v>
      </c>
      <c r="L48" s="11">
        <f>[44]Outubro!$C$15</f>
        <v>34.9</v>
      </c>
      <c r="M48" s="11">
        <f>[44]Outubro!$C$16</f>
        <v>32.5</v>
      </c>
      <c r="N48" s="11">
        <f>[44]Outubro!$C$17</f>
        <v>37.5</v>
      </c>
      <c r="O48" s="11">
        <f>[44]Outubro!$C$18</f>
        <v>38.1</v>
      </c>
      <c r="P48" s="11">
        <f>[44]Outubro!$C$19</f>
        <v>32.299999999999997</v>
      </c>
      <c r="Q48" s="11">
        <f>[44]Outubro!$C$20</f>
        <v>30.1</v>
      </c>
      <c r="R48" s="11">
        <f>[44]Outubro!$C$21</f>
        <v>37.299999999999997</v>
      </c>
      <c r="S48" s="11">
        <f>[44]Outubro!$C$22</f>
        <v>36.799999999999997</v>
      </c>
      <c r="T48" s="11">
        <f>[44]Outubro!$C$23</f>
        <v>32.1</v>
      </c>
      <c r="U48" s="11">
        <f>[44]Outubro!$C$24</f>
        <v>33.9</v>
      </c>
      <c r="V48" s="11">
        <f>[44]Outubro!$C$25</f>
        <v>34.5</v>
      </c>
      <c r="W48" s="11">
        <f>[44]Outubro!$C$26</f>
        <v>35.4</v>
      </c>
      <c r="X48" s="11">
        <f>[44]Outubro!$C$27</f>
        <v>33.200000000000003</v>
      </c>
      <c r="Y48" s="11">
        <f>[44]Outubro!$C$28</f>
        <v>32.799999999999997</v>
      </c>
      <c r="Z48" s="11">
        <f>[44]Outubro!$C$29</f>
        <v>35.299999999999997</v>
      </c>
      <c r="AA48" s="11">
        <f>[44]Outubro!$C$30</f>
        <v>35.200000000000003</v>
      </c>
      <c r="AB48" s="11">
        <f>[44]Outubro!$C$31</f>
        <v>28.6</v>
      </c>
      <c r="AC48" s="11">
        <f>[44]Outubro!$C$32</f>
        <v>34.700000000000003</v>
      </c>
      <c r="AD48" s="11">
        <f>[44]Outubro!$C$33</f>
        <v>23.9</v>
      </c>
      <c r="AE48" s="11">
        <f>[44]Outubro!$C$34</f>
        <v>29</v>
      </c>
      <c r="AF48" s="11">
        <f>[44]Outubro!$C$35</f>
        <v>31.9</v>
      </c>
      <c r="AG48" s="133">
        <f>MAX(B48:AF48)</f>
        <v>41.7</v>
      </c>
      <c r="AH48" s="94">
        <f>AVERAGE(B48:AF48)</f>
        <v>35.461290322580645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[45]Outubro!$C$5</f>
        <v>*</v>
      </c>
      <c r="C49" s="11" t="str">
        <f>[45]Outubro!$C$6</f>
        <v>*</v>
      </c>
      <c r="D49" s="11" t="str">
        <f>[45]Outubro!$C$7</f>
        <v>*</v>
      </c>
      <c r="E49" s="11" t="str">
        <f>[45]Outubro!$C$8</f>
        <v>*</v>
      </c>
      <c r="F49" s="11" t="str">
        <f>[45]Outubro!$C$9</f>
        <v>*</v>
      </c>
      <c r="G49" s="11" t="str">
        <f>[45]Outubro!$C$10</f>
        <v>*</v>
      </c>
      <c r="H49" s="11" t="str">
        <f>[45]Outubro!$C$11</f>
        <v>*</v>
      </c>
      <c r="I49" s="11" t="str">
        <f>[45]Outubro!$C$12</f>
        <v>*</v>
      </c>
      <c r="J49" s="11" t="str">
        <f>[45]Outubro!$C$13</f>
        <v>*</v>
      </c>
      <c r="K49" s="11" t="str">
        <f>[45]Outubro!$C$14</f>
        <v>*</v>
      </c>
      <c r="L49" s="11" t="str">
        <f>[45]Outubro!$C$15</f>
        <v>*</v>
      </c>
      <c r="M49" s="11" t="str">
        <f>[45]Outubro!$C$16</f>
        <v>*</v>
      </c>
      <c r="N49" s="11" t="str">
        <f>[45]Outubro!$C$17</f>
        <v>*</v>
      </c>
      <c r="O49" s="11" t="str">
        <f>[45]Outubro!$C$18</f>
        <v>*</v>
      </c>
      <c r="P49" s="11" t="str">
        <f>[45]Outubro!$C$19</f>
        <v>*</v>
      </c>
      <c r="Q49" s="11" t="str">
        <f>[45]Outubro!$C$20</f>
        <v>*</v>
      </c>
      <c r="R49" s="11" t="str">
        <f>[45]Outubro!$C$21</f>
        <v>*</v>
      </c>
      <c r="S49" s="11" t="str">
        <f>[45]Outubro!$C$22</f>
        <v>*</v>
      </c>
      <c r="T49" s="11" t="str">
        <f>[45]Outubro!$C$23</f>
        <v>*</v>
      </c>
      <c r="U49" s="11" t="str">
        <f>[45]Outubro!$C$24</f>
        <v>*</v>
      </c>
      <c r="V49" s="11" t="str">
        <f>[45]Outubro!$C$25</f>
        <v>*</v>
      </c>
      <c r="W49" s="11" t="str">
        <f>[45]Outubro!$C$26</f>
        <v>*</v>
      </c>
      <c r="X49" s="11" t="str">
        <f>[45]Outubro!$C$27</f>
        <v>*</v>
      </c>
      <c r="Y49" s="11" t="str">
        <f>[45]Outubro!$C$28</f>
        <v>*</v>
      </c>
      <c r="Z49" s="11" t="str">
        <f>[45]Outubro!$C$29</f>
        <v>*</v>
      </c>
      <c r="AA49" s="11" t="str">
        <f>[45]Outubro!$C$30</f>
        <v>*</v>
      </c>
      <c r="AB49" s="11" t="str">
        <f>[45]Outubro!$C$31</f>
        <v>*</v>
      </c>
      <c r="AC49" s="11" t="str">
        <f>[45]Outubro!$C$32</f>
        <v>*</v>
      </c>
      <c r="AD49" s="11" t="str">
        <f>[45]Outubro!$C$33</f>
        <v>*</v>
      </c>
      <c r="AE49" s="11" t="str">
        <f>[45]Outubro!$C$34</f>
        <v>*</v>
      </c>
      <c r="AF49" s="11" t="str">
        <f>[45]Outubro!$C$35</f>
        <v>*</v>
      </c>
      <c r="AG49" s="133" t="s">
        <v>226</v>
      </c>
      <c r="AH49" s="94" t="s">
        <v>226</v>
      </c>
      <c r="AL49" t="s">
        <v>47</v>
      </c>
      <c r="AM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19">MAX(B5:B49)</f>
        <v>44.4</v>
      </c>
      <c r="C50" s="13">
        <f t="shared" si="19"/>
        <v>43.9</v>
      </c>
      <c r="D50" s="13">
        <f t="shared" si="19"/>
        <v>43.7</v>
      </c>
      <c r="E50" s="13">
        <f t="shared" si="19"/>
        <v>43.3</v>
      </c>
      <c r="F50" s="13">
        <f t="shared" si="19"/>
        <v>44.6</v>
      </c>
      <c r="G50" s="13">
        <f t="shared" si="19"/>
        <v>44</v>
      </c>
      <c r="H50" s="13">
        <f t="shared" si="19"/>
        <v>43.5</v>
      </c>
      <c r="I50" s="13">
        <f t="shared" si="19"/>
        <v>42.5</v>
      </c>
      <c r="J50" s="13">
        <f t="shared" si="19"/>
        <v>42.7</v>
      </c>
      <c r="K50" s="13">
        <f t="shared" si="19"/>
        <v>40.9</v>
      </c>
      <c r="L50" s="13">
        <f t="shared" si="19"/>
        <v>39.1</v>
      </c>
      <c r="M50" s="13">
        <f t="shared" si="19"/>
        <v>37</v>
      </c>
      <c r="N50" s="13">
        <f t="shared" si="19"/>
        <v>40.299999999999997</v>
      </c>
      <c r="O50" s="13">
        <f t="shared" si="19"/>
        <v>40.9</v>
      </c>
      <c r="P50" s="13">
        <f t="shared" si="19"/>
        <v>33.299999999999997</v>
      </c>
      <c r="Q50" s="13">
        <f t="shared" si="19"/>
        <v>34.799999999999997</v>
      </c>
      <c r="R50" s="13">
        <f t="shared" si="19"/>
        <v>39.9</v>
      </c>
      <c r="S50" s="13">
        <f t="shared" si="19"/>
        <v>39.5</v>
      </c>
      <c r="T50" s="13">
        <f t="shared" si="19"/>
        <v>36.799999999999997</v>
      </c>
      <c r="U50" s="13">
        <f t="shared" si="19"/>
        <v>34.799999999999997</v>
      </c>
      <c r="V50" s="13">
        <f t="shared" si="19"/>
        <v>35.9</v>
      </c>
      <c r="W50" s="13">
        <f t="shared" si="19"/>
        <v>37.700000000000003</v>
      </c>
      <c r="X50" s="13">
        <f t="shared" si="19"/>
        <v>36.1</v>
      </c>
      <c r="Y50" s="13">
        <f t="shared" si="19"/>
        <v>36.4</v>
      </c>
      <c r="Z50" s="13">
        <f t="shared" si="19"/>
        <v>36.5</v>
      </c>
      <c r="AA50" s="13">
        <f t="shared" si="19"/>
        <v>35.200000000000003</v>
      </c>
      <c r="AB50" s="13">
        <f t="shared" si="19"/>
        <v>32.4</v>
      </c>
      <c r="AC50" s="13">
        <f t="shared" si="19"/>
        <v>36.9</v>
      </c>
      <c r="AD50" s="13">
        <f t="shared" si="19"/>
        <v>31.5</v>
      </c>
      <c r="AE50" s="13">
        <f t="shared" si="19"/>
        <v>30.8</v>
      </c>
      <c r="AF50" s="13">
        <f t="shared" si="19"/>
        <v>32.5</v>
      </c>
      <c r="AG50" s="15">
        <f t="shared" si="19"/>
        <v>44.6</v>
      </c>
      <c r="AH50" s="94">
        <f>AVERAGE(AH5:AH49)</f>
        <v>34.048681662752855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1" spans="1:39" x14ac:dyDescent="0.2">
      <c r="AM61" s="12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7" x14ac:dyDescent="0.2">
      <c r="S66" s="2" t="s">
        <v>47</v>
      </c>
    </row>
    <row r="67" spans="19:37" x14ac:dyDescent="0.2">
      <c r="U67" s="2" t="s">
        <v>47</v>
      </c>
      <c r="AG67" s="7" t="s">
        <v>47</v>
      </c>
    </row>
    <row r="69" spans="19:37" x14ac:dyDescent="0.2">
      <c r="AK69" s="1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3"/>
  <sheetViews>
    <sheetView zoomScale="90" zoomScaleNormal="90" workbookViewId="0">
      <selection activeCell="AM73" sqref="AM7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47" t="s">
        <v>24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9"/>
    </row>
    <row r="2" spans="1:36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68"/>
      <c r="AF2" s="145"/>
      <c r="AG2" s="145"/>
      <c r="AH2" s="146"/>
    </row>
    <row r="3" spans="1:36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67">
        <f t="shared" si="0"/>
        <v>29</v>
      </c>
      <c r="AE3" s="166">
        <v>30</v>
      </c>
      <c r="AF3" s="166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67"/>
      <c r="AE4" s="166"/>
      <c r="AF4" s="166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[1]Outubro!$D$5</f>
        <v>19.899999999999999</v>
      </c>
      <c r="C5" s="129">
        <f>[1]Outubro!$D$6</f>
        <v>21.4</v>
      </c>
      <c r="D5" s="129">
        <f>[1]Outubro!$D$7</f>
        <v>18.7</v>
      </c>
      <c r="E5" s="129">
        <f>[1]Outubro!$D$8</f>
        <v>22.9</v>
      </c>
      <c r="F5" s="129">
        <f>[1]Outubro!$D$9</f>
        <v>23.1</v>
      </c>
      <c r="G5" s="129">
        <f>[1]Outubro!$D$10</f>
        <v>21.5</v>
      </c>
      <c r="H5" s="129">
        <f>[1]Outubro!$D$11</f>
        <v>23.9</v>
      </c>
      <c r="I5" s="129">
        <f>[1]Outubro!$D$12</f>
        <v>25.4</v>
      </c>
      <c r="J5" s="129">
        <f>[1]Outubro!$D$13</f>
        <v>23.2</v>
      </c>
      <c r="K5" s="129">
        <f>[1]Outubro!$D$14</f>
        <v>23.1</v>
      </c>
      <c r="L5" s="129">
        <f>[1]Outubro!$D$15</f>
        <v>18.899999999999999</v>
      </c>
      <c r="M5" s="129">
        <f>[1]Outubro!$D$16</f>
        <v>20.6</v>
      </c>
      <c r="N5" s="129">
        <f>[1]Outubro!$D$17</f>
        <v>21</v>
      </c>
      <c r="O5" s="129">
        <f>[1]Outubro!$D$18</f>
        <v>23.1</v>
      </c>
      <c r="P5" s="129">
        <f>[1]Outubro!$D$19</f>
        <v>20.9</v>
      </c>
      <c r="Q5" s="129">
        <f>[1]Outubro!$D$20</f>
        <v>20.8</v>
      </c>
      <c r="R5" s="129">
        <f>[1]Outubro!$D$21</f>
        <v>20</v>
      </c>
      <c r="S5" s="129">
        <f>[1]Outubro!$D$22</f>
        <v>20.100000000000001</v>
      </c>
      <c r="T5" s="129">
        <f>[1]Outubro!$D$23</f>
        <v>23</v>
      </c>
      <c r="U5" s="129">
        <f>[1]Outubro!$D$24</f>
        <v>21.4</v>
      </c>
      <c r="V5" s="129">
        <f>[1]Outubro!$D$25</f>
        <v>21.5</v>
      </c>
      <c r="W5" s="129">
        <f>[1]Outubro!$D$26</f>
        <v>22.4</v>
      </c>
      <c r="X5" s="129">
        <f>[1]Outubro!$D$27</f>
        <v>22.8</v>
      </c>
      <c r="Y5" s="129">
        <f>[1]Outubro!$D$28</f>
        <v>20.8</v>
      </c>
      <c r="Z5" s="129">
        <f>[1]Outubro!$D$29</f>
        <v>20.9</v>
      </c>
      <c r="AA5" s="129">
        <f>[1]Outubro!$D$30</f>
        <v>20.9</v>
      </c>
      <c r="AB5" s="129">
        <f>[1]Outubro!$D$31</f>
        <v>20</v>
      </c>
      <c r="AC5" s="129">
        <f>[1]Outubro!$D$32</f>
        <v>18.3</v>
      </c>
      <c r="AD5" s="129">
        <f>[1]Outubro!$D$33</f>
        <v>21</v>
      </c>
      <c r="AE5" s="129">
        <f>[1]Outubro!$D$34</f>
        <v>20.5</v>
      </c>
      <c r="AF5" s="129">
        <f>[1]Outubro!$D$35</f>
        <v>18.399999999999999</v>
      </c>
      <c r="AG5" s="15">
        <f t="shared" ref="AG5:AG6" si="1">MIN(B5:AF5)</f>
        <v>18.3</v>
      </c>
      <c r="AH5" s="94">
        <f t="shared" ref="AH5:AH6" si="2">AVERAGE(B5:AF5)</f>
        <v>21.303225806451607</v>
      </c>
    </row>
    <row r="6" spans="1:36" x14ac:dyDescent="0.2">
      <c r="A6" s="58" t="s">
        <v>0</v>
      </c>
      <c r="B6" s="11">
        <f>[2]Outubro!$D$5</f>
        <v>19.2</v>
      </c>
      <c r="C6" s="11">
        <f>[2]Outubro!$D$6</f>
        <v>18.600000000000001</v>
      </c>
      <c r="D6" s="11">
        <f>[2]Outubro!$D$7</f>
        <v>18.5</v>
      </c>
      <c r="E6" s="11">
        <f>[2]Outubro!$D$8</f>
        <v>16.7</v>
      </c>
      <c r="F6" s="11">
        <f>[2]Outubro!$D$9</f>
        <v>18.100000000000001</v>
      </c>
      <c r="G6" s="11">
        <f>[2]Outubro!$D$10</f>
        <v>16.5</v>
      </c>
      <c r="H6" s="11">
        <f>[2]Outubro!$D$11</f>
        <v>20.2</v>
      </c>
      <c r="I6" s="11">
        <f>[2]Outubro!$D$12</f>
        <v>20.3</v>
      </c>
      <c r="J6" s="11">
        <f>[2]Outubro!$D$13</f>
        <v>22.3</v>
      </c>
      <c r="K6" s="11">
        <f>[2]Outubro!$D$14</f>
        <v>18</v>
      </c>
      <c r="L6" s="11">
        <f>[2]Outubro!$D$15</f>
        <v>15.2</v>
      </c>
      <c r="M6" s="11">
        <f>[2]Outubro!$D$16</f>
        <v>17.600000000000001</v>
      </c>
      <c r="N6" s="11">
        <f>[2]Outubro!$D$17</f>
        <v>18.7</v>
      </c>
      <c r="O6" s="11">
        <f>[2]Outubro!$D$18</f>
        <v>18.5</v>
      </c>
      <c r="P6" s="11">
        <f>[2]Outubro!$D$19</f>
        <v>19.100000000000001</v>
      </c>
      <c r="Q6" s="11">
        <f>[2]Outubro!$D$20</f>
        <v>17.899999999999999</v>
      </c>
      <c r="R6" s="11">
        <f>[2]Outubro!$D$21</f>
        <v>16.899999999999999</v>
      </c>
      <c r="S6" s="11">
        <f>[2]Outubro!$D$22</f>
        <v>17.2</v>
      </c>
      <c r="T6" s="11">
        <f>[2]Outubro!$D$23</f>
        <v>16.100000000000001</v>
      </c>
      <c r="U6" s="11">
        <f>[2]Outubro!$D$24</f>
        <v>19</v>
      </c>
      <c r="V6" s="11">
        <f>[2]Outubro!$D$25</f>
        <v>19</v>
      </c>
      <c r="W6" s="11">
        <f>[2]Outubro!$D$26</f>
        <v>20</v>
      </c>
      <c r="X6" s="11">
        <f>[2]Outubro!$D$27</f>
        <v>19.899999999999999</v>
      </c>
      <c r="Y6" s="11">
        <f>[2]Outubro!$D$28</f>
        <v>18.899999999999999</v>
      </c>
      <c r="Z6" s="11">
        <f>[2]Outubro!$D$29</f>
        <v>18.3</v>
      </c>
      <c r="AA6" s="11">
        <f>[2]Outubro!$D$30</f>
        <v>18.5</v>
      </c>
      <c r="AB6" s="11">
        <f>[2]Outubro!$D$31</f>
        <v>17.100000000000001</v>
      </c>
      <c r="AC6" s="11">
        <f>[2]Outubro!$D$32</f>
        <v>14.6</v>
      </c>
      <c r="AD6" s="11">
        <f>[2]Outubro!$D$33</f>
        <v>17.3</v>
      </c>
      <c r="AE6" s="11">
        <f>[2]Outubro!$D$34</f>
        <v>16.100000000000001</v>
      </c>
      <c r="AF6" s="11">
        <f>[2]Outubro!$D$35</f>
        <v>16.899999999999999</v>
      </c>
      <c r="AG6" s="15">
        <f t="shared" si="1"/>
        <v>14.6</v>
      </c>
      <c r="AH6" s="94">
        <f t="shared" si="2"/>
        <v>18.103225806451611</v>
      </c>
    </row>
    <row r="7" spans="1:36" x14ac:dyDescent="0.2">
      <c r="A7" s="58" t="s">
        <v>104</v>
      </c>
      <c r="B7" s="11">
        <f>[3]Outubro!$D$5</f>
        <v>21.9</v>
      </c>
      <c r="C7" s="11">
        <f>[3]Outubro!$D$6</f>
        <v>22.7</v>
      </c>
      <c r="D7" s="11">
        <f>[3]Outubro!$D$7</f>
        <v>21.8</v>
      </c>
      <c r="E7" s="11">
        <f>[3]Outubro!$D$8</f>
        <v>21.7</v>
      </c>
      <c r="F7" s="11">
        <f>[3]Outubro!$D$9</f>
        <v>21.5</v>
      </c>
      <c r="G7" s="11">
        <f>[3]Outubro!$D$10</f>
        <v>22.9</v>
      </c>
      <c r="H7" s="11">
        <f>[3]Outubro!$D$11</f>
        <v>25</v>
      </c>
      <c r="I7" s="11">
        <f>[3]Outubro!$D$12</f>
        <v>22.1</v>
      </c>
      <c r="J7" s="11">
        <f>[3]Outubro!$D$13</f>
        <v>25.1</v>
      </c>
      <c r="K7" s="11">
        <f>[3]Outubro!$D$14</f>
        <v>20.399999999999999</v>
      </c>
      <c r="L7" s="11">
        <f>[3]Outubro!$D$15</f>
        <v>19.100000000000001</v>
      </c>
      <c r="M7" s="11">
        <f>[3]Outubro!$D$16</f>
        <v>20.3</v>
      </c>
      <c r="N7" s="11">
        <f>[3]Outubro!$D$17</f>
        <v>21.9</v>
      </c>
      <c r="O7" s="11">
        <f>[3]Outubro!$D$18</f>
        <v>21.8</v>
      </c>
      <c r="P7" s="11">
        <f>[3]Outubro!$D$19</f>
        <v>20.2</v>
      </c>
      <c r="Q7" s="11">
        <f>[3]Outubro!$D$20</f>
        <v>20.100000000000001</v>
      </c>
      <c r="R7" s="11">
        <f>[3]Outubro!$D$21</f>
        <v>18</v>
      </c>
      <c r="S7" s="11">
        <f>[3]Outubro!$D$22</f>
        <v>18.600000000000001</v>
      </c>
      <c r="T7" s="11">
        <f>[3]Outubro!$D$23</f>
        <v>22.7</v>
      </c>
      <c r="U7" s="11">
        <f>[3]Outubro!$D$24</f>
        <v>20.3</v>
      </c>
      <c r="V7" s="11">
        <f>[3]Outubro!$D$25</f>
        <v>22.1</v>
      </c>
      <c r="W7" s="11">
        <f>[3]Outubro!$D$26</f>
        <v>21.6</v>
      </c>
      <c r="X7" s="11">
        <f>[3]Outubro!$D$27</f>
        <v>22.4</v>
      </c>
      <c r="Y7" s="11">
        <f>[3]Outubro!$D$28</f>
        <v>21.8</v>
      </c>
      <c r="Z7" s="11">
        <f>[3]Outubro!$D$29</f>
        <v>19</v>
      </c>
      <c r="AA7" s="11">
        <f>[3]Outubro!$D$30</f>
        <v>19.399999999999999</v>
      </c>
      <c r="AB7" s="11">
        <f>[3]Outubro!$D$31</f>
        <v>18.899999999999999</v>
      </c>
      <c r="AC7" s="11">
        <f>[3]Outubro!$D$32</f>
        <v>17.7</v>
      </c>
      <c r="AD7" s="11">
        <f>[3]Outubro!$D$33</f>
        <v>20.100000000000001</v>
      </c>
      <c r="AE7" s="11">
        <f>[3]Outubro!$D$34</f>
        <v>18.899999999999999</v>
      </c>
      <c r="AF7" s="11">
        <f>[3]Outubro!$D$35</f>
        <v>17.8</v>
      </c>
      <c r="AG7" s="14">
        <f>MIN(B7:AF7)</f>
        <v>17.7</v>
      </c>
      <c r="AH7" s="113">
        <f>AVERAGE(B7:AF7)</f>
        <v>20.896774193548385</v>
      </c>
    </row>
    <row r="8" spans="1:36" x14ac:dyDescent="0.2">
      <c r="A8" s="58" t="s">
        <v>1</v>
      </c>
      <c r="B8" s="11" t="str">
        <f>[4]Outubro!$D$5</f>
        <v>*</v>
      </c>
      <c r="C8" s="11" t="str">
        <f>[4]Outubro!$D$6</f>
        <v>*</v>
      </c>
      <c r="D8" s="11" t="str">
        <f>[4]Outubro!$D$7</f>
        <v>*</v>
      </c>
      <c r="E8" s="11" t="str">
        <f>[4]Outubro!$D$8</f>
        <v>*</v>
      </c>
      <c r="F8" s="11" t="str">
        <f>[4]Outubro!$D$9</f>
        <v>*</v>
      </c>
      <c r="G8" s="11" t="str">
        <f>[4]Outubro!$D$10</f>
        <v>*</v>
      </c>
      <c r="H8" s="11" t="str">
        <f>[4]Outubro!$D$11</f>
        <v>*</v>
      </c>
      <c r="I8" s="11" t="str">
        <f>[4]Outubro!$D$12</f>
        <v>*</v>
      </c>
      <c r="J8" s="11" t="str">
        <f>[4]Outubro!$D$13</f>
        <v>*</v>
      </c>
      <c r="K8" s="11" t="str">
        <f>[4]Outubro!$D$14</f>
        <v>*</v>
      </c>
      <c r="L8" s="11" t="str">
        <f>[4]Outubro!$D$15</f>
        <v>*</v>
      </c>
      <c r="M8" s="11" t="str">
        <f>[4]Outubro!$D$16</f>
        <v>*</v>
      </c>
      <c r="N8" s="11" t="str">
        <f>[4]Outubro!$D$17</f>
        <v>*</v>
      </c>
      <c r="O8" s="11" t="str">
        <f>[4]Outubro!$D$18</f>
        <v>*</v>
      </c>
      <c r="P8" s="11" t="str">
        <f>[4]Outubro!$D$19</f>
        <v>*</v>
      </c>
      <c r="Q8" s="11" t="str">
        <f>[4]Outubro!$D$20</f>
        <v>*</v>
      </c>
      <c r="R8" s="11" t="str">
        <f>[4]Outubro!$D$21</f>
        <v>*</v>
      </c>
      <c r="S8" s="11" t="str">
        <f>[4]Outubro!$D$22</f>
        <v>*</v>
      </c>
      <c r="T8" s="11" t="str">
        <f>[4]Outubro!$D$23</f>
        <v>*</v>
      </c>
      <c r="U8" s="11" t="str">
        <f>[4]Outubro!$D$24</f>
        <v>*</v>
      </c>
      <c r="V8" s="11" t="str">
        <f>[4]Outubro!$D$25</f>
        <v>*</v>
      </c>
      <c r="W8" s="11" t="str">
        <f>[4]Outubro!$D$26</f>
        <v>*</v>
      </c>
      <c r="X8" s="11" t="str">
        <f>[4]Outubro!$D$27</f>
        <v>*</v>
      </c>
      <c r="Y8" s="11" t="str">
        <f>[4]Outubro!$D$28</f>
        <v>*</v>
      </c>
      <c r="Z8" s="11" t="str">
        <f>[4]Outubro!$D$29</f>
        <v>*</v>
      </c>
      <c r="AA8" s="11" t="str">
        <f>[4]Outubro!$D$30</f>
        <v>*</v>
      </c>
      <c r="AB8" s="11">
        <f>[4]Outubro!$D$31</f>
        <v>21.8</v>
      </c>
      <c r="AC8" s="11">
        <f>[4]Outubro!$D$32</f>
        <v>20.3</v>
      </c>
      <c r="AD8" s="11">
        <f>[4]Outubro!$D$33</f>
        <v>21.1</v>
      </c>
      <c r="AE8" s="11">
        <f>[4]Outubro!$D$34</f>
        <v>19.7</v>
      </c>
      <c r="AF8" s="11">
        <f>[4]Outubro!$D$35</f>
        <v>20.5</v>
      </c>
      <c r="AG8" s="14">
        <f>MIN(B8:AF8)</f>
        <v>19.7</v>
      </c>
      <c r="AH8" s="113">
        <f>AVERAGE(B8:AF8)</f>
        <v>20.68</v>
      </c>
    </row>
    <row r="9" spans="1:36" x14ac:dyDescent="0.2">
      <c r="A9" s="58" t="s">
        <v>167</v>
      </c>
      <c r="B9" s="11">
        <f>[5]Outubro!$D$5</f>
        <v>23.3</v>
      </c>
      <c r="C9" s="11">
        <f>[5]Outubro!$D$6</f>
        <v>24</v>
      </c>
      <c r="D9" s="11">
        <f>[5]Outubro!$D$7</f>
        <v>24.3</v>
      </c>
      <c r="E9" s="11">
        <f>[5]Outubro!$D$8</f>
        <v>14.7</v>
      </c>
      <c r="F9" s="11">
        <f>[5]Outubro!$D$9</f>
        <v>19.899999999999999</v>
      </c>
      <c r="G9" s="11">
        <f>[5]Outubro!$D$10</f>
        <v>18.600000000000001</v>
      </c>
      <c r="H9" s="11">
        <f>[5]Outubro!$D$11</f>
        <v>23.8</v>
      </c>
      <c r="I9" s="11">
        <f>[5]Outubro!$D$12</f>
        <v>22.5</v>
      </c>
      <c r="J9" s="11">
        <f>[5]Outubro!$D$13</f>
        <v>24.1</v>
      </c>
      <c r="K9" s="11">
        <f>[5]Outubro!$D$14</f>
        <v>16.8</v>
      </c>
      <c r="L9" s="11">
        <f>[5]Outubro!$D$15</f>
        <v>18.8</v>
      </c>
      <c r="M9" s="11">
        <f>[5]Outubro!$D$16</f>
        <v>19.899999999999999</v>
      </c>
      <c r="N9" s="11">
        <f>[5]Outubro!$D$17</f>
        <v>17.399999999999999</v>
      </c>
      <c r="O9" s="11">
        <f>[5]Outubro!$D$18</f>
        <v>20.399999999999999</v>
      </c>
      <c r="P9" s="11">
        <f>[5]Outubro!$D$19</f>
        <v>18.3</v>
      </c>
      <c r="Q9" s="11">
        <f>[5]Outubro!$D$20</f>
        <v>17.399999999999999</v>
      </c>
      <c r="R9" s="11">
        <f>[5]Outubro!$D$21</f>
        <v>17.100000000000001</v>
      </c>
      <c r="S9" s="11">
        <f>[5]Outubro!$D$22</f>
        <v>18.399999999999999</v>
      </c>
      <c r="T9" s="11">
        <f>[5]Outubro!$D$23</f>
        <v>19.600000000000001</v>
      </c>
      <c r="U9" s="11">
        <f>[5]Outubro!$D$24</f>
        <v>19.7</v>
      </c>
      <c r="V9" s="11">
        <f>[5]Outubro!$D$25</f>
        <v>18.5</v>
      </c>
      <c r="W9" s="11">
        <f>[5]Outubro!$D$26</f>
        <v>20.2</v>
      </c>
      <c r="X9" s="11">
        <f>[5]Outubro!$D$27</f>
        <v>20.6</v>
      </c>
      <c r="Y9" s="11">
        <f>[5]Outubro!$D$28</f>
        <v>19.399999999999999</v>
      </c>
      <c r="Z9" s="11">
        <f>[5]Outubro!$D$29</f>
        <v>20.8</v>
      </c>
      <c r="AA9" s="11">
        <f>[5]Outubro!$D$30</f>
        <v>17.7</v>
      </c>
      <c r="AB9" s="11">
        <f>[5]Outubro!$D$31</f>
        <v>17.399999999999999</v>
      </c>
      <c r="AC9" s="11">
        <f>[5]Outubro!$D$32</f>
        <v>18.399999999999999</v>
      </c>
      <c r="AD9" s="11">
        <f>[5]Outubro!$D$33</f>
        <v>17</v>
      </c>
      <c r="AE9" s="11">
        <f>[5]Outubro!$D$34</f>
        <v>15.5</v>
      </c>
      <c r="AF9" s="11">
        <f>[5]Outubro!$D$35</f>
        <v>17.3</v>
      </c>
      <c r="AG9" s="14">
        <f>MIN(B9:AF9)</f>
        <v>14.7</v>
      </c>
      <c r="AH9" s="113">
        <f>AVERAGE(B9:AF9)</f>
        <v>19.412903225806449</v>
      </c>
    </row>
    <row r="10" spans="1:36" x14ac:dyDescent="0.2">
      <c r="A10" s="58" t="s">
        <v>111</v>
      </c>
      <c r="B10" s="11" t="str">
        <f>[6]Outubro!$D$5</f>
        <v>*</v>
      </c>
      <c r="C10" s="11" t="str">
        <f>[6]Outubro!$D$6</f>
        <v>*</v>
      </c>
      <c r="D10" s="11" t="str">
        <f>[6]Outubro!$D$7</f>
        <v>*</v>
      </c>
      <c r="E10" s="11" t="str">
        <f>[6]Outubro!$D$8</f>
        <v>*</v>
      </c>
      <c r="F10" s="11" t="str">
        <f>[6]Outubro!$D$9</f>
        <v>*</v>
      </c>
      <c r="G10" s="11" t="str">
        <f>[6]Outubro!$D$10</f>
        <v>*</v>
      </c>
      <c r="H10" s="11" t="str">
        <f>[6]Outubro!$D$11</f>
        <v>*</v>
      </c>
      <c r="I10" s="11" t="str">
        <f>[6]Outubro!$D$12</f>
        <v>*</v>
      </c>
      <c r="J10" s="11" t="str">
        <f>[6]Outubro!$D$13</f>
        <v>*</v>
      </c>
      <c r="K10" s="11" t="str">
        <f>[6]Outubro!$D$14</f>
        <v>*</v>
      </c>
      <c r="L10" s="11" t="str">
        <f>[6]Outubro!$D$15</f>
        <v>*</v>
      </c>
      <c r="M10" s="11" t="str">
        <f>[6]Outubro!$D$16</f>
        <v>*</v>
      </c>
      <c r="N10" s="11" t="str">
        <f>[6]Outubro!$D$17</f>
        <v>*</v>
      </c>
      <c r="O10" s="11" t="str">
        <f>[6]Outubro!$D$18</f>
        <v>*</v>
      </c>
      <c r="P10" s="11" t="str">
        <f>[6]Outubro!$D$19</f>
        <v>*</v>
      </c>
      <c r="Q10" s="11" t="str">
        <f>[6]Outubro!$D$20</f>
        <v>*</v>
      </c>
      <c r="R10" s="11" t="str">
        <f>[6]Outubro!$D$21</f>
        <v>*</v>
      </c>
      <c r="S10" s="11" t="str">
        <f>[6]Outubro!$D$22</f>
        <v>*</v>
      </c>
      <c r="T10" s="11" t="str">
        <f>[6]Outubro!$D$23</f>
        <v>*</v>
      </c>
      <c r="U10" s="11" t="str">
        <f>[6]Outubro!$D$24</f>
        <v>*</v>
      </c>
      <c r="V10" s="11" t="str">
        <f>[6]Outubro!$D$25</f>
        <v>*</v>
      </c>
      <c r="W10" s="11" t="str">
        <f>[6]Outubro!$D$26</f>
        <v>*</v>
      </c>
      <c r="X10" s="11" t="str">
        <f>[6]Outubro!$D$27</f>
        <v>*</v>
      </c>
      <c r="Y10" s="11" t="str">
        <f>[6]Outubro!$D$28</f>
        <v>*</v>
      </c>
      <c r="Z10" s="11" t="str">
        <f>[6]Outubro!$D$29</f>
        <v>*</v>
      </c>
      <c r="AA10" s="11" t="str">
        <f>[6]Outubro!$D$30</f>
        <v>*</v>
      </c>
      <c r="AB10" s="11" t="str">
        <f>[6]Outubro!$D$31</f>
        <v>*</v>
      </c>
      <c r="AC10" s="11" t="str">
        <f>[6]Outubro!$D$32</f>
        <v>*</v>
      </c>
      <c r="AD10" s="11" t="str">
        <f>[6]Outubro!$D$33</f>
        <v>*</v>
      </c>
      <c r="AE10" s="11" t="str">
        <f>[6]Outubro!$D$34</f>
        <v>*</v>
      </c>
      <c r="AF10" s="11" t="str">
        <f>[6]Outubro!$D$35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 t="str">
        <f>[7]Outubro!$D$5</f>
        <v>*</v>
      </c>
      <c r="C11" s="11" t="str">
        <f>[7]Outubro!$D$6</f>
        <v>*</v>
      </c>
      <c r="D11" s="11" t="str">
        <f>[7]Outubro!$D$7</f>
        <v>*</v>
      </c>
      <c r="E11" s="11" t="str">
        <f>[7]Outubro!$D$8</f>
        <v>*</v>
      </c>
      <c r="F11" s="11" t="str">
        <f>[7]Outubro!$D$9</f>
        <v>*</v>
      </c>
      <c r="G11" s="11" t="str">
        <f>[7]Outubro!$D$10</f>
        <v>*</v>
      </c>
      <c r="H11" s="11" t="str">
        <f>[7]Outubro!$D$11</f>
        <v>*</v>
      </c>
      <c r="I11" s="11" t="str">
        <f>[7]Outubro!$D$12</f>
        <v>*</v>
      </c>
      <c r="J11" s="11" t="str">
        <f>[7]Outubro!$D$13</f>
        <v>*</v>
      </c>
      <c r="K11" s="11" t="str">
        <f>[7]Outubro!$D$14</f>
        <v>*</v>
      </c>
      <c r="L11" s="11" t="str">
        <f>[7]Outubro!$D$15</f>
        <v>*</v>
      </c>
      <c r="M11" s="11" t="str">
        <f>[7]Outubro!$D$16</f>
        <v>*</v>
      </c>
      <c r="N11" s="11" t="str">
        <f>[7]Outubro!$D$17</f>
        <v>*</v>
      </c>
      <c r="O11" s="11" t="str">
        <f>[7]Outubro!$D$18</f>
        <v>*</v>
      </c>
      <c r="P11" s="11" t="str">
        <f>[7]Outubro!$D$19</f>
        <v>*</v>
      </c>
      <c r="Q11" s="11" t="str">
        <f>[7]Outubro!$D$20</f>
        <v>*</v>
      </c>
      <c r="R11" s="11" t="str">
        <f>[7]Outubro!$D$21</f>
        <v>*</v>
      </c>
      <c r="S11" s="11" t="str">
        <f>[7]Outubro!$D$22</f>
        <v>*</v>
      </c>
      <c r="T11" s="11" t="str">
        <f>[7]Outubro!$D$23</f>
        <v>*</v>
      </c>
      <c r="U11" s="11" t="str">
        <f>[7]Outubro!$D$24</f>
        <v>*</v>
      </c>
      <c r="V11" s="11" t="str">
        <f>[7]Outubro!$D$25</f>
        <v>*</v>
      </c>
      <c r="W11" s="11" t="str">
        <f>[7]Outubro!$D$26</f>
        <v>*</v>
      </c>
      <c r="X11" s="11" t="str">
        <f>[7]Outubro!$D$27</f>
        <v>*</v>
      </c>
      <c r="Y11" s="11" t="str">
        <f>[7]Outubro!$D$28</f>
        <v>*</v>
      </c>
      <c r="Z11" s="11" t="str">
        <f>[7]Outubro!$D$29</f>
        <v>*</v>
      </c>
      <c r="AA11" s="11" t="str">
        <f>[7]Outubro!$D$30</f>
        <v>*</v>
      </c>
      <c r="AB11" s="11" t="str">
        <f>[7]Outubro!$D$31</f>
        <v>*</v>
      </c>
      <c r="AC11" s="11" t="str">
        <f>[7]Outubro!$D$32</f>
        <v>*</v>
      </c>
      <c r="AD11" s="11" t="str">
        <f>[7]Outubro!$D$33</f>
        <v>*</v>
      </c>
      <c r="AE11" s="11" t="str">
        <f>[7]Outubro!$D$34</f>
        <v>*</v>
      </c>
      <c r="AF11" s="11" t="str">
        <f>[7]Outubro!$D$35</f>
        <v>*</v>
      </c>
      <c r="AG11" s="15" t="s">
        <v>226</v>
      </c>
      <c r="AH11" s="94" t="s">
        <v>226</v>
      </c>
    </row>
    <row r="12" spans="1:36" x14ac:dyDescent="0.2">
      <c r="A12" s="58" t="s">
        <v>41</v>
      </c>
      <c r="B12" s="11" t="str">
        <f>[8]Outubro!$D$5</f>
        <v>*</v>
      </c>
      <c r="C12" s="11" t="str">
        <f>[8]Outubro!$D$6</f>
        <v>*</v>
      </c>
      <c r="D12" s="11" t="str">
        <f>[8]Outubro!$D$7</f>
        <v>*</v>
      </c>
      <c r="E12" s="11" t="str">
        <f>[8]Outubro!$D$8</f>
        <v>*</v>
      </c>
      <c r="F12" s="11" t="str">
        <f>[8]Outubro!$D$9</f>
        <v>*</v>
      </c>
      <c r="G12" s="11" t="str">
        <f>[8]Outubro!$D$10</f>
        <v>*</v>
      </c>
      <c r="H12" s="11" t="str">
        <f>[8]Outubro!$D$11</f>
        <v>*</v>
      </c>
      <c r="I12" s="11" t="str">
        <f>[8]Outubro!$D$12</f>
        <v>*</v>
      </c>
      <c r="J12" s="11" t="str">
        <f>[8]Outubro!$D$13</f>
        <v>*</v>
      </c>
      <c r="K12" s="11" t="str">
        <f>[8]Outubro!$D$14</f>
        <v>*</v>
      </c>
      <c r="L12" s="11" t="str">
        <f>[8]Outubro!$D$15</f>
        <v>*</v>
      </c>
      <c r="M12" s="11" t="str">
        <f>[8]Outubro!$D$16</f>
        <v>*</v>
      </c>
      <c r="N12" s="11" t="str">
        <f>[8]Outubro!$D$17</f>
        <v>*</v>
      </c>
      <c r="O12" s="11" t="str">
        <f>[8]Outubro!$D$18</f>
        <v>*</v>
      </c>
      <c r="P12" s="11" t="str">
        <f>[8]Outubro!$D$19</f>
        <v>*</v>
      </c>
      <c r="Q12" s="11" t="str">
        <f>[8]Outubro!$D$20</f>
        <v>*</v>
      </c>
      <c r="R12" s="11" t="str">
        <f>[8]Outubro!$D$21</f>
        <v>*</v>
      </c>
      <c r="S12" s="11" t="str">
        <f>[8]Outubro!$D$22</f>
        <v>*</v>
      </c>
      <c r="T12" s="11" t="str">
        <f>[8]Outubro!$D$23</f>
        <v>*</v>
      </c>
      <c r="U12" s="11" t="str">
        <f>[8]Outubro!$D$24</f>
        <v>*</v>
      </c>
      <c r="V12" s="11" t="str">
        <f>[8]Outubro!$D$25</f>
        <v>*</v>
      </c>
      <c r="W12" s="11" t="str">
        <f>[8]Outubro!$D$26</f>
        <v>*</v>
      </c>
      <c r="X12" s="11" t="str">
        <f>[8]Outubro!$D$27</f>
        <v>*</v>
      </c>
      <c r="Y12" s="11" t="str">
        <f>[8]Outubro!$D$28</f>
        <v>*</v>
      </c>
      <c r="Z12" s="11" t="str">
        <f>[8]Outubro!$D$29</f>
        <v>*</v>
      </c>
      <c r="AA12" s="11" t="str">
        <f>[8]Outubro!$D$30</f>
        <v>*</v>
      </c>
      <c r="AB12" s="11" t="str">
        <f>[8]Outubro!$D$31</f>
        <v>*</v>
      </c>
      <c r="AC12" s="11" t="str">
        <f>[8]Outubro!$D$32</f>
        <v>*</v>
      </c>
      <c r="AD12" s="11" t="str">
        <f>[8]Outubro!$D$33</f>
        <v>*</v>
      </c>
      <c r="AE12" s="11" t="str">
        <f>[8]Outubro!$D$34</f>
        <v>*</v>
      </c>
      <c r="AF12" s="11" t="str">
        <f>[8]Outubro!$D$35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>
        <f>[9]Outubro!$D$5</f>
        <v>23.4</v>
      </c>
      <c r="C13" s="11">
        <f>[9]Outubro!$D$6</f>
        <v>21.2</v>
      </c>
      <c r="D13" s="11">
        <f>[9]Outubro!$D$7</f>
        <v>21.3</v>
      </c>
      <c r="E13" s="11">
        <f>[9]Outubro!$D$8</f>
        <v>17.100000000000001</v>
      </c>
      <c r="F13" s="11">
        <f>[9]Outubro!$D$9</f>
        <v>20.6</v>
      </c>
      <c r="G13" s="11">
        <f>[9]Outubro!$D$10</f>
        <v>19.600000000000001</v>
      </c>
      <c r="H13" s="11">
        <f>[9]Outubro!$D$11</f>
        <v>23.6</v>
      </c>
      <c r="I13" s="11">
        <f>[9]Outubro!$D$12</f>
        <v>21.8</v>
      </c>
      <c r="J13" s="11">
        <f>[9]Outubro!$D$13</f>
        <v>26.7</v>
      </c>
      <c r="K13" s="11">
        <f>[9]Outubro!$D$14</f>
        <v>20</v>
      </c>
      <c r="L13" s="11">
        <f>[9]Outubro!$D$15</f>
        <v>19.3</v>
      </c>
      <c r="M13" s="11">
        <f>[9]Outubro!$D$16</f>
        <v>22.9</v>
      </c>
      <c r="N13" s="11">
        <f>[9]Outubro!$D$17</f>
        <v>21.5</v>
      </c>
      <c r="O13" s="11">
        <f>[9]Outubro!$D$18</f>
        <v>21.7</v>
      </c>
      <c r="P13" s="11">
        <f>[9]Outubro!$D$19</f>
        <v>19.899999999999999</v>
      </c>
      <c r="Q13" s="11">
        <f>[9]Outubro!$D$20</f>
        <v>19.399999999999999</v>
      </c>
      <c r="R13" s="11">
        <f>[9]Outubro!$D$21</f>
        <v>20.3</v>
      </c>
      <c r="S13" s="11">
        <f>[9]Outubro!$D$22</f>
        <v>20.6</v>
      </c>
      <c r="T13" s="11">
        <f>[9]Outubro!$D$23</f>
        <v>18.7</v>
      </c>
      <c r="U13" s="11">
        <f>[9]Outubro!$D$24</f>
        <v>21.3</v>
      </c>
      <c r="V13" s="11">
        <f>[9]Outubro!$D$25</f>
        <v>21.1</v>
      </c>
      <c r="W13" s="11">
        <f>[9]Outubro!$D$26</f>
        <v>19.100000000000001</v>
      </c>
      <c r="X13" s="11">
        <f>[9]Outubro!$D$27</f>
        <v>23</v>
      </c>
      <c r="Y13" s="11">
        <f>[9]Outubro!$D$28</f>
        <v>21.6</v>
      </c>
      <c r="Z13" s="11">
        <f>[9]Outubro!$D$29</f>
        <v>21.5</v>
      </c>
      <c r="AA13" s="11">
        <f>[9]Outubro!$D$30</f>
        <v>19</v>
      </c>
      <c r="AB13" s="11">
        <f>[9]Outubro!$D$31</f>
        <v>17.899999999999999</v>
      </c>
      <c r="AC13" s="11">
        <f>[9]Outubro!$D$32</f>
        <v>18.100000000000001</v>
      </c>
      <c r="AD13" s="11">
        <f>[9]Outubro!$D$33</f>
        <v>20.3</v>
      </c>
      <c r="AE13" s="11">
        <f>[9]Outubro!$D$34</f>
        <v>16.5</v>
      </c>
      <c r="AF13" s="11">
        <f>[9]Outubro!$D$35</f>
        <v>17.100000000000001</v>
      </c>
      <c r="AG13" s="14">
        <f>MIN(B13:AF13)</f>
        <v>16.5</v>
      </c>
      <c r="AH13" s="113">
        <f>AVERAGE(B13:AF13)</f>
        <v>20.519354838709678</v>
      </c>
    </row>
    <row r="14" spans="1:36" x14ac:dyDescent="0.2">
      <c r="A14" s="58" t="s">
        <v>118</v>
      </c>
      <c r="B14" s="11" t="str">
        <f>[10]Outubro!$D$5</f>
        <v>*</v>
      </c>
      <c r="C14" s="11" t="str">
        <f>[10]Outubro!$D$6</f>
        <v>*</v>
      </c>
      <c r="D14" s="11" t="str">
        <f>[10]Outubro!$D$7</f>
        <v>*</v>
      </c>
      <c r="E14" s="11" t="str">
        <f>[10]Outubro!$D$8</f>
        <v>*</v>
      </c>
      <c r="F14" s="11" t="str">
        <f>[10]Outubro!$D$9</f>
        <v>*</v>
      </c>
      <c r="G14" s="11" t="str">
        <f>[10]Outubro!$D$10</f>
        <v>*</v>
      </c>
      <c r="H14" s="11" t="str">
        <f>[10]Outubro!$D$11</f>
        <v>*</v>
      </c>
      <c r="I14" s="11" t="str">
        <f>[10]Outubro!$D$12</f>
        <v>*</v>
      </c>
      <c r="J14" s="11" t="str">
        <f>[10]Outubro!$D$13</f>
        <v>*</v>
      </c>
      <c r="K14" s="11" t="str">
        <f>[10]Outubro!$D$14</f>
        <v>*</v>
      </c>
      <c r="L14" s="11" t="str">
        <f>[10]Outubro!$D$15</f>
        <v>*</v>
      </c>
      <c r="M14" s="11" t="str">
        <f>[10]Outubro!$D$16</f>
        <v>*</v>
      </c>
      <c r="N14" s="11" t="str">
        <f>[10]Outubro!$D$17</f>
        <v>*</v>
      </c>
      <c r="O14" s="11" t="str">
        <f>[10]Outubro!$D$18</f>
        <v>*</v>
      </c>
      <c r="P14" s="11" t="str">
        <f>[10]Outubro!$D$19</f>
        <v>*</v>
      </c>
      <c r="Q14" s="11" t="str">
        <f>[10]Outubro!$D$20</f>
        <v>*</v>
      </c>
      <c r="R14" s="11" t="str">
        <f>[10]Outubro!$D$21</f>
        <v>*</v>
      </c>
      <c r="S14" s="11" t="str">
        <f>[10]Outubro!$D$22</f>
        <v>*</v>
      </c>
      <c r="T14" s="11" t="str">
        <f>[10]Outubro!$D$23</f>
        <v>*</v>
      </c>
      <c r="U14" s="11" t="str">
        <f>[10]Outubro!$D$24</f>
        <v>*</v>
      </c>
      <c r="V14" s="11" t="str">
        <f>[10]Outubro!$D$25</f>
        <v>*</v>
      </c>
      <c r="W14" s="11" t="str">
        <f>[10]Outubro!$D$26</f>
        <v>*</v>
      </c>
      <c r="X14" s="11" t="str">
        <f>[10]Outubro!$D$27</f>
        <v>*</v>
      </c>
      <c r="Y14" s="11" t="str">
        <f>[10]Outubro!$D$28</f>
        <v>*</v>
      </c>
      <c r="Z14" s="11" t="str">
        <f>[10]Outubro!$D$29</f>
        <v>*</v>
      </c>
      <c r="AA14" s="11" t="str">
        <f>[10]Outubro!$D$30</f>
        <v>*</v>
      </c>
      <c r="AB14" s="11" t="str">
        <f>[10]Outubro!$D$31</f>
        <v>*</v>
      </c>
      <c r="AC14" s="11" t="str">
        <f>[10]Outubro!$D$32</f>
        <v>*</v>
      </c>
      <c r="AD14" s="11" t="str">
        <f>[10]Outubro!$D$33</f>
        <v>*</v>
      </c>
      <c r="AE14" s="11" t="str">
        <f>[10]Outubro!$D$34</f>
        <v>*</v>
      </c>
      <c r="AF14" s="11" t="str">
        <f>[10]Outubro!$D$35</f>
        <v>*</v>
      </c>
      <c r="AG14" s="15" t="s">
        <v>226</v>
      </c>
      <c r="AH14" s="94" t="s">
        <v>226</v>
      </c>
      <c r="AJ14" t="s">
        <v>47</v>
      </c>
    </row>
    <row r="15" spans="1:36" x14ac:dyDescent="0.2">
      <c r="A15" s="58" t="s">
        <v>121</v>
      </c>
      <c r="B15" s="11">
        <f>[11]Outubro!$D$5</f>
        <v>26.1</v>
      </c>
      <c r="C15" s="11">
        <f>[11]Outubro!$D$6</f>
        <v>23.5</v>
      </c>
      <c r="D15" s="11">
        <f>[11]Outubro!$D$7</f>
        <v>22.5</v>
      </c>
      <c r="E15" s="11">
        <f>[11]Outubro!$D$8</f>
        <v>18.2</v>
      </c>
      <c r="F15" s="11">
        <f>[11]Outubro!$D$9</f>
        <v>19.399999999999999</v>
      </c>
      <c r="G15" s="11">
        <f>[11]Outubro!$D$10</f>
        <v>18.2</v>
      </c>
      <c r="H15" s="11">
        <f>[11]Outubro!$D$11</f>
        <v>22.5</v>
      </c>
      <c r="I15" s="11">
        <f>[11]Outubro!$D$12</f>
        <v>21.4</v>
      </c>
      <c r="J15" s="11">
        <f>[11]Outubro!$D$13</f>
        <v>24.7</v>
      </c>
      <c r="K15" s="11">
        <f>[11]Outubro!$D$14</f>
        <v>17.5</v>
      </c>
      <c r="L15" s="11">
        <f>[11]Outubro!$D$15</f>
        <v>17.100000000000001</v>
      </c>
      <c r="M15" s="11">
        <f>[11]Outubro!$D$16</f>
        <v>20.9</v>
      </c>
      <c r="N15" s="11">
        <f>[11]Outubro!$D$17</f>
        <v>19.8</v>
      </c>
      <c r="O15" s="11">
        <f>[11]Outubro!$D$18</f>
        <v>19</v>
      </c>
      <c r="P15" s="11">
        <f>[11]Outubro!$D$19</f>
        <v>18.899999999999999</v>
      </c>
      <c r="Q15" s="11">
        <f>[11]Outubro!$D$20</f>
        <v>18.3</v>
      </c>
      <c r="R15" s="11">
        <f>[11]Outubro!$D$21</f>
        <v>17.899999999999999</v>
      </c>
      <c r="S15" s="11">
        <f>[11]Outubro!$D$22</f>
        <v>19.100000000000001</v>
      </c>
      <c r="T15" s="11">
        <f>[11]Outubro!$D$23</f>
        <v>19.100000000000001</v>
      </c>
      <c r="U15" s="11">
        <f>[11]Outubro!$D$24</f>
        <v>20</v>
      </c>
      <c r="V15" s="11">
        <f>[11]Outubro!$D$25</f>
        <v>22.5</v>
      </c>
      <c r="W15" s="11">
        <f>[11]Outubro!$D$26</f>
        <v>21.5</v>
      </c>
      <c r="X15" s="11">
        <f>[11]Outubro!$D$27</f>
        <v>22.1</v>
      </c>
      <c r="Y15" s="11">
        <f>[11]Outubro!$D$28</f>
        <v>21.2</v>
      </c>
      <c r="Z15" s="11">
        <f>[11]Outubro!$D$29</f>
        <v>19.100000000000001</v>
      </c>
      <c r="AA15" s="11">
        <f>[11]Outubro!$D$30</f>
        <v>18.8</v>
      </c>
      <c r="AB15" s="11">
        <f>[11]Outubro!$D$31</f>
        <v>17.899999999999999</v>
      </c>
      <c r="AC15" s="11">
        <f>[11]Outubro!$D$32</f>
        <v>17.399999999999999</v>
      </c>
      <c r="AD15" s="11">
        <f>[11]Outubro!$D$33</f>
        <v>17.899999999999999</v>
      </c>
      <c r="AE15" s="11">
        <f>[11]Outubro!$D$34</f>
        <v>15.6</v>
      </c>
      <c r="AF15" s="11">
        <f>[11]Outubro!$D$35</f>
        <v>16.600000000000001</v>
      </c>
      <c r="AG15" s="15">
        <f t="shared" ref="AG15" si="3">MIN(B15:AF15)</f>
        <v>15.6</v>
      </c>
      <c r="AH15" s="94">
        <f t="shared" ref="AH15" si="4">AVERAGE(B15:AF15)</f>
        <v>19.829032258064515</v>
      </c>
    </row>
    <row r="16" spans="1:36" x14ac:dyDescent="0.2">
      <c r="A16" s="58" t="s">
        <v>168</v>
      </c>
      <c r="B16" s="11" t="str">
        <f>[12]Outubro!$D$5</f>
        <v>*</v>
      </c>
      <c r="C16" s="11" t="str">
        <f>[12]Outubro!$D$6</f>
        <v>*</v>
      </c>
      <c r="D16" s="11" t="str">
        <f>[12]Outubro!$D$7</f>
        <v>*</v>
      </c>
      <c r="E16" s="11" t="str">
        <f>[12]Outubro!$D$8</f>
        <v>*</v>
      </c>
      <c r="F16" s="11" t="str">
        <f>[12]Outubro!$D$9</f>
        <v>*</v>
      </c>
      <c r="G16" s="11" t="str">
        <f>[12]Outubro!$D$10</f>
        <v>*</v>
      </c>
      <c r="H16" s="11" t="str">
        <f>[12]Outubro!$D$11</f>
        <v>*</v>
      </c>
      <c r="I16" s="11" t="str">
        <f>[12]Outubro!$D$12</f>
        <v>*</v>
      </c>
      <c r="J16" s="11" t="str">
        <f>[12]Outubro!$D$13</f>
        <v>*</v>
      </c>
      <c r="K16" s="11" t="str">
        <f>[12]Outubro!$D$14</f>
        <v>*</v>
      </c>
      <c r="L16" s="11" t="str">
        <f>[12]Outubro!$D$15</f>
        <v>*</v>
      </c>
      <c r="M16" s="11" t="str">
        <f>[12]Outubro!$D$16</f>
        <v>*</v>
      </c>
      <c r="N16" s="11" t="str">
        <f>[12]Outubro!$D$17</f>
        <v>*</v>
      </c>
      <c r="O16" s="11" t="str">
        <f>[12]Outubro!$D$18</f>
        <v>*</v>
      </c>
      <c r="P16" s="11" t="str">
        <f>[12]Outubro!$D$19</f>
        <v>*</v>
      </c>
      <c r="Q16" s="11" t="str">
        <f>[12]Outubro!$D$20</f>
        <v>*</v>
      </c>
      <c r="R16" s="11" t="str">
        <f>[12]Outubro!$D$21</f>
        <v>*</v>
      </c>
      <c r="S16" s="11" t="str">
        <f>[12]Outubro!$D$22</f>
        <v>*</v>
      </c>
      <c r="T16" s="11" t="str">
        <f>[12]Outubro!$D$23</f>
        <v>*</v>
      </c>
      <c r="U16" s="11" t="str">
        <f>[12]Outubro!$D$24</f>
        <v>*</v>
      </c>
      <c r="V16" s="11" t="str">
        <f>[12]Outubro!$D$25</f>
        <v>*</v>
      </c>
      <c r="W16" s="11" t="str">
        <f>[12]Outubro!$D$26</f>
        <v>*</v>
      </c>
      <c r="X16" s="11" t="str">
        <f>[12]Outubro!$D$27</f>
        <v>*</v>
      </c>
      <c r="Y16" s="11" t="str">
        <f>[12]Outubro!$D$28</f>
        <v>*</v>
      </c>
      <c r="Z16" s="11" t="str">
        <f>[12]Outubro!$D$29</f>
        <v>*</v>
      </c>
      <c r="AA16" s="11" t="str">
        <f>[12]Outubro!$D$30</f>
        <v>*</v>
      </c>
      <c r="AB16" s="11" t="str">
        <f>[12]Outubro!$D$31</f>
        <v>*</v>
      </c>
      <c r="AC16" s="11" t="str">
        <f>[12]Outubro!$D$32</f>
        <v>*</v>
      </c>
      <c r="AD16" s="11" t="str">
        <f>[12]Outubro!$D$33</f>
        <v>*</v>
      </c>
      <c r="AE16" s="11" t="str">
        <f>[12]Outubro!$D$34</f>
        <v>*</v>
      </c>
      <c r="AF16" s="11" t="str">
        <f>[12]Outubro!$D$35</f>
        <v>*</v>
      </c>
      <c r="AG16" s="15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[13]Outubro!$D$5</f>
        <v>24.4</v>
      </c>
      <c r="C17" s="11">
        <f>[13]Outubro!$D$6</f>
        <v>24.9</v>
      </c>
      <c r="D17" s="11">
        <f>[13]Outubro!$D$7</f>
        <v>24.6</v>
      </c>
      <c r="E17" s="11">
        <f>[13]Outubro!$D$8</f>
        <v>24.2</v>
      </c>
      <c r="F17" s="11">
        <f>[13]Outubro!$D$9</f>
        <v>26.5</v>
      </c>
      <c r="G17" s="11">
        <f>[13]Outubro!$D$10</f>
        <v>24.8</v>
      </c>
      <c r="H17" s="11">
        <f>[13]Outubro!$D$11</f>
        <v>24</v>
      </c>
      <c r="I17" s="11">
        <f>[13]Outubro!$D$12</f>
        <v>23.7</v>
      </c>
      <c r="J17" s="11">
        <f>[13]Outubro!$D$13</f>
        <v>26.6</v>
      </c>
      <c r="K17" s="11">
        <f>[13]Outubro!$D$14</f>
        <v>24</v>
      </c>
      <c r="L17" s="11">
        <f>[13]Outubro!$D$15</f>
        <v>23</v>
      </c>
      <c r="M17" s="11">
        <f>[13]Outubro!$D$16</f>
        <v>23</v>
      </c>
      <c r="N17" s="11">
        <f>[13]Outubro!$D$17</f>
        <v>22.8</v>
      </c>
      <c r="O17" s="11">
        <f>[13]Outubro!$D$18</f>
        <v>20.3</v>
      </c>
      <c r="P17" s="11">
        <f>[13]Outubro!$D$19</f>
        <v>19.399999999999999</v>
      </c>
      <c r="Q17" s="11">
        <f>[13]Outubro!$D$20</f>
        <v>18.899999999999999</v>
      </c>
      <c r="R17" s="11">
        <f>[13]Outubro!$D$21</f>
        <v>20.5</v>
      </c>
      <c r="S17" s="11">
        <f>[13]Outubro!$D$22</f>
        <v>21</v>
      </c>
      <c r="T17" s="11">
        <f>[13]Outubro!$D$23</f>
        <v>20.3</v>
      </c>
      <c r="U17" s="11">
        <f>[13]Outubro!$D$24</f>
        <v>20.9</v>
      </c>
      <c r="V17" s="11">
        <f>[13]Outubro!$D$25</f>
        <v>20.399999999999999</v>
      </c>
      <c r="W17" s="11">
        <f>[13]Outubro!$D$26</f>
        <v>20.8</v>
      </c>
      <c r="X17" s="11">
        <f>[13]Outubro!$D$27</f>
        <v>23.6</v>
      </c>
      <c r="Y17" s="11">
        <f>[13]Outubro!$D$28</f>
        <v>20.5</v>
      </c>
      <c r="Z17" s="11">
        <f>[13]Outubro!$D$29</f>
        <v>19.399999999999999</v>
      </c>
      <c r="AA17" s="11">
        <f>[13]Outubro!$D$30</f>
        <v>17.5</v>
      </c>
      <c r="AB17" s="11">
        <f>[13]Outubro!$D$31</f>
        <v>16.399999999999999</v>
      </c>
      <c r="AC17" s="11">
        <f>[13]Outubro!$D$32</f>
        <v>19.8</v>
      </c>
      <c r="AD17" s="11">
        <f>[13]Outubro!$D$33</f>
        <v>19.5</v>
      </c>
      <c r="AE17" s="11">
        <f>[13]Outubro!$D$34</f>
        <v>18.2</v>
      </c>
      <c r="AF17" s="11">
        <f>[13]Outubro!$D$35</f>
        <v>18.7</v>
      </c>
      <c r="AG17" s="15">
        <f t="shared" ref="AG17:AG25" si="5">MIN(B17:AF17)</f>
        <v>16.399999999999999</v>
      </c>
      <c r="AH17" s="94">
        <f t="shared" ref="AH17:AH22" si="6">AVERAGE(B17:AF17)</f>
        <v>21.696774193548386</v>
      </c>
      <c r="AJ17" s="12" t="s">
        <v>47</v>
      </c>
    </row>
    <row r="18" spans="1:39" x14ac:dyDescent="0.2">
      <c r="A18" s="58" t="s">
        <v>3</v>
      </c>
      <c r="B18" s="11">
        <f>[14]Outubro!$D$5</f>
        <v>31.6</v>
      </c>
      <c r="C18" s="11">
        <f>[14]Outubro!$D$6</f>
        <v>21.1</v>
      </c>
      <c r="D18" s="11">
        <f>[14]Outubro!$D$7</f>
        <v>18</v>
      </c>
      <c r="E18" s="11">
        <f>[14]Outubro!$D$8</f>
        <v>20.9</v>
      </c>
      <c r="F18" s="11">
        <f>[14]Outubro!$D$9</f>
        <v>21.7</v>
      </c>
      <c r="G18" s="11">
        <f>[14]Outubro!$D$10</f>
        <v>22.5</v>
      </c>
      <c r="H18" s="11">
        <f>[14]Outubro!$D$11</f>
        <v>21.5</v>
      </c>
      <c r="I18" s="11">
        <f>[14]Outubro!$D$12</f>
        <v>26.5</v>
      </c>
      <c r="J18" s="11">
        <f>[14]Outubro!$D$13</f>
        <v>23.5</v>
      </c>
      <c r="K18" s="11">
        <f>[14]Outubro!$D$14</f>
        <v>23.8</v>
      </c>
      <c r="L18" s="11">
        <f>[14]Outubro!$D$15</f>
        <v>20.9</v>
      </c>
      <c r="M18" s="11">
        <f>[14]Outubro!$D$16</f>
        <v>21.9</v>
      </c>
      <c r="N18" s="11">
        <f>[14]Outubro!$D$17</f>
        <v>20.100000000000001</v>
      </c>
      <c r="O18" s="11">
        <f>[14]Outubro!$D$18</f>
        <v>24</v>
      </c>
      <c r="P18" s="11">
        <f>[14]Outubro!$D$19</f>
        <v>23.7</v>
      </c>
      <c r="Q18" s="11">
        <f>[14]Outubro!$D$20</f>
        <v>19.3</v>
      </c>
      <c r="R18" s="11">
        <f>[14]Outubro!$D$21</f>
        <v>18.7</v>
      </c>
      <c r="S18" s="11">
        <f>[14]Outubro!$D$22</f>
        <v>21.2</v>
      </c>
      <c r="T18" s="11">
        <f>[14]Outubro!$D$23</f>
        <v>23.1</v>
      </c>
      <c r="U18" s="11">
        <f>[14]Outubro!$D$24</f>
        <v>20.100000000000001</v>
      </c>
      <c r="V18" s="11">
        <f>[14]Outubro!$D$25</f>
        <v>20.2</v>
      </c>
      <c r="W18" s="11">
        <f>[14]Outubro!$D$26</f>
        <v>21.5</v>
      </c>
      <c r="X18" s="11">
        <f>[14]Outubro!$D$27</f>
        <v>20.9</v>
      </c>
      <c r="Y18" s="11">
        <f>[14]Outubro!$D$28</f>
        <v>20.9</v>
      </c>
      <c r="Z18" s="11">
        <f>[14]Outubro!$D$29</f>
        <v>21.6</v>
      </c>
      <c r="AA18" s="11">
        <f>[14]Outubro!$D$30</f>
        <v>20.5</v>
      </c>
      <c r="AB18" s="11">
        <f>[14]Outubro!$D$31</f>
        <v>19.5</v>
      </c>
      <c r="AC18" s="11">
        <f>[14]Outubro!$D$32</f>
        <v>19.899999999999999</v>
      </c>
      <c r="AD18" s="11">
        <f>[14]Outubro!$D$33</f>
        <v>21</v>
      </c>
      <c r="AE18" s="11">
        <f>[14]Outubro!$D$34</f>
        <v>22.4</v>
      </c>
      <c r="AF18" s="11" t="str">
        <f>[14]Outubro!$D$35</f>
        <v>*</v>
      </c>
      <c r="AG18" s="15">
        <f t="shared" si="5"/>
        <v>18</v>
      </c>
      <c r="AH18" s="94">
        <f>AVERAGE(B18:AF18)</f>
        <v>21.75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[15]Outubro!$D$5</f>
        <v>*</v>
      </c>
      <c r="C19" s="11" t="str">
        <f>[15]Outubro!$D$6</f>
        <v>*</v>
      </c>
      <c r="D19" s="11" t="str">
        <f>[15]Outubro!$D$7</f>
        <v>*</v>
      </c>
      <c r="E19" s="11" t="str">
        <f>[15]Outubro!$D$8</f>
        <v>*</v>
      </c>
      <c r="F19" s="11" t="str">
        <f>[15]Outubro!$D$9</f>
        <v>*</v>
      </c>
      <c r="G19" s="11" t="str">
        <f>[15]Outubro!$D$10</f>
        <v>*</v>
      </c>
      <c r="H19" s="11" t="str">
        <f>[15]Outubro!$D$11</f>
        <v>*</v>
      </c>
      <c r="I19" s="11" t="str">
        <f>[15]Outubro!$D$12</f>
        <v>*</v>
      </c>
      <c r="J19" s="11" t="str">
        <f>[15]Outubro!$D$13</f>
        <v>*</v>
      </c>
      <c r="K19" s="11" t="str">
        <f>[15]Outubro!$D$14</f>
        <v>*</v>
      </c>
      <c r="L19" s="11" t="str">
        <f>[15]Outubro!$D$15</f>
        <v>*</v>
      </c>
      <c r="M19" s="11" t="str">
        <f>[15]Outubro!$D$16</f>
        <v>*</v>
      </c>
      <c r="N19" s="11" t="str">
        <f>[15]Outubro!$D$17</f>
        <v>*</v>
      </c>
      <c r="O19" s="11" t="str">
        <f>[15]Outubro!$D$18</f>
        <v>*</v>
      </c>
      <c r="P19" s="11" t="str">
        <f>[15]Outubro!$D$19</f>
        <v>*</v>
      </c>
      <c r="Q19" s="11" t="str">
        <f>[15]Outubro!$D$20</f>
        <v>*</v>
      </c>
      <c r="R19" s="11" t="str">
        <f>[15]Outubro!$D$21</f>
        <v>*</v>
      </c>
      <c r="S19" s="11" t="str">
        <f>[15]Outubro!$D$22</f>
        <v>*</v>
      </c>
      <c r="T19" s="11" t="str">
        <f>[15]Outubro!$D$23</f>
        <v>*</v>
      </c>
      <c r="U19" s="11" t="str">
        <f>[15]Outubro!$D$24</f>
        <v>*</v>
      </c>
      <c r="V19" s="11" t="str">
        <f>[15]Outubro!$D$25</f>
        <v>*</v>
      </c>
      <c r="W19" s="11" t="str">
        <f>[15]Outubro!$D$26</f>
        <v>*</v>
      </c>
      <c r="X19" s="11" t="str">
        <f>[15]Outubro!$D$27</f>
        <v>*</v>
      </c>
      <c r="Y19" s="11" t="str">
        <f>[15]Outubro!$D$28</f>
        <v>*</v>
      </c>
      <c r="Z19" s="11" t="str">
        <f>[15]Outubro!$D$29</f>
        <v>*</v>
      </c>
      <c r="AA19" s="11" t="str">
        <f>[15]Outubro!$D$30</f>
        <v>*</v>
      </c>
      <c r="AB19" s="11" t="str">
        <f>[15]Outubro!$D$31</f>
        <v>*</v>
      </c>
      <c r="AC19" s="11" t="str">
        <f>[15]Outubro!$D$32</f>
        <v>*</v>
      </c>
      <c r="AD19" s="11" t="str">
        <f>[15]Outubro!$D$33</f>
        <v>*</v>
      </c>
      <c r="AE19" s="11" t="str">
        <f>[15]Outubro!$D$34</f>
        <v>*</v>
      </c>
      <c r="AF19" s="11" t="str">
        <f>[15]Outubro!$D$35</f>
        <v>*</v>
      </c>
      <c r="AG19" s="15" t="s">
        <v>226</v>
      </c>
      <c r="AH19" s="94" t="s">
        <v>226</v>
      </c>
    </row>
    <row r="20" spans="1:39" x14ac:dyDescent="0.2">
      <c r="A20" s="58" t="s">
        <v>5</v>
      </c>
      <c r="B20" s="11">
        <f>[16]Outubro!$D$5</f>
        <v>26.4</v>
      </c>
      <c r="C20" s="11">
        <f>[16]Outubro!$D$6</f>
        <v>26.7</v>
      </c>
      <c r="D20" s="11">
        <f>[16]Outubro!$D$7</f>
        <v>29.5</v>
      </c>
      <c r="E20" s="11">
        <f>[16]Outubro!$D$8</f>
        <v>21.6</v>
      </c>
      <c r="F20" s="11">
        <f>[16]Outubro!$D$9</f>
        <v>21.7</v>
      </c>
      <c r="G20" s="11">
        <f>[16]Outubro!$D$10</f>
        <v>24.6</v>
      </c>
      <c r="H20" s="11">
        <f>[16]Outubro!$D$11</f>
        <v>25.7</v>
      </c>
      <c r="I20" s="11">
        <f>[16]Outubro!$D$12</f>
        <v>25.9</v>
      </c>
      <c r="J20" s="11">
        <f>[16]Outubro!$D$13</f>
        <v>32.200000000000003</v>
      </c>
      <c r="K20" s="11">
        <f>[16]Outubro!$D$14</f>
        <v>26.4</v>
      </c>
      <c r="L20" s="11">
        <f>[16]Outubro!$D$15</f>
        <v>29.7</v>
      </c>
      <c r="M20" s="11">
        <f>[16]Outubro!$D$16</f>
        <v>23.1</v>
      </c>
      <c r="N20" s="11">
        <f>[16]Outubro!$D$17</f>
        <v>26.9</v>
      </c>
      <c r="O20" s="11">
        <f>[16]Outubro!$D$18</f>
        <v>26.6</v>
      </c>
      <c r="P20" s="11">
        <f>[16]Outubro!$D$19</f>
        <v>23.3</v>
      </c>
      <c r="Q20" s="11">
        <f>[16]Outubro!$D$20</f>
        <v>21.1</v>
      </c>
      <c r="R20" s="11">
        <f>[16]Outubro!$D$21</f>
        <v>24.8</v>
      </c>
      <c r="S20" s="11">
        <f>[16]Outubro!$D$22</f>
        <v>22</v>
      </c>
      <c r="T20" s="11">
        <f>[16]Outubro!$D$23</f>
        <v>22.8</v>
      </c>
      <c r="U20" s="11">
        <f>[16]Outubro!$D$24</f>
        <v>23</v>
      </c>
      <c r="V20" s="11">
        <f>[16]Outubro!$D$25</f>
        <v>23.2</v>
      </c>
      <c r="W20" s="11">
        <f>[16]Outubro!$D$26</f>
        <v>23</v>
      </c>
      <c r="X20" s="11">
        <f>[16]Outubro!$D$27</f>
        <v>24.1</v>
      </c>
      <c r="Y20" s="11">
        <f>[16]Outubro!$D$28</f>
        <v>23.4</v>
      </c>
      <c r="Z20" s="11">
        <f>[16]Outubro!$D$29</f>
        <v>22.6</v>
      </c>
      <c r="AA20" s="11">
        <f>[16]Outubro!$D$30</f>
        <v>20.8</v>
      </c>
      <c r="AB20" s="11">
        <f>[16]Outubro!$D$31</f>
        <v>20.100000000000001</v>
      </c>
      <c r="AC20" s="11">
        <f>[16]Outubro!$D$32</f>
        <v>24.5</v>
      </c>
      <c r="AD20" s="11">
        <f>[16]Outubro!$D$33</f>
        <v>22</v>
      </c>
      <c r="AE20" s="11">
        <f>[16]Outubro!$D$34</f>
        <v>21</v>
      </c>
      <c r="AF20" s="11">
        <f>[16]Outubro!$D$35</f>
        <v>22</v>
      </c>
      <c r="AG20" s="15">
        <f t="shared" si="5"/>
        <v>20.100000000000001</v>
      </c>
      <c r="AH20" s="94">
        <f>AVERAGE(B20:AF20)</f>
        <v>24.216129032258067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[17]Outubro!$D$5</f>
        <v>22.2</v>
      </c>
      <c r="C21" s="11">
        <f>[17]Outubro!$D$6</f>
        <v>21.8</v>
      </c>
      <c r="D21" s="11">
        <f>[17]Outubro!$D$7</f>
        <v>19.899999999999999</v>
      </c>
      <c r="E21" s="11">
        <f>[17]Outubro!$D$8</f>
        <v>20.7</v>
      </c>
      <c r="F21" s="11">
        <f>[17]Outubro!$D$9</f>
        <v>23.6</v>
      </c>
      <c r="G21" s="11">
        <f>[17]Outubro!$D$10</f>
        <v>23.7</v>
      </c>
      <c r="H21" s="11">
        <f>[17]Outubro!$D$11</f>
        <v>23.8</v>
      </c>
      <c r="I21" s="11">
        <f>[17]Outubro!$D$12</f>
        <v>22.8</v>
      </c>
      <c r="J21" s="11">
        <f>[17]Outubro!$D$13</f>
        <v>23</v>
      </c>
      <c r="K21" s="11">
        <f>[17]Outubro!$D$14</f>
        <v>21.7</v>
      </c>
      <c r="L21" s="11">
        <f>[17]Outubro!$D$15</f>
        <v>21.5</v>
      </c>
      <c r="M21" s="11">
        <f>[17]Outubro!$D$16</f>
        <v>19</v>
      </c>
      <c r="N21" s="11">
        <f>[17]Outubro!$D$17</f>
        <v>19.8</v>
      </c>
      <c r="O21" s="11">
        <f>[17]Outubro!$D$18</f>
        <v>21.4</v>
      </c>
      <c r="P21" s="11">
        <f>[17]Outubro!$D$19</f>
        <v>19.2</v>
      </c>
      <c r="Q21" s="11">
        <f>[17]Outubro!$D$20</f>
        <v>19.7</v>
      </c>
      <c r="R21" s="11">
        <f>[17]Outubro!$D$21</f>
        <v>19.5</v>
      </c>
      <c r="S21" s="11">
        <f>[17]Outubro!$D$22</f>
        <v>20.9</v>
      </c>
      <c r="T21" s="11">
        <f>[17]Outubro!$D$23</f>
        <v>20.3</v>
      </c>
      <c r="U21" s="11">
        <f>[17]Outubro!$D$24</f>
        <v>19.3</v>
      </c>
      <c r="V21" s="11">
        <f>[17]Outubro!$D$25</f>
        <v>19.100000000000001</v>
      </c>
      <c r="W21" s="11">
        <f>[17]Outubro!$D$26</f>
        <v>19.600000000000001</v>
      </c>
      <c r="X21" s="11">
        <f>[17]Outubro!$D$27</f>
        <v>18</v>
      </c>
      <c r="Y21" s="11">
        <f>[17]Outubro!$D$28</f>
        <v>19.100000000000001</v>
      </c>
      <c r="Z21" s="11">
        <f>[17]Outubro!$D$29</f>
        <v>20.3</v>
      </c>
      <c r="AA21" s="11">
        <f>[17]Outubro!$D$30</f>
        <v>19</v>
      </c>
      <c r="AB21" s="11">
        <f>[17]Outubro!$D$31</f>
        <v>18</v>
      </c>
      <c r="AC21" s="11">
        <f>[17]Outubro!$D$32</f>
        <v>19.3</v>
      </c>
      <c r="AD21" s="11">
        <f>[17]Outubro!$D$33</f>
        <v>19</v>
      </c>
      <c r="AE21" s="11">
        <f>[17]Outubro!$D$34</f>
        <v>19.2</v>
      </c>
      <c r="AF21" s="11">
        <f>[17]Outubro!$D$35</f>
        <v>19.5</v>
      </c>
      <c r="AG21" s="15">
        <f>MIN(B21:AF21)</f>
        <v>18</v>
      </c>
      <c r="AH21" s="94">
        <f>AVERAGE(B21:AF21)</f>
        <v>20.448387096774194</v>
      </c>
      <c r="AJ21" t="s">
        <v>47</v>
      </c>
    </row>
    <row r="22" spans="1:39" x14ac:dyDescent="0.2">
      <c r="A22" s="58" t="s">
        <v>6</v>
      </c>
      <c r="B22" s="11">
        <f>[18]Outubro!$D$5</f>
        <v>19.8</v>
      </c>
      <c r="C22" s="11">
        <f>[18]Outubro!$D$6</f>
        <v>22.5</v>
      </c>
      <c r="D22" s="11">
        <f>[18]Outubro!$D$7</f>
        <v>22.1</v>
      </c>
      <c r="E22" s="11">
        <f>[18]Outubro!$D$8</f>
        <v>24.3</v>
      </c>
      <c r="F22" s="11">
        <f>[18]Outubro!$D$9</f>
        <v>23.3</v>
      </c>
      <c r="G22" s="11">
        <f>[18]Outubro!$D$10</f>
        <v>25.4</v>
      </c>
      <c r="H22" s="11">
        <f>[18]Outubro!$D$11</f>
        <v>24.4</v>
      </c>
      <c r="I22" s="11">
        <f>[18]Outubro!$D$12</f>
        <v>26.4</v>
      </c>
      <c r="J22" s="11">
        <f>[18]Outubro!$D$13</f>
        <v>23</v>
      </c>
      <c r="K22" s="11">
        <f>[18]Outubro!$D$14</f>
        <v>27</v>
      </c>
      <c r="L22" s="11">
        <f>[18]Outubro!$D$15</f>
        <v>24.7</v>
      </c>
      <c r="M22" s="11">
        <f>[18]Outubro!$D$16</f>
        <v>21.1</v>
      </c>
      <c r="N22" s="11">
        <f>[18]Outubro!$D$17</f>
        <v>21.7</v>
      </c>
      <c r="O22" s="11">
        <f>[18]Outubro!$D$18</f>
        <v>24.2</v>
      </c>
      <c r="P22" s="11">
        <f>[18]Outubro!$D$19</f>
        <v>24.3</v>
      </c>
      <c r="Q22" s="11">
        <f>[18]Outubro!$D$20</f>
        <v>21.4</v>
      </c>
      <c r="R22" s="11">
        <f>[18]Outubro!$D$21</f>
        <v>24</v>
      </c>
      <c r="S22" s="11">
        <f>[18]Outubro!$D$22</f>
        <v>23</v>
      </c>
      <c r="T22" s="11">
        <f>[18]Outubro!$D$23</f>
        <v>21.7</v>
      </c>
      <c r="U22" s="11">
        <f>[18]Outubro!$D$24</f>
        <v>22.5</v>
      </c>
      <c r="V22" s="11">
        <f>[18]Outubro!$D$25</f>
        <v>22.1</v>
      </c>
      <c r="W22" s="11">
        <f>[18]Outubro!$D$26</f>
        <v>21.6</v>
      </c>
      <c r="X22" s="11">
        <f>[18]Outubro!$D$27</f>
        <v>24.6</v>
      </c>
      <c r="Y22" s="11">
        <f>[18]Outubro!$D$28</f>
        <v>21.6</v>
      </c>
      <c r="Z22" s="11">
        <f>[18]Outubro!$D$29</f>
        <v>23</v>
      </c>
      <c r="AA22" s="11">
        <f>[18]Outubro!$D$30</f>
        <v>22.3</v>
      </c>
      <c r="AB22" s="11">
        <f>[18]Outubro!$D$31</f>
        <v>20.8</v>
      </c>
      <c r="AC22" s="11">
        <f>[18]Outubro!$D$32</f>
        <v>21</v>
      </c>
      <c r="AD22" s="11">
        <f>[18]Outubro!$D$33</f>
        <v>21.3</v>
      </c>
      <c r="AE22" s="11">
        <f>[18]Outubro!$D$34</f>
        <v>21.1</v>
      </c>
      <c r="AF22" s="11">
        <f>[18]Outubro!$D$35</f>
        <v>21.1</v>
      </c>
      <c r="AG22" s="15">
        <f t="shared" si="5"/>
        <v>19.8</v>
      </c>
      <c r="AH22" s="94">
        <f t="shared" si="6"/>
        <v>22.816129032258065</v>
      </c>
      <c r="AJ22" t="s">
        <v>47</v>
      </c>
      <c r="AL22" t="s">
        <v>47</v>
      </c>
    </row>
    <row r="23" spans="1:39" x14ac:dyDescent="0.2">
      <c r="A23" s="58" t="s">
        <v>7</v>
      </c>
      <c r="B23" s="11" t="str">
        <f>[19]Outubro!$D$5</f>
        <v>*</v>
      </c>
      <c r="C23" s="11" t="str">
        <f>[19]Outubro!$D$6</f>
        <v>*</v>
      </c>
      <c r="D23" s="11" t="str">
        <f>[19]Outubro!$D$7</f>
        <v>*</v>
      </c>
      <c r="E23" s="11" t="str">
        <f>[19]Outubro!$D$8</f>
        <v>*</v>
      </c>
      <c r="F23" s="11" t="str">
        <f>[19]Outubro!$D$9</f>
        <v>*</v>
      </c>
      <c r="G23" s="11" t="str">
        <f>[19]Outubro!$D$10</f>
        <v>*</v>
      </c>
      <c r="H23" s="11" t="str">
        <f>[19]Outubro!$D$11</f>
        <v>*</v>
      </c>
      <c r="I23" s="11" t="str">
        <f>[19]Outubro!$D$12</f>
        <v>*</v>
      </c>
      <c r="J23" s="11" t="str">
        <f>[19]Outubro!$D$13</f>
        <v>*</v>
      </c>
      <c r="K23" s="11" t="str">
        <f>[19]Outubro!$D$14</f>
        <v>*</v>
      </c>
      <c r="L23" s="11" t="str">
        <f>[19]Outubro!$D$15</f>
        <v>*</v>
      </c>
      <c r="M23" s="11" t="str">
        <f>[19]Outubro!$D$16</f>
        <v>*</v>
      </c>
      <c r="N23" s="11" t="str">
        <f>[19]Outubro!$D$17</f>
        <v>*</v>
      </c>
      <c r="O23" s="11" t="str">
        <f>[19]Outubro!$D$18</f>
        <v>*</v>
      </c>
      <c r="P23" s="11" t="str">
        <f>[19]Outubro!$D$19</f>
        <v>*</v>
      </c>
      <c r="Q23" s="11" t="str">
        <f>[19]Outubro!$D$20</f>
        <v>*</v>
      </c>
      <c r="R23" s="11" t="str">
        <f>[19]Outubro!$D$21</f>
        <v>*</v>
      </c>
      <c r="S23" s="11" t="str">
        <f>[19]Outubro!$D$22</f>
        <v>*</v>
      </c>
      <c r="T23" s="11" t="str">
        <f>[19]Outubro!$D$23</f>
        <v>*</v>
      </c>
      <c r="U23" s="11" t="str">
        <f>[19]Outubro!$D$24</f>
        <v>*</v>
      </c>
      <c r="V23" s="11" t="str">
        <f>[19]Outubro!$D$25</f>
        <v>*</v>
      </c>
      <c r="W23" s="11" t="str">
        <f>[19]Outubro!$D$26</f>
        <v>*</v>
      </c>
      <c r="X23" s="11" t="str">
        <f>[19]Outubro!$D$27</f>
        <v>*</v>
      </c>
      <c r="Y23" s="11" t="str">
        <f>[19]Outubro!$D$28</f>
        <v>*</v>
      </c>
      <c r="Z23" s="11" t="str">
        <f>[19]Outubro!$D$29</f>
        <v>*</v>
      </c>
      <c r="AA23" s="11" t="str">
        <f>[19]Outubro!$D$30</f>
        <v>*</v>
      </c>
      <c r="AB23" s="11" t="str">
        <f>[19]Outubro!$D$31</f>
        <v>*</v>
      </c>
      <c r="AC23" s="11" t="str">
        <f>[19]Outubro!$D$32</f>
        <v>*</v>
      </c>
      <c r="AD23" s="11" t="str">
        <f>[19]Outubro!$D$33</f>
        <v>*</v>
      </c>
      <c r="AE23" s="11" t="str">
        <f>[19]Outubro!$D$34</f>
        <v>*</v>
      </c>
      <c r="AF23" s="11" t="str">
        <f>[19]Outubro!$D$35</f>
        <v>*</v>
      </c>
      <c r="AG23" s="15" t="s">
        <v>226</v>
      </c>
      <c r="AH23" s="94" t="s">
        <v>226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[20]Outubro!$D$5</f>
        <v>*</v>
      </c>
      <c r="C24" s="11" t="str">
        <f>[20]Outubro!$D$6</f>
        <v>*</v>
      </c>
      <c r="D24" s="11" t="str">
        <f>[20]Outubro!$D$7</f>
        <v>*</v>
      </c>
      <c r="E24" s="11" t="str">
        <f>[20]Outubro!$D$8</f>
        <v>*</v>
      </c>
      <c r="F24" s="11" t="str">
        <f>[20]Outubro!$D$9</f>
        <v>*</v>
      </c>
      <c r="G24" s="11" t="str">
        <f>[20]Outubro!$D$10</f>
        <v>*</v>
      </c>
      <c r="H24" s="11" t="str">
        <f>[20]Outubro!$D$11</f>
        <v>*</v>
      </c>
      <c r="I24" s="11" t="str">
        <f>[20]Outubro!$D$12</f>
        <v>*</v>
      </c>
      <c r="J24" s="11" t="str">
        <f>[20]Outubro!$D$13</f>
        <v>*</v>
      </c>
      <c r="K24" s="11" t="str">
        <f>[20]Outubro!$D$14</f>
        <v>*</v>
      </c>
      <c r="L24" s="11" t="str">
        <f>[20]Outubro!$D$15</f>
        <v>*</v>
      </c>
      <c r="M24" s="11" t="str">
        <f>[20]Outubro!$D$16</f>
        <v>*</v>
      </c>
      <c r="N24" s="11" t="str">
        <f>[20]Outubro!$D$17</f>
        <v>*</v>
      </c>
      <c r="O24" s="11" t="str">
        <f>[20]Outubro!$D$18</f>
        <v>*</v>
      </c>
      <c r="P24" s="11" t="str">
        <f>[20]Outubro!$D$19</f>
        <v>*</v>
      </c>
      <c r="Q24" s="11" t="str">
        <f>[20]Outubro!$D$20</f>
        <v>*</v>
      </c>
      <c r="R24" s="11" t="str">
        <f>[20]Outubro!$D$21</f>
        <v>*</v>
      </c>
      <c r="S24" s="11" t="str">
        <f>[20]Outubro!$D$22</f>
        <v>*</v>
      </c>
      <c r="T24" s="11" t="str">
        <f>[20]Outubro!$D$23</f>
        <v>*</v>
      </c>
      <c r="U24" s="11" t="str">
        <f>[20]Outubro!$D$24</f>
        <v>*</v>
      </c>
      <c r="V24" s="11" t="str">
        <f>[20]Outubro!$D$25</f>
        <v>*</v>
      </c>
      <c r="W24" s="11" t="str">
        <f>[20]Outubro!$D$26</f>
        <v>*</v>
      </c>
      <c r="X24" s="11" t="str">
        <f>[20]Outubro!$D$27</f>
        <v>*</v>
      </c>
      <c r="Y24" s="11" t="str">
        <f>[20]Outubro!$D$28</f>
        <v>*</v>
      </c>
      <c r="Z24" s="11" t="str">
        <f>[20]Outubro!$D$29</f>
        <v>*</v>
      </c>
      <c r="AA24" s="11" t="str">
        <f>[20]Outubro!$D$30</f>
        <v>*</v>
      </c>
      <c r="AB24" s="11" t="str">
        <f>[20]Outubro!$D$31</f>
        <v>*</v>
      </c>
      <c r="AC24" s="11" t="str">
        <f>[20]Outubro!$D$32</f>
        <v>*</v>
      </c>
      <c r="AD24" s="11" t="str">
        <f>[20]Outubro!$D$33</f>
        <v>*</v>
      </c>
      <c r="AE24" s="11" t="str">
        <f>[20]Outubro!$D$34</f>
        <v>*</v>
      </c>
      <c r="AF24" s="11" t="str">
        <f>[20]Outubro!$D$35</f>
        <v>*</v>
      </c>
      <c r="AG24" s="15" t="s">
        <v>226</v>
      </c>
      <c r="AH24" s="94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[21]Outubro!$D$5</f>
        <v>20.6</v>
      </c>
      <c r="C25" s="11">
        <f>[21]Outubro!$D$6</f>
        <v>22.6</v>
      </c>
      <c r="D25" s="11">
        <f>[21]Outubro!$D$7</f>
        <v>21.4</v>
      </c>
      <c r="E25" s="11">
        <f>[21]Outubro!$D$8</f>
        <v>18.600000000000001</v>
      </c>
      <c r="F25" s="11">
        <f>[21]Outubro!$D$9</f>
        <v>18.100000000000001</v>
      </c>
      <c r="G25" s="11">
        <f>[21]Outubro!$D$10</f>
        <v>17.600000000000001</v>
      </c>
      <c r="H25" s="11">
        <f>[21]Outubro!$D$11</f>
        <v>21.1</v>
      </c>
      <c r="I25" s="11">
        <f>[21]Outubro!$D$12</f>
        <v>20.3</v>
      </c>
      <c r="J25" s="11">
        <f>[21]Outubro!$D$13</f>
        <v>22</v>
      </c>
      <c r="K25" s="11">
        <f>[21]Outubro!$D$14</f>
        <v>17.8</v>
      </c>
      <c r="L25" s="11">
        <f>[21]Outubro!$D$15</f>
        <v>16.7</v>
      </c>
      <c r="M25" s="11">
        <f>[21]Outubro!$D$16</f>
        <v>15.7</v>
      </c>
      <c r="N25" s="11">
        <f>[21]Outubro!$D$17</f>
        <v>18.100000000000001</v>
      </c>
      <c r="O25" s="11">
        <f>[21]Outubro!$D$18</f>
        <v>17.7</v>
      </c>
      <c r="P25" s="11">
        <f>[21]Outubro!$D$19</f>
        <v>19.7</v>
      </c>
      <c r="Q25" s="11">
        <f>[21]Outubro!$D$20</f>
        <v>17.2</v>
      </c>
      <c r="R25" s="11">
        <f>[21]Outubro!$D$21</f>
        <v>18.7</v>
      </c>
      <c r="S25" s="11">
        <f>[21]Outubro!$D$22</f>
        <v>18.899999999999999</v>
      </c>
      <c r="T25" s="11">
        <f>[21]Outubro!$D$23</f>
        <v>17.3</v>
      </c>
      <c r="U25" s="11">
        <f>[21]Outubro!$D$24</f>
        <v>21.2</v>
      </c>
      <c r="V25" s="11">
        <f>[21]Outubro!$D$25</f>
        <v>20.8</v>
      </c>
      <c r="W25" s="11">
        <f>[21]Outubro!$D$26</f>
        <v>22.1</v>
      </c>
      <c r="X25" s="11">
        <f>[21]Outubro!$D$27</f>
        <v>23.3</v>
      </c>
      <c r="Y25" s="11">
        <f>[21]Outubro!$D$28</f>
        <v>21.6</v>
      </c>
      <c r="Z25" s="11">
        <f>[21]Outubro!$D$29</f>
        <v>19.600000000000001</v>
      </c>
      <c r="AA25" s="11">
        <f>[21]Outubro!$D$30</f>
        <v>19.399999999999999</v>
      </c>
      <c r="AB25" s="11">
        <f>[21]Outubro!$D$31</f>
        <v>18.5</v>
      </c>
      <c r="AC25" s="11">
        <f>[21]Outubro!$D$32</f>
        <v>14.4</v>
      </c>
      <c r="AD25" s="11">
        <f>[21]Outubro!$D$33</f>
        <v>18.7</v>
      </c>
      <c r="AE25" s="11">
        <f>[21]Outubro!$D$34</f>
        <v>15.6</v>
      </c>
      <c r="AF25" s="11">
        <f>[21]Outubro!$D$35</f>
        <v>17</v>
      </c>
      <c r="AG25" s="15">
        <f t="shared" si="5"/>
        <v>14.4</v>
      </c>
      <c r="AH25" s="94">
        <f>AVERAGE(B25:AF25)</f>
        <v>19.106451612903225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[22]Outubro!$D$5</f>
        <v>21</v>
      </c>
      <c r="C26" s="11">
        <f>[22]Outubro!$D$6</f>
        <v>21.4</v>
      </c>
      <c r="D26" s="11">
        <f>[22]Outubro!$D$7</f>
        <v>21.2</v>
      </c>
      <c r="E26" s="11">
        <f>[22]Outubro!$D$8</f>
        <v>22.3</v>
      </c>
      <c r="F26" s="11">
        <f>[22]Outubro!$D$9</f>
        <v>23.4</v>
      </c>
      <c r="G26" s="11">
        <f>[22]Outubro!$D$10</f>
        <v>19.8</v>
      </c>
      <c r="H26" s="11">
        <f>[22]Outubro!$D$11</f>
        <v>23.6</v>
      </c>
      <c r="I26" s="11">
        <f>[22]Outubro!$D$12</f>
        <v>21.2</v>
      </c>
      <c r="J26" s="11">
        <f>[22]Outubro!$D$13</f>
        <v>24.4</v>
      </c>
      <c r="K26" s="11">
        <f>[22]Outubro!$D$14</f>
        <v>20.399999999999999</v>
      </c>
      <c r="L26" s="11">
        <f>[22]Outubro!$D$15</f>
        <v>17.899999999999999</v>
      </c>
      <c r="M26" s="11">
        <f>[22]Outubro!$D$16</f>
        <v>20.7</v>
      </c>
      <c r="N26" s="11">
        <f>[22]Outubro!$D$17</f>
        <v>19.5</v>
      </c>
      <c r="O26" s="11">
        <f>[22]Outubro!$D$18</f>
        <v>19.7</v>
      </c>
      <c r="P26" s="11">
        <f>[22]Outubro!$D$19</f>
        <v>19.600000000000001</v>
      </c>
      <c r="Q26" s="11">
        <f>[22]Outubro!$D$20</f>
        <v>18.7</v>
      </c>
      <c r="R26" s="11">
        <f>[22]Outubro!$D$21</f>
        <v>18.2</v>
      </c>
      <c r="S26" s="11">
        <f>[22]Outubro!$D$22</f>
        <v>19.7</v>
      </c>
      <c r="T26" s="11">
        <f>[22]Outubro!$D$23</f>
        <v>18.8</v>
      </c>
      <c r="U26" s="11">
        <f>[22]Outubro!$D$24</f>
        <v>20.3</v>
      </c>
      <c r="V26" s="11">
        <f>[22]Outubro!$D$25</f>
        <v>20.6</v>
      </c>
      <c r="W26" s="11">
        <f>[22]Outubro!$D$26</f>
        <v>21.6</v>
      </c>
      <c r="X26" s="11">
        <f>[22]Outubro!$D$27</f>
        <v>23.5</v>
      </c>
      <c r="Y26" s="11">
        <f>[22]Outubro!$D$28</f>
        <v>21.7</v>
      </c>
      <c r="Z26" s="11">
        <f>[22]Outubro!$D$29</f>
        <v>18.7</v>
      </c>
      <c r="AA26" s="11">
        <f>[22]Outubro!$D$30</f>
        <v>18.7</v>
      </c>
      <c r="AB26" s="11">
        <f>[22]Outubro!$D$31</f>
        <v>18.3</v>
      </c>
      <c r="AC26" s="11">
        <f>[22]Outubro!$D$32</f>
        <v>15.1</v>
      </c>
      <c r="AD26" s="11">
        <f>[22]Outubro!$D$33</f>
        <v>19</v>
      </c>
      <c r="AE26" s="11">
        <f>[22]Outubro!$D$34</f>
        <v>18.100000000000001</v>
      </c>
      <c r="AF26" s="11">
        <f>[22]Outubro!$D$35</f>
        <v>18.3</v>
      </c>
      <c r="AG26" s="15">
        <f>MIN(B26:AF26)</f>
        <v>15.1</v>
      </c>
      <c r="AH26" s="94">
        <f>AVERAGE(B26:AF26)</f>
        <v>20.174193548387098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[23]Outubro!$D$5</f>
        <v>20.399999999999999</v>
      </c>
      <c r="C27" s="11">
        <f>[23]Outubro!$D$6</f>
        <v>21.8</v>
      </c>
      <c r="D27" s="11">
        <f>[23]Outubro!$D$7</f>
        <v>21.7</v>
      </c>
      <c r="E27" s="11">
        <f>[23]Outubro!$D$8</f>
        <v>21.2</v>
      </c>
      <c r="F27" s="11">
        <f>[23]Outubro!$D$9</f>
        <v>21</v>
      </c>
      <c r="G27" s="11">
        <f>[23]Outubro!$D$10</f>
        <v>19.8</v>
      </c>
      <c r="H27" s="11">
        <f>[23]Outubro!$D$11</f>
        <v>23.1</v>
      </c>
      <c r="I27" s="11">
        <f>[23]Outubro!$D$12</f>
        <v>21.1</v>
      </c>
      <c r="J27" s="11">
        <f>[23]Outubro!$D$13</f>
        <v>23.2</v>
      </c>
      <c r="K27" s="11">
        <f>[23]Outubro!$D$14</f>
        <v>18.600000000000001</v>
      </c>
      <c r="L27" s="11">
        <f>[23]Outubro!$D$15</f>
        <v>17.5</v>
      </c>
      <c r="M27" s="11">
        <f>[23]Outubro!$D$16</f>
        <v>17.7</v>
      </c>
      <c r="N27" s="11">
        <f>[23]Outubro!$D$17</f>
        <v>20</v>
      </c>
      <c r="O27" s="11">
        <f>[23]Outubro!$D$18</f>
        <v>18.899999999999999</v>
      </c>
      <c r="P27" s="11">
        <f>[23]Outubro!$D$19</f>
        <v>19.5</v>
      </c>
      <c r="Q27" s="11">
        <f>[23]Outubro!$D$20</f>
        <v>18.7</v>
      </c>
      <c r="R27" s="11">
        <f>[23]Outubro!$D$21</f>
        <v>17.399999999999999</v>
      </c>
      <c r="S27" s="11">
        <f>[23]Outubro!$D$22</f>
        <v>19.3</v>
      </c>
      <c r="T27" s="11">
        <f>[23]Outubro!$D$23</f>
        <v>19.899999999999999</v>
      </c>
      <c r="U27" s="11">
        <f>[23]Outubro!$D$24</f>
        <v>20.3</v>
      </c>
      <c r="V27" s="11">
        <f>[23]Outubro!$D$25</f>
        <v>20.399999999999999</v>
      </c>
      <c r="W27" s="11">
        <f>[23]Outubro!$D$26</f>
        <v>21.3</v>
      </c>
      <c r="X27" s="11">
        <f>[23]Outubro!$D$27</f>
        <v>22.6</v>
      </c>
      <c r="Y27" s="11">
        <f>[23]Outubro!$D$28</f>
        <v>22.1</v>
      </c>
      <c r="Z27" s="11">
        <f>[23]Outubro!$D$29</f>
        <v>20.6</v>
      </c>
      <c r="AA27" s="11">
        <f>[23]Outubro!$D$30</f>
        <v>18.8</v>
      </c>
      <c r="AB27" s="11">
        <f>[23]Outubro!$D$31</f>
        <v>18.5</v>
      </c>
      <c r="AC27" s="11">
        <f>[23]Outubro!$D$32</f>
        <v>16.8</v>
      </c>
      <c r="AD27" s="11">
        <f>[23]Outubro!$D$33</f>
        <v>18.2</v>
      </c>
      <c r="AE27" s="11">
        <f>[23]Outubro!$D$34</f>
        <v>18</v>
      </c>
      <c r="AF27" s="11">
        <f>[23]Outubro!$D$35</f>
        <v>16.5</v>
      </c>
      <c r="AG27" s="15">
        <f>MIN(B27:AF27)</f>
        <v>16.5</v>
      </c>
      <c r="AH27" s="94">
        <f>AVERAGE(B27:AF27)</f>
        <v>19.835483870967742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[24]Outubro!$D$5</f>
        <v>25.1</v>
      </c>
      <c r="C28" s="11">
        <f>[24]Outubro!$D$6</f>
        <v>23.6</v>
      </c>
      <c r="D28" s="11">
        <f>[24]Outubro!$D$7</f>
        <v>24.9</v>
      </c>
      <c r="E28" s="11">
        <f>[24]Outubro!$D$8</f>
        <v>21.7</v>
      </c>
      <c r="F28" s="11">
        <f>[24]Outubro!$D$9</f>
        <v>21.3</v>
      </c>
      <c r="G28" s="11">
        <f>[24]Outubro!$D$10</f>
        <v>23.5</v>
      </c>
      <c r="H28" s="11">
        <f>[24]Outubro!$D$11</f>
        <v>26</v>
      </c>
      <c r="I28" s="11">
        <f>[24]Outubro!$D$12</f>
        <v>22</v>
      </c>
      <c r="J28" s="11">
        <f>[24]Outubro!$D$13</f>
        <v>25</v>
      </c>
      <c r="K28" s="11">
        <f>[24]Outubro!$D$14</f>
        <v>20.2</v>
      </c>
      <c r="L28" s="11">
        <f>[24]Outubro!$D$15</f>
        <v>19.899999999999999</v>
      </c>
      <c r="M28" s="11">
        <f>[24]Outubro!$D$16</f>
        <v>20.3</v>
      </c>
      <c r="N28" s="11">
        <f>[24]Outubro!$D$17</f>
        <v>20</v>
      </c>
      <c r="O28" s="11">
        <f>[24]Outubro!$D$18</f>
        <v>21.5</v>
      </c>
      <c r="P28" s="11">
        <f>[24]Outubro!$D$19</f>
        <v>20.100000000000001</v>
      </c>
      <c r="Q28" s="11">
        <f>[24]Outubro!$D$20</f>
        <v>20.100000000000001</v>
      </c>
      <c r="R28" s="11">
        <f>[24]Outubro!$D$21</f>
        <v>18</v>
      </c>
      <c r="S28" s="11">
        <f>[24]Outubro!$D$22</f>
        <v>18.399999999999999</v>
      </c>
      <c r="T28" s="11">
        <f>[24]Outubro!$D$23</f>
        <v>23</v>
      </c>
      <c r="U28" s="11">
        <f>[24]Outubro!$D$24</f>
        <v>20.3</v>
      </c>
      <c r="V28" s="11">
        <f>[24]Outubro!$D$25</f>
        <v>22.4</v>
      </c>
      <c r="W28" s="11">
        <f>[24]Outubro!$D$26</f>
        <v>21.4</v>
      </c>
      <c r="X28" s="11">
        <f>[24]Outubro!$D$27</f>
        <v>22.3</v>
      </c>
      <c r="Y28" s="11">
        <f>[24]Outubro!$D$28</f>
        <v>22.4</v>
      </c>
      <c r="Z28" s="11">
        <f>[24]Outubro!$D$29</f>
        <v>19</v>
      </c>
      <c r="AA28" s="11">
        <f>[24]Outubro!$D$30</f>
        <v>18.899999999999999</v>
      </c>
      <c r="AB28" s="11">
        <f>[24]Outubro!$D$31</f>
        <v>18.8</v>
      </c>
      <c r="AC28" s="11">
        <f>[24]Outubro!$D$32</f>
        <v>19.2</v>
      </c>
      <c r="AD28" s="11">
        <f>[24]Outubro!$D$33</f>
        <v>19.399999999999999</v>
      </c>
      <c r="AE28" s="11">
        <f>[24]Outubro!$D$34</f>
        <v>18.399999999999999</v>
      </c>
      <c r="AF28" s="11">
        <f>[24]Outubro!$D$35</f>
        <v>17.899999999999999</v>
      </c>
      <c r="AG28" s="15">
        <f t="shared" ref="AG28:AG29" si="7">MIN(B28:AF28)</f>
        <v>17.899999999999999</v>
      </c>
      <c r="AH28" s="94">
        <f t="shared" ref="AH28:AH29" si="8">AVERAGE(B28:AF28)</f>
        <v>21.129032258064512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[25]Outubro!$D$5</f>
        <v>21.3</v>
      </c>
      <c r="C29" s="11">
        <f>[25]Outubro!$D$6</f>
        <v>23.8</v>
      </c>
      <c r="D29" s="11">
        <f>[25]Outubro!$D$7</f>
        <v>23.1</v>
      </c>
      <c r="E29" s="11">
        <f>[25]Outubro!$D$8</f>
        <v>18.5</v>
      </c>
      <c r="F29" s="11">
        <f>[25]Outubro!$D$9</f>
        <v>23</v>
      </c>
      <c r="G29" s="11">
        <f>[25]Outubro!$D$10</f>
        <v>20.9</v>
      </c>
      <c r="H29" s="11">
        <f>[25]Outubro!$D$11</f>
        <v>23.4</v>
      </c>
      <c r="I29" s="11">
        <f>[25]Outubro!$D$12</f>
        <v>24</v>
      </c>
      <c r="J29" s="11">
        <f>[25]Outubro!$D$13</f>
        <v>24</v>
      </c>
      <c r="K29" s="11">
        <f>[25]Outubro!$D$14</f>
        <v>23.3</v>
      </c>
      <c r="L29" s="11">
        <f>[25]Outubro!$D$15</f>
        <v>21.5</v>
      </c>
      <c r="M29" s="11">
        <f>[25]Outubro!$D$16</f>
        <v>26.4</v>
      </c>
      <c r="N29" s="11">
        <f>[25]Outubro!$D$17</f>
        <v>23.5</v>
      </c>
      <c r="O29" s="11">
        <f>[25]Outubro!$D$18</f>
        <v>22.4</v>
      </c>
      <c r="P29" s="11">
        <f>[25]Outubro!$D$19</f>
        <v>20.9</v>
      </c>
      <c r="Q29" s="11">
        <f>[25]Outubro!$D$20</f>
        <v>20.9</v>
      </c>
      <c r="R29" s="11">
        <f>[25]Outubro!$D$21</f>
        <v>22.8</v>
      </c>
      <c r="S29" s="11">
        <f>[25]Outubro!$D$22</f>
        <v>22.1</v>
      </c>
      <c r="T29" s="11">
        <f>[25]Outubro!$D$23</f>
        <v>19.2</v>
      </c>
      <c r="U29" s="11">
        <f>[25]Outubro!$D$24</f>
        <v>23.8</v>
      </c>
      <c r="V29" s="11">
        <f>[25]Outubro!$D$25</f>
        <v>22.8</v>
      </c>
      <c r="W29" s="11">
        <f>[25]Outubro!$D$26</f>
        <v>21.6</v>
      </c>
      <c r="X29" s="11">
        <f>[25]Outubro!$D$27</f>
        <v>23.8</v>
      </c>
      <c r="Y29" s="11">
        <f>[25]Outubro!$D$28</f>
        <v>23.4</v>
      </c>
      <c r="Z29" s="11">
        <f>[25]Outubro!$D$29</f>
        <v>21.1</v>
      </c>
      <c r="AA29" s="11">
        <f>[25]Outubro!$D$30</f>
        <v>20.3</v>
      </c>
      <c r="AB29" s="11">
        <f>[25]Outubro!$D$31</f>
        <v>19.899999999999999</v>
      </c>
      <c r="AC29" s="11">
        <f>[25]Outubro!$D$32</f>
        <v>19.100000000000001</v>
      </c>
      <c r="AD29" s="11">
        <f>[25]Outubro!$D$33</f>
        <v>21.3</v>
      </c>
      <c r="AE29" s="11">
        <f>[25]Outubro!$D$34</f>
        <v>18.2</v>
      </c>
      <c r="AF29" s="11">
        <f>[25]Outubro!$D$35</f>
        <v>19.600000000000001</v>
      </c>
      <c r="AG29" s="15">
        <f t="shared" si="7"/>
        <v>18.2</v>
      </c>
      <c r="AH29" s="94">
        <f t="shared" si="8"/>
        <v>21.932258064516127</v>
      </c>
      <c r="AM29" t="s">
        <v>47</v>
      </c>
    </row>
    <row r="30" spans="1:39" x14ac:dyDescent="0.2">
      <c r="A30" s="58" t="s">
        <v>10</v>
      </c>
      <c r="B30" s="11" t="str">
        <f>[26]Outubro!$D$5</f>
        <v>*</v>
      </c>
      <c r="C30" s="11" t="str">
        <f>[26]Outubro!$D$6</f>
        <v>*</v>
      </c>
      <c r="D30" s="11" t="str">
        <f>[26]Outubro!$D$7</f>
        <v>*</v>
      </c>
      <c r="E30" s="11" t="str">
        <f>[26]Outubro!$D$8</f>
        <v>*</v>
      </c>
      <c r="F30" s="11" t="str">
        <f>[26]Outubro!$D$9</f>
        <v>*</v>
      </c>
      <c r="G30" s="11" t="str">
        <f>[26]Outubro!$D$10</f>
        <v>*</v>
      </c>
      <c r="H30" s="11" t="str">
        <f>[26]Outubro!$D$11</f>
        <v>*</v>
      </c>
      <c r="I30" s="11" t="str">
        <f>[26]Outubro!$D$12</f>
        <v>*</v>
      </c>
      <c r="J30" s="11" t="str">
        <f>[26]Outubro!$D$13</f>
        <v>*</v>
      </c>
      <c r="K30" s="11" t="str">
        <f>[26]Outubro!$D$14</f>
        <v>*</v>
      </c>
      <c r="L30" s="11" t="str">
        <f>[26]Outubro!$D$15</f>
        <v>*</v>
      </c>
      <c r="M30" s="11" t="str">
        <f>[26]Outubro!$D$16</f>
        <v>*</v>
      </c>
      <c r="N30" s="11" t="str">
        <f>[26]Outubro!$D$17</f>
        <v>*</v>
      </c>
      <c r="O30" s="11" t="str">
        <f>[26]Outubro!$D$18</f>
        <v>*</v>
      </c>
      <c r="P30" s="11" t="str">
        <f>[26]Outubro!$D$19</f>
        <v>*</v>
      </c>
      <c r="Q30" s="11" t="str">
        <f>[26]Outubro!$D$20</f>
        <v>*</v>
      </c>
      <c r="R30" s="11" t="str">
        <f>[26]Outubro!$D$21</f>
        <v>*</v>
      </c>
      <c r="S30" s="11" t="str">
        <f>[26]Outubro!$D$22</f>
        <v>*</v>
      </c>
      <c r="T30" s="11" t="str">
        <f>[26]Outubro!$D$23</f>
        <v>*</v>
      </c>
      <c r="U30" s="11" t="str">
        <f>[26]Outubro!$D$24</f>
        <v>*</v>
      </c>
      <c r="V30" s="11" t="str">
        <f>[26]Outubro!$D$25</f>
        <v>*</v>
      </c>
      <c r="W30" s="11" t="str">
        <f>[26]Outubro!$D$26</f>
        <v>*</v>
      </c>
      <c r="X30" s="11" t="str">
        <f>[26]Outubro!$D$27</f>
        <v>*</v>
      </c>
      <c r="Y30" s="11" t="str">
        <f>[26]Outubro!$D$28</f>
        <v>*</v>
      </c>
      <c r="Z30" s="11" t="str">
        <f>[26]Outubro!$D$29</f>
        <v>*</v>
      </c>
      <c r="AA30" s="11" t="str">
        <f>[26]Outubro!$D$30</f>
        <v>*</v>
      </c>
      <c r="AB30" s="11" t="str">
        <f>[26]Outubro!$D$31</f>
        <v>*</v>
      </c>
      <c r="AC30" s="11" t="str">
        <f>[26]Outubro!$D$32</f>
        <v>*</v>
      </c>
      <c r="AD30" s="11" t="str">
        <f>[26]Outubro!$D$33</f>
        <v>*</v>
      </c>
      <c r="AE30" s="11" t="str">
        <f>[26]Outubro!$D$34</f>
        <v>*</v>
      </c>
      <c r="AF30" s="11" t="str">
        <f>[26]Outubro!$D$35</f>
        <v>*</v>
      </c>
      <c r="AG30" s="15" t="s">
        <v>226</v>
      </c>
      <c r="AH30" s="94" t="s">
        <v>226</v>
      </c>
      <c r="AL30" t="s">
        <v>47</v>
      </c>
    </row>
    <row r="31" spans="1:39" x14ac:dyDescent="0.2">
      <c r="A31" s="58" t="s">
        <v>172</v>
      </c>
      <c r="B31" s="11">
        <f>[27]Outubro!$D$5</f>
        <v>22.3</v>
      </c>
      <c r="C31" s="11">
        <f>[27]Outubro!$D$6</f>
        <v>24</v>
      </c>
      <c r="D31" s="11">
        <f>[27]Outubro!$D$7</f>
        <v>22.4</v>
      </c>
      <c r="E31" s="11">
        <f>[27]Outubro!$D$8</f>
        <v>19</v>
      </c>
      <c r="F31" s="11">
        <f>[27]Outubro!$D$9</f>
        <v>20.5</v>
      </c>
      <c r="G31" s="11">
        <f>[27]Outubro!$D$10</f>
        <v>19.5</v>
      </c>
      <c r="H31" s="11">
        <f>[27]Outubro!$D$11</f>
        <v>23.8</v>
      </c>
      <c r="I31" s="11">
        <f>[27]Outubro!$D$12</f>
        <v>20.6</v>
      </c>
      <c r="J31" s="11">
        <f>[27]Outubro!$D$13</f>
        <v>24.9</v>
      </c>
      <c r="K31" s="11">
        <f>[27]Outubro!$D$14</f>
        <v>18.7</v>
      </c>
      <c r="L31" s="11">
        <f>[27]Outubro!$D$15</f>
        <v>18.399999999999999</v>
      </c>
      <c r="M31" s="11">
        <f>[27]Outubro!$D$16</f>
        <v>21</v>
      </c>
      <c r="N31" s="11">
        <f>[27]Outubro!$D$17</f>
        <v>19.399999999999999</v>
      </c>
      <c r="O31" s="11">
        <f>[27]Outubro!$D$18</f>
        <v>18.7</v>
      </c>
      <c r="P31" s="11">
        <f>[27]Outubro!$D$19</f>
        <v>19.100000000000001</v>
      </c>
      <c r="Q31" s="11">
        <f>[27]Outubro!$D$20</f>
        <v>18.8</v>
      </c>
      <c r="R31" s="11">
        <f>[27]Outubro!$D$21</f>
        <v>17.3</v>
      </c>
      <c r="S31" s="11">
        <f>[27]Outubro!$D$22</f>
        <v>19</v>
      </c>
      <c r="T31" s="11">
        <f>[27]Outubro!$D$23</f>
        <v>19.899999999999999</v>
      </c>
      <c r="U31" s="11">
        <f>[27]Outubro!$D$24</f>
        <v>20.3</v>
      </c>
      <c r="V31" s="11">
        <f>[27]Outubro!$D$25</f>
        <v>20.8</v>
      </c>
      <c r="W31" s="11">
        <f>[27]Outubro!$D$26</f>
        <v>21.1</v>
      </c>
      <c r="X31" s="11">
        <f>[27]Outubro!$D$27</f>
        <v>21.4</v>
      </c>
      <c r="Y31" s="11">
        <f>[27]Outubro!$D$28</f>
        <v>19.3</v>
      </c>
      <c r="Z31" s="11">
        <f>[27]Outubro!$D$29</f>
        <v>18.8</v>
      </c>
      <c r="AA31" s="11">
        <f>[27]Outubro!$D$30</f>
        <v>18.5</v>
      </c>
      <c r="AB31" s="11">
        <f>[27]Outubro!$D$31</f>
        <v>18.2</v>
      </c>
      <c r="AC31" s="11">
        <f>[27]Outubro!$D$32</f>
        <v>16</v>
      </c>
      <c r="AD31" s="11">
        <f>[27]Outubro!$D$33</f>
        <v>18.100000000000001</v>
      </c>
      <c r="AE31" s="11">
        <f>[27]Outubro!$D$34</f>
        <v>16.600000000000001</v>
      </c>
      <c r="AF31" s="11">
        <f>[27]Outubro!$D$35</f>
        <v>17.2</v>
      </c>
      <c r="AG31" s="15">
        <f>MIN(B31:AF31)</f>
        <v>16</v>
      </c>
      <c r="AH31" s="94">
        <f>AVERAGE(B31:AF31)</f>
        <v>19.793548387096777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[28]Outubro!$D$5</f>
        <v>*</v>
      </c>
      <c r="C32" s="11" t="str">
        <f>[28]Outubro!$D$6</f>
        <v>*</v>
      </c>
      <c r="D32" s="11" t="str">
        <f>[28]Outubro!$D$7</f>
        <v>*</v>
      </c>
      <c r="E32" s="11" t="str">
        <f>[28]Outubro!$D$8</f>
        <v>*</v>
      </c>
      <c r="F32" s="11" t="str">
        <f>[28]Outubro!$D$9</f>
        <v>*</v>
      </c>
      <c r="G32" s="11" t="str">
        <f>[28]Outubro!$D$10</f>
        <v>*</v>
      </c>
      <c r="H32" s="11" t="str">
        <f>[28]Outubro!$D$11</f>
        <v>*</v>
      </c>
      <c r="I32" s="11" t="str">
        <f>[28]Outubro!$D$12</f>
        <v>*</v>
      </c>
      <c r="J32" s="11" t="str">
        <f>[28]Outubro!$D$13</f>
        <v>*</v>
      </c>
      <c r="K32" s="11" t="str">
        <f>[28]Outubro!$D$14</f>
        <v>*</v>
      </c>
      <c r="L32" s="11" t="str">
        <f>[28]Outubro!$D$15</f>
        <v>*</v>
      </c>
      <c r="M32" s="11" t="str">
        <f>[28]Outubro!$D$16</f>
        <v>*</v>
      </c>
      <c r="N32" s="11" t="str">
        <f>[28]Outubro!$D$17</f>
        <v>*</v>
      </c>
      <c r="O32" s="11" t="str">
        <f>[28]Outubro!$D$18</f>
        <v>*</v>
      </c>
      <c r="P32" s="11" t="str">
        <f>[28]Outubro!$D$19</f>
        <v>*</v>
      </c>
      <c r="Q32" s="11" t="str">
        <f>[28]Outubro!$D$20</f>
        <v>*</v>
      </c>
      <c r="R32" s="11" t="str">
        <f>[28]Outubro!$D$21</f>
        <v>*</v>
      </c>
      <c r="S32" s="11" t="str">
        <f>[28]Outubro!$D$22</f>
        <v>*</v>
      </c>
      <c r="T32" s="11" t="str">
        <f>[28]Outubro!$D$23</f>
        <v>*</v>
      </c>
      <c r="U32" s="11" t="str">
        <f>[28]Outubro!$D$24</f>
        <v>*</v>
      </c>
      <c r="V32" s="11" t="str">
        <f>[28]Outubro!$D$25</f>
        <v>*</v>
      </c>
      <c r="W32" s="11" t="str">
        <f>[28]Outubro!$D$26</f>
        <v>*</v>
      </c>
      <c r="X32" s="11" t="str">
        <f>[28]Outubro!$D$27</f>
        <v>*</v>
      </c>
      <c r="Y32" s="11" t="str">
        <f>[28]Outubro!$D$28</f>
        <v>*</v>
      </c>
      <c r="Z32" s="11" t="str">
        <f>[28]Outubro!$D$29</f>
        <v>*</v>
      </c>
      <c r="AA32" s="11" t="str">
        <f>[28]Outubro!$D$30</f>
        <v>*</v>
      </c>
      <c r="AB32" s="11" t="str">
        <f>[28]Outubro!$D$31</f>
        <v>*</v>
      </c>
      <c r="AC32" s="11" t="str">
        <f>[28]Outubro!$D$32</f>
        <v>*</v>
      </c>
      <c r="AD32" s="11" t="str">
        <f>[28]Outubro!$D$33</f>
        <v>*</v>
      </c>
      <c r="AE32" s="11" t="str">
        <f>[28]Outubro!$D$34</f>
        <v>*</v>
      </c>
      <c r="AF32" s="11" t="str">
        <f>[28]Outubro!$D$35</f>
        <v>*</v>
      </c>
      <c r="AG32" s="15" t="s">
        <v>226</v>
      </c>
      <c r="AH32" s="94" t="s">
        <v>226</v>
      </c>
    </row>
    <row r="33" spans="1:39" s="5" customFormat="1" x14ac:dyDescent="0.2">
      <c r="A33" s="58" t="s">
        <v>12</v>
      </c>
      <c r="B33" s="11" t="str">
        <f>[29]Outubro!$D$5</f>
        <v>*</v>
      </c>
      <c r="C33" s="11" t="str">
        <f>[29]Outubro!$D$6</f>
        <v>*</v>
      </c>
      <c r="D33" s="11" t="str">
        <f>[29]Outubro!$D$7</f>
        <v>*</v>
      </c>
      <c r="E33" s="11" t="str">
        <f>[29]Outubro!$D$8</f>
        <v>*</v>
      </c>
      <c r="F33" s="11" t="str">
        <f>[29]Outubro!$D$9</f>
        <v>*</v>
      </c>
      <c r="G33" s="11" t="str">
        <f>[29]Outubro!$D$10</f>
        <v>*</v>
      </c>
      <c r="H33" s="11" t="str">
        <f>[29]Outubro!$D$11</f>
        <v>*</v>
      </c>
      <c r="I33" s="11" t="str">
        <f>[29]Outubro!$D$12</f>
        <v>*</v>
      </c>
      <c r="J33" s="11" t="str">
        <f>[29]Outubro!$D$13</f>
        <v>*</v>
      </c>
      <c r="K33" s="11" t="str">
        <f>[29]Outubro!$D$14</f>
        <v>*</v>
      </c>
      <c r="L33" s="11" t="str">
        <f>[29]Outubro!$D$15</f>
        <v>*</v>
      </c>
      <c r="M33" s="11" t="str">
        <f>[29]Outubro!$D$16</f>
        <v>*</v>
      </c>
      <c r="N33" s="11" t="str">
        <f>[29]Outubro!$D$17</f>
        <v>*</v>
      </c>
      <c r="O33" s="11">
        <f>[29]Outubro!$D$18</f>
        <v>26.5</v>
      </c>
      <c r="P33" s="11">
        <f>[29]Outubro!$D$19</f>
        <v>22.4</v>
      </c>
      <c r="Q33" s="11">
        <f>[29]Outubro!$D$20</f>
        <v>20.8</v>
      </c>
      <c r="R33" s="11">
        <f>[29]Outubro!$D$21</f>
        <v>23.1</v>
      </c>
      <c r="S33" s="11">
        <f>[29]Outubro!$D$22</f>
        <v>22.5</v>
      </c>
      <c r="T33" s="11">
        <f>[29]Outubro!$D$23</f>
        <v>20.8</v>
      </c>
      <c r="U33" s="11" t="str">
        <f>[29]Outubro!$D$24</f>
        <v>*</v>
      </c>
      <c r="V33" s="11" t="str">
        <f>[29]Outubro!$D$25</f>
        <v>*</v>
      </c>
      <c r="W33" s="11" t="str">
        <f>[29]Outubro!$D$26</f>
        <v>*</v>
      </c>
      <c r="X33" s="11" t="str">
        <f>[29]Outubro!$D$27</f>
        <v>*</v>
      </c>
      <c r="Y33" s="11" t="str">
        <f>[29]Outubro!$D$28</f>
        <v>*</v>
      </c>
      <c r="Z33" s="11" t="str">
        <f>[29]Outubro!$D$29</f>
        <v>*</v>
      </c>
      <c r="AA33" s="11" t="str">
        <f>[29]Outubro!$D$30</f>
        <v>*</v>
      </c>
      <c r="AB33" s="11" t="str">
        <f>[29]Outubro!$D$31</f>
        <v>*</v>
      </c>
      <c r="AC33" s="11" t="str">
        <f>[29]Outubro!$D$32</f>
        <v>*</v>
      </c>
      <c r="AD33" s="11">
        <f>[29]Outubro!$D$33</f>
        <v>23</v>
      </c>
      <c r="AE33" s="11">
        <f>[29]Outubro!$D$34</f>
        <v>20.100000000000001</v>
      </c>
      <c r="AF33" s="11">
        <f>[29]Outubro!$D$35</f>
        <v>20.100000000000001</v>
      </c>
      <c r="AG33" s="15">
        <f t="shared" ref="AG33:AG35" si="9">MIN(B33:AF33)</f>
        <v>20.100000000000001</v>
      </c>
      <c r="AH33" s="94">
        <f t="shared" ref="AH33:AH35" si="10">AVERAGE(B33:AF33)</f>
        <v>22.144444444444446</v>
      </c>
      <c r="AL33" s="5" t="s">
        <v>47</v>
      </c>
    </row>
    <row r="34" spans="1:39" x14ac:dyDescent="0.2">
      <c r="A34" s="58" t="s">
        <v>13</v>
      </c>
      <c r="B34" s="11" t="str">
        <f>[30]Outubro!$D$5</f>
        <v>*</v>
      </c>
      <c r="C34" s="11" t="str">
        <f>[30]Outubro!$D$6</f>
        <v>*</v>
      </c>
      <c r="D34" s="11" t="str">
        <f>[30]Outubro!$D$7</f>
        <v>*</v>
      </c>
      <c r="E34" s="11" t="str">
        <f>[30]Outubro!$D$8</f>
        <v>*</v>
      </c>
      <c r="F34" s="11" t="str">
        <f>[30]Outubro!$D$9</f>
        <v>*</v>
      </c>
      <c r="G34" s="11" t="str">
        <f>[30]Outubro!$D$10</f>
        <v>*</v>
      </c>
      <c r="H34" s="11" t="str">
        <f>[30]Outubro!$D$11</f>
        <v>*</v>
      </c>
      <c r="I34" s="11" t="str">
        <f>[30]Outubro!$D$12</f>
        <v>*</v>
      </c>
      <c r="J34" s="11" t="str">
        <f>[30]Outubro!$D$13</f>
        <v>*</v>
      </c>
      <c r="K34" s="11" t="str">
        <f>[30]Outubro!$D$14</f>
        <v>*</v>
      </c>
      <c r="L34" s="11" t="str">
        <f>[30]Outubro!$D$15</f>
        <v>*</v>
      </c>
      <c r="M34" s="11" t="str">
        <f>[30]Outubro!$D$16</f>
        <v>*</v>
      </c>
      <c r="N34" s="11" t="str">
        <f>[30]Outubro!$D$17</f>
        <v>*</v>
      </c>
      <c r="O34" s="11" t="str">
        <f>[30]Outubro!$D$18</f>
        <v>*</v>
      </c>
      <c r="P34" s="11" t="str">
        <f>[30]Outubro!$D$19</f>
        <v>*</v>
      </c>
      <c r="Q34" s="11" t="str">
        <f>[30]Outubro!$D$20</f>
        <v>*</v>
      </c>
      <c r="R34" s="11" t="str">
        <f>[30]Outubro!$D$21</f>
        <v>*</v>
      </c>
      <c r="S34" s="11" t="str">
        <f>[30]Outubro!$D$22</f>
        <v>*</v>
      </c>
      <c r="T34" s="11" t="str">
        <f>[30]Outubro!$D$23</f>
        <v>*</v>
      </c>
      <c r="U34" s="11" t="str">
        <f>[30]Outubro!$D$24</f>
        <v>*</v>
      </c>
      <c r="V34" s="11" t="str">
        <f>[30]Outubro!$D$25</f>
        <v>*</v>
      </c>
      <c r="W34" s="11" t="str">
        <f>[30]Outubro!$D$26</f>
        <v>*</v>
      </c>
      <c r="X34" s="11" t="str">
        <f>[30]Outubro!$D$27</f>
        <v>*</v>
      </c>
      <c r="Y34" s="11" t="str">
        <f>[30]Outubro!$D$28</f>
        <v>*</v>
      </c>
      <c r="Z34" s="11" t="str">
        <f>[30]Outubro!$D$29</f>
        <v>*</v>
      </c>
      <c r="AA34" s="11" t="str">
        <f>[30]Outubro!$D$30</f>
        <v>*</v>
      </c>
      <c r="AB34" s="11" t="str">
        <f>[30]Outubro!$D$31</f>
        <v>*</v>
      </c>
      <c r="AC34" s="11" t="str">
        <f>[30]Outubro!$D$32</f>
        <v>*</v>
      </c>
      <c r="AD34" s="11" t="str">
        <f>[30]Outubro!$D$33</f>
        <v>*</v>
      </c>
      <c r="AE34" s="11" t="str">
        <f>[30]Outubro!$D$34</f>
        <v>*</v>
      </c>
      <c r="AF34" s="11" t="str">
        <f>[30]Outubro!$D$35</f>
        <v>*</v>
      </c>
      <c r="AG34" s="15" t="s">
        <v>226</v>
      </c>
      <c r="AH34" s="94" t="s">
        <v>226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[31]Outubro!$D$5</f>
        <v>23.4</v>
      </c>
      <c r="C35" s="11">
        <f>[31]Outubro!$D$6</f>
        <v>23.5</v>
      </c>
      <c r="D35" s="11">
        <f>[31]Outubro!$D$7</f>
        <v>22.3</v>
      </c>
      <c r="E35" s="11">
        <f>[31]Outubro!$D$8</f>
        <v>21.3</v>
      </c>
      <c r="F35" s="11">
        <f>[31]Outubro!$D$9</f>
        <v>22.4</v>
      </c>
      <c r="G35" s="11">
        <f>[31]Outubro!$D$10</f>
        <v>21.2</v>
      </c>
      <c r="H35" s="11">
        <f>[31]Outubro!$D$11</f>
        <v>23</v>
      </c>
      <c r="I35" s="11">
        <f>[31]Outubro!$D$12</f>
        <v>22.4</v>
      </c>
      <c r="J35" s="11">
        <f>[31]Outubro!$D$13</f>
        <v>25.4</v>
      </c>
      <c r="K35" s="11">
        <f>[31]Outubro!$D$14</f>
        <v>20.8</v>
      </c>
      <c r="L35" s="11">
        <f>[31]Outubro!$D$15</f>
        <v>17.3</v>
      </c>
      <c r="M35" s="11">
        <f>[31]Outubro!$D$16</f>
        <v>23</v>
      </c>
      <c r="N35" s="11">
        <f>[31]Outubro!$D$17</f>
        <v>23</v>
      </c>
      <c r="O35" s="11">
        <f>[31]Outubro!$D$18</f>
        <v>23.5</v>
      </c>
      <c r="P35" s="11" t="s">
        <v>226</v>
      </c>
      <c r="Q35" s="11">
        <f>[31]Outubro!$D$20</f>
        <v>21.3</v>
      </c>
      <c r="R35" s="11">
        <f>[31]Outubro!$D$21</f>
        <v>19.8</v>
      </c>
      <c r="S35" s="11">
        <f>[31]Outubro!$D$22</f>
        <v>21.5</v>
      </c>
      <c r="T35" s="11">
        <f>[31]Outubro!$D$23</f>
        <v>23.5</v>
      </c>
      <c r="U35" s="11">
        <f>[31]Outubro!$D$24</f>
        <v>22.4</v>
      </c>
      <c r="V35" s="11">
        <f>[31]Outubro!$D$25</f>
        <v>23.3</v>
      </c>
      <c r="W35" s="11">
        <f>[31]Outubro!$D$26</f>
        <v>22.6</v>
      </c>
      <c r="X35" s="11" t="str">
        <f>[31]Outubro!$D$27</f>
        <v>*</v>
      </c>
      <c r="Y35" s="11" t="str">
        <f>[31]Outubro!$D$28</f>
        <v>*</v>
      </c>
      <c r="Z35" s="11">
        <f>[31]Outubro!$D$29</f>
        <v>26</v>
      </c>
      <c r="AA35" s="11" t="str">
        <f>[31]Outubro!$D$30</f>
        <v>*</v>
      </c>
      <c r="AB35" s="11">
        <f>[31]Outubro!$D$31</f>
        <v>22.5</v>
      </c>
      <c r="AC35" s="11">
        <f>[31]Outubro!$D$32</f>
        <v>20.8</v>
      </c>
      <c r="AD35" s="11">
        <f>[31]Outubro!$D$33</f>
        <v>21.1</v>
      </c>
      <c r="AE35" s="11">
        <f>[31]Outubro!$D$34</f>
        <v>19.7</v>
      </c>
      <c r="AF35" s="11">
        <f>[31]Outubro!$D$35</f>
        <v>19.100000000000001</v>
      </c>
      <c r="AG35" s="15">
        <f t="shared" si="9"/>
        <v>17.3</v>
      </c>
      <c r="AH35" s="94">
        <f t="shared" si="10"/>
        <v>22.077777777777783</v>
      </c>
      <c r="AK35" t="s">
        <v>47</v>
      </c>
    </row>
    <row r="36" spans="1:39" x14ac:dyDescent="0.2">
      <c r="A36" s="58" t="s">
        <v>144</v>
      </c>
      <c r="B36" s="11" t="str">
        <f>[32]Outubro!$D$5</f>
        <v>*</v>
      </c>
      <c r="C36" s="11" t="str">
        <f>[32]Outubro!$D$6</f>
        <v>*</v>
      </c>
      <c r="D36" s="11" t="str">
        <f>[32]Outubro!$D$7</f>
        <v>*</v>
      </c>
      <c r="E36" s="11" t="str">
        <f>[32]Outubro!$D$8</f>
        <v>*</v>
      </c>
      <c r="F36" s="11" t="str">
        <f>[32]Outubro!$D$9</f>
        <v>*</v>
      </c>
      <c r="G36" s="11" t="str">
        <f>[32]Outubro!$D$10</f>
        <v>*</v>
      </c>
      <c r="H36" s="11" t="str">
        <f>[32]Outubro!$D$11</f>
        <v>*</v>
      </c>
      <c r="I36" s="11" t="str">
        <f>[32]Outubro!$D$12</f>
        <v>*</v>
      </c>
      <c r="J36" s="11" t="str">
        <f>[32]Outubro!$D$13</f>
        <v>*</v>
      </c>
      <c r="K36" s="11" t="str">
        <f>[32]Outubro!$D$14</f>
        <v>*</v>
      </c>
      <c r="L36" s="11" t="str">
        <f>[32]Outubro!$D$15</f>
        <v>*</v>
      </c>
      <c r="M36" s="11" t="str">
        <f>[32]Outubro!$D$16</f>
        <v>*</v>
      </c>
      <c r="N36" s="11" t="str">
        <f>[32]Outubro!$D$17</f>
        <v>*</v>
      </c>
      <c r="O36" s="11" t="str">
        <f>[32]Outubro!$D$18</f>
        <v>*</v>
      </c>
      <c r="P36" s="11" t="str">
        <f>[32]Outubro!$D$19</f>
        <v>*</v>
      </c>
      <c r="Q36" s="11" t="str">
        <f>[32]Outubro!$D$20</f>
        <v>*</v>
      </c>
      <c r="R36" s="11" t="str">
        <f>[32]Outubro!$D$21</f>
        <v>*</v>
      </c>
      <c r="S36" s="11" t="str">
        <f>[32]Outubro!$D$22</f>
        <v>*</v>
      </c>
      <c r="T36" s="11" t="str">
        <f>[32]Outubro!$D$23</f>
        <v>*</v>
      </c>
      <c r="U36" s="11" t="str">
        <f>[32]Outubro!$D$24</f>
        <v>*</v>
      </c>
      <c r="V36" s="11" t="str">
        <f>[32]Outubro!$D$25</f>
        <v>*</v>
      </c>
      <c r="W36" s="11" t="str">
        <f>[32]Outubro!$D$26</f>
        <v>*</v>
      </c>
      <c r="X36" s="11" t="str">
        <f>[32]Outubro!$D$27</f>
        <v>*</v>
      </c>
      <c r="Y36" s="11" t="str">
        <f>[32]Outubro!$D$28</f>
        <v>*</v>
      </c>
      <c r="Z36" s="11" t="str">
        <f>[32]Outubro!$D$29</f>
        <v>*</v>
      </c>
      <c r="AA36" s="11" t="str">
        <f>[32]Outubro!$D$30</f>
        <v>*</v>
      </c>
      <c r="AB36" s="11" t="str">
        <f>[32]Outubro!$D$31</f>
        <v>*</v>
      </c>
      <c r="AC36" s="11" t="str">
        <f>[32]Outubro!$D$32</f>
        <v>*</v>
      </c>
      <c r="AD36" s="11" t="str">
        <f>[32]Outubro!$D$33</f>
        <v>*</v>
      </c>
      <c r="AE36" s="11" t="str">
        <f>[32]Outubro!$D$34</f>
        <v>*</v>
      </c>
      <c r="AF36" s="11" t="str">
        <f>[32]Outubro!$D$35</f>
        <v>*</v>
      </c>
      <c r="AG36" s="15" t="s">
        <v>226</v>
      </c>
      <c r="AH36" s="94" t="s">
        <v>226</v>
      </c>
      <c r="AJ36" t="s">
        <v>47</v>
      </c>
    </row>
    <row r="37" spans="1:39" x14ac:dyDescent="0.2">
      <c r="A37" s="58" t="s">
        <v>14</v>
      </c>
      <c r="B37" s="11" t="str">
        <f>[33]Outubro!$D$5</f>
        <v>*</v>
      </c>
      <c r="C37" s="11" t="str">
        <f>[33]Outubro!$D$6</f>
        <v>*</v>
      </c>
      <c r="D37" s="11" t="str">
        <f>[33]Outubro!$D$7</f>
        <v>*</v>
      </c>
      <c r="E37" s="11" t="str">
        <f>[33]Outubro!$D$8</f>
        <v>*</v>
      </c>
      <c r="F37" s="11" t="str">
        <f>[33]Outubro!$D$9</f>
        <v>*</v>
      </c>
      <c r="G37" s="11" t="str">
        <f>[33]Outubro!$D$10</f>
        <v>*</v>
      </c>
      <c r="H37" s="11" t="str">
        <f>[33]Outubro!$D$11</f>
        <v>*</v>
      </c>
      <c r="I37" s="11" t="str">
        <f>[33]Outubro!$D$12</f>
        <v>*</v>
      </c>
      <c r="J37" s="11" t="str">
        <f>[33]Outubro!$D$13</f>
        <v>*</v>
      </c>
      <c r="K37" s="11" t="str">
        <f>[33]Outubro!$D$14</f>
        <v>*</v>
      </c>
      <c r="L37" s="11" t="str">
        <f>[33]Outubro!$D$15</f>
        <v>*</v>
      </c>
      <c r="M37" s="11" t="str">
        <f>[33]Outubro!$D$16</f>
        <v>*</v>
      </c>
      <c r="N37" s="11" t="str">
        <f>[33]Outubro!$D$17</f>
        <v>*</v>
      </c>
      <c r="O37" s="11" t="str">
        <f>[33]Outubro!$D$18</f>
        <v>*</v>
      </c>
      <c r="P37" s="11" t="str">
        <f>[33]Outubro!$D$19</f>
        <v>*</v>
      </c>
      <c r="Q37" s="11" t="str">
        <f>[33]Outubro!$D$20</f>
        <v>*</v>
      </c>
      <c r="R37" s="11" t="str">
        <f>[33]Outubro!$D$21</f>
        <v>*</v>
      </c>
      <c r="S37" s="11" t="str">
        <f>[33]Outubro!$D$22</f>
        <v>*</v>
      </c>
      <c r="T37" s="11" t="str">
        <f>[33]Outubro!$D$23</f>
        <v>*</v>
      </c>
      <c r="U37" s="11" t="str">
        <f>[33]Outubro!$D$24</f>
        <v>*</v>
      </c>
      <c r="V37" s="11" t="str">
        <f>[33]Outubro!$D$25</f>
        <v>*</v>
      </c>
      <c r="W37" s="11" t="str">
        <f>[33]Outubro!$D$26</f>
        <v>*</v>
      </c>
      <c r="X37" s="11" t="str">
        <f>[33]Outubro!$D$27</f>
        <v>*</v>
      </c>
      <c r="Y37" s="11" t="str">
        <f>[33]Outubro!$D$28</f>
        <v>*</v>
      </c>
      <c r="Z37" s="11" t="str">
        <f>[33]Outubro!$D$29</f>
        <v>*</v>
      </c>
      <c r="AA37" s="11" t="str">
        <f>[33]Outubro!$D$30</f>
        <v>*</v>
      </c>
      <c r="AB37" s="11" t="str">
        <f>[33]Outubro!$D$31</f>
        <v>*</v>
      </c>
      <c r="AC37" s="11" t="str">
        <f>[33]Outubro!$D$32</f>
        <v>*</v>
      </c>
      <c r="AD37" s="11" t="str">
        <f>[33]Outubro!$D$33</f>
        <v>*</v>
      </c>
      <c r="AE37" s="11" t="str">
        <f>[33]Outubro!$D$34</f>
        <v>*</v>
      </c>
      <c r="AF37" s="11" t="str">
        <f>[33]Outubro!$D$35</f>
        <v>*</v>
      </c>
      <c r="AG37" s="15" t="s">
        <v>226</v>
      </c>
      <c r="AH37" s="94" t="s">
        <v>226</v>
      </c>
    </row>
    <row r="38" spans="1:39" x14ac:dyDescent="0.2">
      <c r="A38" s="58" t="s">
        <v>174</v>
      </c>
      <c r="B38" s="11">
        <f>[34]Outubro!$D$5</f>
        <v>18.399999999999999</v>
      </c>
      <c r="C38" s="11">
        <f>[34]Outubro!$D$6</f>
        <v>20.5</v>
      </c>
      <c r="D38" s="11">
        <f>[34]Outubro!$D$7</f>
        <v>20.5</v>
      </c>
      <c r="E38" s="11">
        <f>[34]Outubro!$D$8</f>
        <v>21.6</v>
      </c>
      <c r="F38" s="11">
        <f>[34]Outubro!$D$9</f>
        <v>22.7</v>
      </c>
      <c r="G38" s="11">
        <f>[34]Outubro!$D$10</f>
        <v>22</v>
      </c>
      <c r="H38" s="11">
        <f>[34]Outubro!$D$11</f>
        <v>22.2</v>
      </c>
      <c r="I38" s="11">
        <f>[34]Outubro!$D$12</f>
        <v>25.3</v>
      </c>
      <c r="J38" s="11">
        <f>[34]Outubro!$D$13</f>
        <v>22.8</v>
      </c>
      <c r="K38" s="11">
        <f>[34]Outubro!$D$14</f>
        <v>24.2</v>
      </c>
      <c r="L38" s="11">
        <f>[34]Outubro!$D$15</f>
        <v>24.3</v>
      </c>
      <c r="M38" s="11">
        <f>[34]Outubro!$D$16</f>
        <v>22.1</v>
      </c>
      <c r="N38" s="11">
        <f>[34]Outubro!$D$17</f>
        <v>23.1</v>
      </c>
      <c r="O38" s="11">
        <f>[34]Outubro!$D$18</f>
        <v>25.5</v>
      </c>
      <c r="P38" s="11">
        <f>[34]Outubro!$D$19</f>
        <v>26.1</v>
      </c>
      <c r="Q38" s="11">
        <f>[34]Outubro!$D$20</f>
        <v>22.8</v>
      </c>
      <c r="R38" s="11">
        <f>[34]Outubro!$D$21</f>
        <v>23.5</v>
      </c>
      <c r="S38" s="11">
        <f>[34]Outubro!$D$22</f>
        <v>24.2</v>
      </c>
      <c r="T38" s="11">
        <f>[34]Outubro!$D$23</f>
        <v>23</v>
      </c>
      <c r="U38" s="11">
        <f>[34]Outubro!$D$24</f>
        <v>23.3</v>
      </c>
      <c r="V38" s="11">
        <f>[34]Outubro!$D$25</f>
        <v>21.6</v>
      </c>
      <c r="W38" s="11">
        <f>[34]Outubro!$D$26</f>
        <v>23.1</v>
      </c>
      <c r="X38" s="11">
        <f>[34]Outubro!$D$27</f>
        <v>24</v>
      </c>
      <c r="Y38" s="11">
        <f>[34]Outubro!$D$28</f>
        <v>22.6</v>
      </c>
      <c r="Z38" s="11">
        <f>[34]Outubro!$D$29</f>
        <v>23.3</v>
      </c>
      <c r="AA38" s="11">
        <f>[34]Outubro!$D$30</f>
        <v>24</v>
      </c>
      <c r="AB38" s="11">
        <f>[34]Outubro!$D$31</f>
        <v>21.7</v>
      </c>
      <c r="AC38" s="11">
        <f>[34]Outubro!$D$32</f>
        <v>22.6</v>
      </c>
      <c r="AD38" s="11">
        <f>[34]Outubro!$D$33</f>
        <v>22</v>
      </c>
      <c r="AE38" s="11">
        <f>[34]Outubro!$D$34</f>
        <v>22.1</v>
      </c>
      <c r="AF38" s="11">
        <f>[34]Outubro!$D$35</f>
        <v>23.2</v>
      </c>
      <c r="AG38" s="15">
        <f t="shared" ref="AG38" si="11">MIN(B38:AF38)</f>
        <v>18.399999999999999</v>
      </c>
      <c r="AH38" s="94">
        <f t="shared" ref="AH38" si="12">AVERAGE(B38:AF38)</f>
        <v>22.848387096774204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[35]Outubro!$D$5</f>
        <v>21.9</v>
      </c>
      <c r="C39" s="11">
        <f>[35]Outubro!$D$6</f>
        <v>23.8</v>
      </c>
      <c r="D39" s="11">
        <f>[35]Outubro!$D$7</f>
        <v>24.6</v>
      </c>
      <c r="E39" s="11">
        <f>[35]Outubro!$D$8</f>
        <v>16</v>
      </c>
      <c r="F39" s="11">
        <f>[35]Outubro!$D$9</f>
        <v>19.5</v>
      </c>
      <c r="G39" s="11">
        <f>[35]Outubro!$D$10</f>
        <v>18.8</v>
      </c>
      <c r="H39" s="11">
        <f>[35]Outubro!$D$11</f>
        <v>24.6</v>
      </c>
      <c r="I39" s="11">
        <f>[35]Outubro!$D$12</f>
        <v>21.7</v>
      </c>
      <c r="J39" s="11">
        <f>[35]Outubro!$D$13</f>
        <v>25.6</v>
      </c>
      <c r="K39" s="11">
        <f>[35]Outubro!$D$14</f>
        <v>18.899999999999999</v>
      </c>
      <c r="L39" s="11">
        <f>[35]Outubro!$D$15</f>
        <v>18.2</v>
      </c>
      <c r="M39" s="11">
        <f>[35]Outubro!$D$16</f>
        <v>19.100000000000001</v>
      </c>
      <c r="N39" s="11">
        <f>[35]Outubro!$D$17</f>
        <v>18.899999999999999</v>
      </c>
      <c r="O39" s="11">
        <f>[35]Outubro!$D$18</f>
        <v>20.100000000000001</v>
      </c>
      <c r="P39" s="11">
        <f>[35]Outubro!$D$19</f>
        <v>18.7</v>
      </c>
      <c r="Q39" s="11">
        <f>[35]Outubro!$D$20</f>
        <v>17.100000000000001</v>
      </c>
      <c r="R39" s="11">
        <f>[35]Outubro!$D$21</f>
        <v>17.100000000000001</v>
      </c>
      <c r="S39" s="11">
        <f>[35]Outubro!$D$22</f>
        <v>18.3</v>
      </c>
      <c r="T39" s="11">
        <f>[35]Outubro!$D$23</f>
        <v>18.399999999999999</v>
      </c>
      <c r="U39" s="11">
        <f>[35]Outubro!$D$24</f>
        <v>19.600000000000001</v>
      </c>
      <c r="V39" s="11">
        <f>[35]Outubro!$D$25</f>
        <v>20.3</v>
      </c>
      <c r="W39" s="11">
        <f>[35]Outubro!$D$26</f>
        <v>20.2</v>
      </c>
      <c r="X39" s="11">
        <f>[35]Outubro!$D$27</f>
        <v>19.600000000000001</v>
      </c>
      <c r="Y39" s="11">
        <f>[35]Outubro!$D$28</f>
        <v>20</v>
      </c>
      <c r="Z39" s="11">
        <f>[35]Outubro!$D$29</f>
        <v>18.7</v>
      </c>
      <c r="AA39" s="11">
        <f>[35]Outubro!$D$30</f>
        <v>17.399999999999999</v>
      </c>
      <c r="AB39" s="11">
        <f>[35]Outubro!$D$31</f>
        <v>17.7</v>
      </c>
      <c r="AC39" s="11">
        <f>[35]Outubro!$D$32</f>
        <v>17.8</v>
      </c>
      <c r="AD39" s="11">
        <f>[35]Outubro!$D$33</f>
        <v>17.2</v>
      </c>
      <c r="AE39" s="11">
        <f>[35]Outubro!$D$34</f>
        <v>15.2</v>
      </c>
      <c r="AF39" s="11">
        <f>[35]Outubro!$D$35</f>
        <v>18.100000000000001</v>
      </c>
      <c r="AG39" s="15">
        <f t="shared" ref="AG39:AG41" si="13">MIN(B39:AF39)</f>
        <v>15.2</v>
      </c>
      <c r="AH39" s="94">
        <f t="shared" ref="AH39:AH41" si="14">AVERAGE(B39:AF39)</f>
        <v>19.454838709677425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 t="str">
        <f>[36]Outubro!$D$5</f>
        <v>*</v>
      </c>
      <c r="C40" s="11" t="str">
        <f>[36]Outubro!$D$6</f>
        <v>*</v>
      </c>
      <c r="D40" s="11" t="str">
        <f>[36]Outubro!$D$7</f>
        <v>*</v>
      </c>
      <c r="E40" s="11" t="str">
        <f>[36]Outubro!$D$8</f>
        <v>*</v>
      </c>
      <c r="F40" s="11" t="str">
        <f>[36]Outubro!$D$9</f>
        <v>*</v>
      </c>
      <c r="G40" s="11">
        <f>[36]Outubro!$D$10</f>
        <v>20.100000000000001</v>
      </c>
      <c r="H40" s="11">
        <f>[36]Outubro!$D$11</f>
        <v>23</v>
      </c>
      <c r="I40" s="11">
        <f>[36]Outubro!$D$12</f>
        <v>26.8</v>
      </c>
      <c r="J40" s="11" t="str">
        <f>[36]Outubro!$D$13</f>
        <v>*</v>
      </c>
      <c r="K40" s="11" t="str">
        <f>[36]Outubro!$D$14</f>
        <v>*</v>
      </c>
      <c r="L40" s="11" t="str">
        <f>[36]Outubro!$D$15</f>
        <v>*</v>
      </c>
      <c r="M40" s="11" t="str">
        <f>[36]Outubro!$D$16</f>
        <v>*</v>
      </c>
      <c r="N40" s="11" t="str">
        <f>[36]Outubro!$D$17</f>
        <v>*</v>
      </c>
      <c r="O40" s="11" t="str">
        <f>[36]Outubro!$D$18</f>
        <v>*</v>
      </c>
      <c r="P40" s="11" t="str">
        <f>[36]Outubro!$D$19</f>
        <v>*</v>
      </c>
      <c r="Q40" s="11" t="str">
        <f>[36]Outubro!$D$20</f>
        <v>*</v>
      </c>
      <c r="R40" s="11">
        <f>[36]Outubro!$D$21</f>
        <v>25.8</v>
      </c>
      <c r="S40" s="11">
        <f>[36]Outubro!$D$22</f>
        <v>21.6</v>
      </c>
      <c r="T40" s="11">
        <f>[36]Outubro!$D$23</f>
        <v>20.6</v>
      </c>
      <c r="U40" s="11">
        <f>[36]Outubro!$D$24</f>
        <v>25.5</v>
      </c>
      <c r="V40" s="11" t="str">
        <f>[36]Outubro!$D$25</f>
        <v>*</v>
      </c>
      <c r="W40" s="11" t="str">
        <f>[36]Outubro!$D$26</f>
        <v>*</v>
      </c>
      <c r="X40" s="11" t="str">
        <f>[36]Outubro!$D$27</f>
        <v>*</v>
      </c>
      <c r="Y40" s="11" t="str">
        <f>[36]Outubro!$D$28</f>
        <v>*</v>
      </c>
      <c r="Z40" s="11" t="str">
        <f>[36]Outubro!$D$29</f>
        <v>*</v>
      </c>
      <c r="AA40" s="11">
        <f>[36]Outubro!$D$30</f>
        <v>22.4</v>
      </c>
      <c r="AB40" s="11">
        <f>[36]Outubro!$D$31</f>
        <v>20.6</v>
      </c>
      <c r="AC40" s="11">
        <f>[36]Outubro!$D$32</f>
        <v>20.399999999999999</v>
      </c>
      <c r="AD40" s="11">
        <f>[36]Outubro!$D$33</f>
        <v>20.3</v>
      </c>
      <c r="AE40" s="11" t="str">
        <f>[36]Outubro!$D$34</f>
        <v>*</v>
      </c>
      <c r="AF40" s="11" t="str">
        <f>[36]Outubro!$D$35</f>
        <v>*</v>
      </c>
      <c r="AG40" s="15">
        <f t="shared" ref="AG40" si="15">MIN(B40:AF40)</f>
        <v>20.100000000000001</v>
      </c>
      <c r="AH40" s="94">
        <f t="shared" ref="AH40" si="16">AVERAGE(B40:AF40)</f>
        <v>22.463636363636365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[37]Outubro!$D$5</f>
        <v>21.8</v>
      </c>
      <c r="C41" s="11">
        <f>[37]Outubro!$D$6</f>
        <v>22.4</v>
      </c>
      <c r="D41" s="11">
        <f>[37]Outubro!$D$7</f>
        <v>21.1</v>
      </c>
      <c r="E41" s="11">
        <f>[37]Outubro!$D$8</f>
        <v>24.1</v>
      </c>
      <c r="F41" s="11">
        <f>[37]Outubro!$D$9</f>
        <v>22.9</v>
      </c>
      <c r="G41" s="11">
        <f>[37]Outubro!$D$10</f>
        <v>24.5</v>
      </c>
      <c r="H41" s="11">
        <f>[37]Outubro!$D$11</f>
        <v>22.4</v>
      </c>
      <c r="I41" s="11">
        <f>[37]Outubro!$D$12</f>
        <v>24.3</v>
      </c>
      <c r="J41" s="11">
        <f>[37]Outubro!$D$13</f>
        <v>24.8</v>
      </c>
      <c r="K41" s="11">
        <f>[37]Outubro!$D$14</f>
        <v>23.5</v>
      </c>
      <c r="L41" s="11">
        <f>[37]Outubro!$D$15</f>
        <v>19.100000000000001</v>
      </c>
      <c r="M41" s="11">
        <f>[37]Outubro!$D$16</f>
        <v>21.2</v>
      </c>
      <c r="N41" s="11">
        <f>[37]Outubro!$D$17</f>
        <v>21.4</v>
      </c>
      <c r="O41" s="11">
        <f>[37]Outubro!$D$18</f>
        <v>21.3</v>
      </c>
      <c r="P41" s="11">
        <f>[37]Outubro!$D$19</f>
        <v>21.2</v>
      </c>
      <c r="Q41" s="11">
        <f>[37]Outubro!$D$20</f>
        <v>19.8</v>
      </c>
      <c r="R41" s="11">
        <f>[37]Outubro!$D$21</f>
        <v>19.100000000000001</v>
      </c>
      <c r="S41" s="11">
        <f>[37]Outubro!$D$22</f>
        <v>21.7</v>
      </c>
      <c r="T41" s="11">
        <f>[37]Outubro!$D$23</f>
        <v>19.600000000000001</v>
      </c>
      <c r="U41" s="11">
        <f>[37]Outubro!$D$24</f>
        <v>19.899999999999999</v>
      </c>
      <c r="V41" s="11">
        <f>[37]Outubro!$D$25</f>
        <v>20.399999999999999</v>
      </c>
      <c r="W41" s="11">
        <f>[37]Outubro!$D$26</f>
        <v>21.5</v>
      </c>
      <c r="X41" s="11">
        <f>[37]Outubro!$D$27</f>
        <v>23.1</v>
      </c>
      <c r="Y41" s="11">
        <f>[37]Outubro!$D$28</f>
        <v>21.5</v>
      </c>
      <c r="Z41" s="11">
        <f>[37]Outubro!$D$29</f>
        <v>20.100000000000001</v>
      </c>
      <c r="AA41" s="11">
        <f>[37]Outubro!$D$30</f>
        <v>19.2</v>
      </c>
      <c r="AB41" s="11">
        <f>[37]Outubro!$D$31</f>
        <v>18.8</v>
      </c>
      <c r="AC41" s="11">
        <f>[37]Outubro!$D$32</f>
        <v>18.899999999999999</v>
      </c>
      <c r="AD41" s="11">
        <f>[37]Outubro!$D$33</f>
        <v>19.8</v>
      </c>
      <c r="AE41" s="11">
        <f>[37]Outubro!$D$34</f>
        <v>20.100000000000001</v>
      </c>
      <c r="AF41" s="11">
        <f>[37]Outubro!$D$35</f>
        <v>18.3</v>
      </c>
      <c r="AG41" s="15">
        <f t="shared" si="13"/>
        <v>18.3</v>
      </c>
      <c r="AH41" s="94">
        <f t="shared" si="14"/>
        <v>21.219354838709677</v>
      </c>
      <c r="AL41" t="s">
        <v>47</v>
      </c>
    </row>
    <row r="42" spans="1:39" x14ac:dyDescent="0.2">
      <c r="A42" s="58" t="s">
        <v>17</v>
      </c>
      <c r="B42" s="11">
        <f>[38]Outubro!$D$5</f>
        <v>19.3</v>
      </c>
      <c r="C42" s="11">
        <f>[38]Outubro!$D$6</f>
        <v>21</v>
      </c>
      <c r="D42" s="11">
        <f>[38]Outubro!$D$7</f>
        <v>20.5</v>
      </c>
      <c r="E42" s="11">
        <f>[38]Outubro!$D$8</f>
        <v>20.6</v>
      </c>
      <c r="F42" s="11">
        <f>[38]Outubro!$D$9</f>
        <v>21.1</v>
      </c>
      <c r="G42" s="11">
        <f>[38]Outubro!$D$10</f>
        <v>20.8</v>
      </c>
      <c r="H42" s="11">
        <f>[38]Outubro!$D$11</f>
        <v>21.8</v>
      </c>
      <c r="I42" s="11">
        <f>[38]Outubro!$D$12</f>
        <v>21</v>
      </c>
      <c r="J42" s="11">
        <f>[38]Outubro!$D$13</f>
        <v>23.5</v>
      </c>
      <c r="K42" s="11">
        <f>[38]Outubro!$D$14</f>
        <v>19.5</v>
      </c>
      <c r="L42" s="11">
        <f>[38]Outubro!$D$15</f>
        <v>16.3</v>
      </c>
      <c r="M42" s="11">
        <f>[38]Outubro!$D$16</f>
        <v>19.100000000000001</v>
      </c>
      <c r="N42" s="11">
        <f>[38]Outubro!$D$17</f>
        <v>22</v>
      </c>
      <c r="O42" s="11">
        <f>[38]Outubro!$D$18</f>
        <v>20.100000000000001</v>
      </c>
      <c r="P42" s="11">
        <f>[38]Outubro!$D$19</f>
        <v>20.399999999999999</v>
      </c>
      <c r="Q42" s="11">
        <f>[38]Outubro!$D$20</f>
        <v>18.5</v>
      </c>
      <c r="R42" s="11">
        <f>[38]Outubro!$D$21</f>
        <v>19</v>
      </c>
      <c r="S42" s="11">
        <f>[38]Outubro!$D$22</f>
        <v>18.5</v>
      </c>
      <c r="T42" s="11">
        <f>[38]Outubro!$D$23</f>
        <v>17.899999999999999</v>
      </c>
      <c r="U42" s="11">
        <f>[38]Outubro!$D$24</f>
        <v>20.3</v>
      </c>
      <c r="V42" s="11">
        <f>[38]Outubro!$D$25</f>
        <v>20.6</v>
      </c>
      <c r="W42" s="11">
        <f>[38]Outubro!$D$26</f>
        <v>20.6</v>
      </c>
      <c r="X42" s="11">
        <f>[38]Outubro!$D$27</f>
        <v>22.8</v>
      </c>
      <c r="Y42" s="11">
        <f>[38]Outubro!$D$28</f>
        <v>21</v>
      </c>
      <c r="Z42" s="11">
        <f>[38]Outubro!$D$29</f>
        <v>18.7</v>
      </c>
      <c r="AA42" s="11">
        <f>[38]Outubro!$D$30</f>
        <v>18.7</v>
      </c>
      <c r="AB42" s="11">
        <f>[38]Outubro!$D$31</f>
        <v>16.3</v>
      </c>
      <c r="AC42" s="11">
        <f>[38]Outubro!$D$32</f>
        <v>15.5</v>
      </c>
      <c r="AD42" s="11">
        <f>[38]Outubro!$D$33</f>
        <v>19.8</v>
      </c>
      <c r="AE42" s="11">
        <f>[38]Outubro!$D$34</f>
        <v>18.7</v>
      </c>
      <c r="AF42" s="11">
        <f>[38]Outubro!$D$35</f>
        <v>17.5</v>
      </c>
      <c r="AG42" s="15">
        <f t="shared" ref="AG42:AG43" si="17">MIN(B42:AF42)</f>
        <v>15.5</v>
      </c>
      <c r="AH42" s="94">
        <f t="shared" ref="AH42:AH43" si="18">AVERAGE(B42:AF42)</f>
        <v>19.72258064516129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[39]Outubro!$D$5</f>
        <v>17.899999999999999</v>
      </c>
      <c r="C43" s="11">
        <f>[39]Outubro!$D$6</f>
        <v>21.1</v>
      </c>
      <c r="D43" s="11">
        <f>[39]Outubro!$D$7</f>
        <v>18.5</v>
      </c>
      <c r="E43" s="11">
        <f>[39]Outubro!$D$8</f>
        <v>21.8</v>
      </c>
      <c r="F43" s="11">
        <f>[39]Outubro!$D$9</f>
        <v>21.1</v>
      </c>
      <c r="G43" s="11">
        <f>[39]Outubro!$D$10</f>
        <v>19.2</v>
      </c>
      <c r="H43" s="11">
        <f>[39]Outubro!$D$11</f>
        <v>22</v>
      </c>
      <c r="I43" s="11">
        <f>[39]Outubro!$D$12</f>
        <v>24.1</v>
      </c>
      <c r="J43" s="11">
        <f>[39]Outubro!$D$13</f>
        <v>21.2</v>
      </c>
      <c r="K43" s="11">
        <f>[39]Outubro!$D$14</f>
        <v>21.4</v>
      </c>
      <c r="L43" s="11">
        <f>[39]Outubro!$D$15</f>
        <v>16.7</v>
      </c>
      <c r="M43" s="11">
        <f>[39]Outubro!$D$16</f>
        <v>19.2</v>
      </c>
      <c r="N43" s="11">
        <f>[39]Outubro!$D$17</f>
        <v>20.2</v>
      </c>
      <c r="O43" s="11">
        <f>[39]Outubro!$D$18</f>
        <v>20.9</v>
      </c>
      <c r="P43" s="11">
        <f>[39]Outubro!$D$19</f>
        <v>20.7</v>
      </c>
      <c r="Q43" s="11">
        <f>[39]Outubro!$D$20</f>
        <v>20.8</v>
      </c>
      <c r="R43" s="11">
        <f>[39]Outubro!$D$21</f>
        <v>18.100000000000001</v>
      </c>
      <c r="S43" s="11">
        <f>[39]Outubro!$D$22</f>
        <v>19.3</v>
      </c>
      <c r="T43" s="11">
        <f>[39]Outubro!$D$23</f>
        <v>19.5</v>
      </c>
      <c r="U43" s="11">
        <f>[39]Outubro!$D$24</f>
        <v>20.100000000000001</v>
      </c>
      <c r="V43" s="11">
        <f>[39]Outubro!$D$25</f>
        <v>20.9</v>
      </c>
      <c r="W43" s="11">
        <f>[39]Outubro!$D$26</f>
        <v>21.1</v>
      </c>
      <c r="X43" s="11">
        <f>[39]Outubro!$D$27</f>
        <v>21.6</v>
      </c>
      <c r="Y43" s="11">
        <f>[39]Outubro!$D$28</f>
        <v>21.2</v>
      </c>
      <c r="Z43" s="11">
        <f>[39]Outubro!$D$29</f>
        <v>19.600000000000001</v>
      </c>
      <c r="AA43" s="11">
        <f>[39]Outubro!$D$30</f>
        <v>19.600000000000001</v>
      </c>
      <c r="AB43" s="11">
        <f>[39]Outubro!$D$31</f>
        <v>18.600000000000001</v>
      </c>
      <c r="AC43" s="11">
        <f>[39]Outubro!$D$32</f>
        <v>15.1</v>
      </c>
      <c r="AD43" s="11">
        <f>[39]Outubro!$D$33</f>
        <v>20.7</v>
      </c>
      <c r="AE43" s="11">
        <f>[39]Outubro!$D$34</f>
        <v>18.8</v>
      </c>
      <c r="AF43" s="11">
        <f>[39]Outubro!$D$35</f>
        <v>17.5</v>
      </c>
      <c r="AG43" s="15">
        <f t="shared" si="17"/>
        <v>15.1</v>
      </c>
      <c r="AH43" s="94">
        <f t="shared" si="18"/>
        <v>19.951612903225811</v>
      </c>
      <c r="AJ43" t="s">
        <v>47</v>
      </c>
    </row>
    <row r="44" spans="1:39" x14ac:dyDescent="0.2">
      <c r="A44" s="58" t="s">
        <v>18</v>
      </c>
      <c r="B44" s="11">
        <f>[40]Outubro!$D$5</f>
        <v>19.399999999999999</v>
      </c>
      <c r="C44" s="11">
        <f>[40]Outubro!$D$6</f>
        <v>21.3</v>
      </c>
      <c r="D44" s="11">
        <f>[40]Outubro!$D$7</f>
        <v>19.399999999999999</v>
      </c>
      <c r="E44" s="11">
        <f>[40]Outubro!$D$8</f>
        <v>22.5</v>
      </c>
      <c r="F44" s="11">
        <f>[40]Outubro!$D$9</f>
        <v>21.4</v>
      </c>
      <c r="G44" s="11">
        <f>[40]Outubro!$D$10</f>
        <v>24.5</v>
      </c>
      <c r="H44" s="11">
        <f>[40]Outubro!$D$11</f>
        <v>21.2</v>
      </c>
      <c r="I44" s="11">
        <f>[40]Outubro!$D$12</f>
        <v>24.5</v>
      </c>
      <c r="J44" s="11">
        <f>[40]Outubro!$D$13</f>
        <v>20.399999999999999</v>
      </c>
      <c r="K44" s="11">
        <f>[40]Outubro!$D$14</f>
        <v>24.5</v>
      </c>
      <c r="L44" s="11">
        <f>[40]Outubro!$D$15</f>
        <v>21.3</v>
      </c>
      <c r="M44" s="11">
        <f>[40]Outubro!$D$16</f>
        <v>19.399999999999999</v>
      </c>
      <c r="N44" s="11">
        <f>[40]Outubro!$D$17</f>
        <v>19</v>
      </c>
      <c r="O44" s="11">
        <f>[40]Outubro!$D$18</f>
        <v>20.8</v>
      </c>
      <c r="P44" s="11">
        <f>[40]Outubro!$D$19</f>
        <v>19.100000000000001</v>
      </c>
      <c r="Q44" s="11">
        <f>[40]Outubro!$D$20</f>
        <v>19.100000000000001</v>
      </c>
      <c r="R44" s="11">
        <f>[40]Outubro!$D$21</f>
        <v>19.2</v>
      </c>
      <c r="S44" s="11">
        <f>[40]Outubro!$D$22</f>
        <v>21.9</v>
      </c>
      <c r="T44" s="11">
        <f>[40]Outubro!$D$23</f>
        <v>21.3</v>
      </c>
      <c r="U44" s="11">
        <f>[40]Outubro!$D$24</f>
        <v>19.100000000000001</v>
      </c>
      <c r="V44" s="11">
        <f>[40]Outubro!$D$25</f>
        <v>20</v>
      </c>
      <c r="W44" s="11">
        <f>[40]Outubro!$D$26</f>
        <v>20.100000000000001</v>
      </c>
      <c r="X44" s="11">
        <f>[40]Outubro!$D$27</f>
        <v>21.1</v>
      </c>
      <c r="Y44" s="11">
        <f>[40]Outubro!$D$28</f>
        <v>19.3</v>
      </c>
      <c r="Z44" s="11">
        <f>[40]Outubro!$D$29</f>
        <v>19.5</v>
      </c>
      <c r="AA44" s="11">
        <f>[40]Outubro!$D$30</f>
        <v>17.5</v>
      </c>
      <c r="AB44" s="11">
        <f>[40]Outubro!$D$31</f>
        <v>17.399999999999999</v>
      </c>
      <c r="AC44" s="11">
        <f>[40]Outubro!$D$32</f>
        <v>18.5</v>
      </c>
      <c r="AD44" s="11">
        <f>[40]Outubro!$D$33</f>
        <v>18.899999999999999</v>
      </c>
      <c r="AE44" s="11">
        <f>[40]Outubro!$D$34</f>
        <v>19</v>
      </c>
      <c r="AF44" s="11">
        <f>[40]Outubro!$D$35</f>
        <v>18.3</v>
      </c>
      <c r="AG44" s="15">
        <f t="shared" ref="AG44" si="19">MIN(B44:AF44)</f>
        <v>17.399999999999999</v>
      </c>
      <c r="AH44" s="94">
        <f t="shared" ref="AH44" si="20">AVERAGE(B44:AF44)</f>
        <v>20.28709677419355</v>
      </c>
      <c r="AJ44" t="s">
        <v>47</v>
      </c>
      <c r="AL44" s="12" t="s">
        <v>47</v>
      </c>
    </row>
    <row r="45" spans="1:39" x14ac:dyDescent="0.2">
      <c r="A45" s="58" t="s">
        <v>162</v>
      </c>
      <c r="B45" s="11" t="str">
        <f>[41]Outubro!$D$5</f>
        <v>*</v>
      </c>
      <c r="C45" s="11" t="str">
        <f>[41]Outubro!$D$6</f>
        <v>*</v>
      </c>
      <c r="D45" s="11" t="str">
        <f>[41]Outubro!$D$7</f>
        <v>*</v>
      </c>
      <c r="E45" s="11" t="str">
        <f>[41]Outubro!$D$8</f>
        <v>*</v>
      </c>
      <c r="F45" s="11" t="str">
        <f>[41]Outubro!$D$9</f>
        <v>*</v>
      </c>
      <c r="G45" s="11" t="str">
        <f>[41]Outubro!$D$10</f>
        <v>*</v>
      </c>
      <c r="H45" s="11" t="str">
        <f>[41]Outubro!$D$11</f>
        <v>*</v>
      </c>
      <c r="I45" s="11" t="str">
        <f>[41]Outubro!$D$12</f>
        <v>*</v>
      </c>
      <c r="J45" s="11" t="str">
        <f>[41]Outubro!$D$13</f>
        <v>*</v>
      </c>
      <c r="K45" s="11" t="str">
        <f>[41]Outubro!$D$14</f>
        <v>*</v>
      </c>
      <c r="L45" s="11" t="str">
        <f>[41]Outubro!$D$15</f>
        <v>*</v>
      </c>
      <c r="M45" s="11" t="str">
        <f>[41]Outubro!$D$16</f>
        <v>*</v>
      </c>
      <c r="N45" s="11" t="str">
        <f>[41]Outubro!$D$17</f>
        <v>*</v>
      </c>
      <c r="O45" s="11" t="str">
        <f>[41]Outubro!$D$18</f>
        <v>*</v>
      </c>
      <c r="P45" s="11" t="str">
        <f>[41]Outubro!$D$19</f>
        <v>*</v>
      </c>
      <c r="Q45" s="11" t="str">
        <f>[41]Outubro!$D$20</f>
        <v>*</v>
      </c>
      <c r="R45" s="11" t="str">
        <f>[41]Outubro!$D$21</f>
        <v>*</v>
      </c>
      <c r="S45" s="11" t="str">
        <f>[41]Outubro!$D$22</f>
        <v>*</v>
      </c>
      <c r="T45" s="11" t="str">
        <f>[41]Outubro!$D$23</f>
        <v>*</v>
      </c>
      <c r="U45" s="11" t="str">
        <f>[41]Outubro!$D$24</f>
        <v>*</v>
      </c>
      <c r="V45" s="11" t="str">
        <f>[41]Outubro!$D$25</f>
        <v>*</v>
      </c>
      <c r="W45" s="11" t="str">
        <f>[41]Outubro!$D$26</f>
        <v>*</v>
      </c>
      <c r="X45" s="11" t="str">
        <f>[41]Outubro!$D$27</f>
        <v>*</v>
      </c>
      <c r="Y45" s="11" t="str">
        <f>[41]Outubro!$D$28</f>
        <v>*</v>
      </c>
      <c r="Z45" s="11" t="str">
        <f>[41]Outubro!$D$29</f>
        <v>*</v>
      </c>
      <c r="AA45" s="11" t="str">
        <f>[41]Outubro!$D$30</f>
        <v>*</v>
      </c>
      <c r="AB45" s="11" t="str">
        <f>[41]Outubro!$D$31</f>
        <v>*</v>
      </c>
      <c r="AC45" s="11" t="str">
        <f>[41]Outubro!$D$32</f>
        <v>*</v>
      </c>
      <c r="AD45" s="11" t="str">
        <f>[41]Outubro!$D$33</f>
        <v>*</v>
      </c>
      <c r="AE45" s="11" t="str">
        <f>[41]Outubro!$D$34</f>
        <v>*</v>
      </c>
      <c r="AF45" s="11" t="str">
        <f>[41]Outubro!$D$35</f>
        <v>*</v>
      </c>
      <c r="AG45" s="15" t="s">
        <v>226</v>
      </c>
      <c r="AH45" s="94" t="s">
        <v>226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[42]Outubro!$D$5</f>
        <v>32.4</v>
      </c>
      <c r="C46" s="11">
        <f>[42]Outubro!$D$6</f>
        <v>28.8</v>
      </c>
      <c r="D46" s="11">
        <f>[42]Outubro!$D$7</f>
        <v>26.7</v>
      </c>
      <c r="E46" s="11">
        <f>[42]Outubro!$D$8</f>
        <v>22.5</v>
      </c>
      <c r="F46" s="11">
        <f>[42]Outubro!$D$9</f>
        <v>24</v>
      </c>
      <c r="G46" s="11">
        <f>[42]Outubro!$D$10</f>
        <v>19.5</v>
      </c>
      <c r="H46" s="11">
        <f>[42]Outubro!$D$11</f>
        <v>34.299999999999997</v>
      </c>
      <c r="I46" s="11">
        <f>[42]Outubro!$D$12</f>
        <v>29.1</v>
      </c>
      <c r="J46" s="11">
        <f>[42]Outubro!$D$13</f>
        <v>25.2</v>
      </c>
      <c r="K46" s="11">
        <f>[42]Outubro!$D$14</f>
        <v>19.899999999999999</v>
      </c>
      <c r="L46" s="11">
        <f>[42]Outubro!$D$15</f>
        <v>23.2</v>
      </c>
      <c r="M46" s="11">
        <f>[42]Outubro!$D$16</f>
        <v>22.3</v>
      </c>
      <c r="N46" s="11">
        <f>[42]Outubro!$D$17</f>
        <v>24.5</v>
      </c>
      <c r="O46" s="11">
        <f>[42]Outubro!$D$18</f>
        <v>23.7</v>
      </c>
      <c r="P46" s="11">
        <f>[42]Outubro!$D$19</f>
        <v>21.2</v>
      </c>
      <c r="Q46" s="11">
        <f>[42]Outubro!$D$20</f>
        <v>20.399999999999999</v>
      </c>
      <c r="R46" s="11">
        <f>[42]Outubro!$D$21</f>
        <v>21</v>
      </c>
      <c r="S46" s="11">
        <f>[42]Outubro!$D$22</f>
        <v>22.1</v>
      </c>
      <c r="T46" s="11">
        <f>[42]Outubro!$D$23</f>
        <v>22.4</v>
      </c>
      <c r="U46" s="11">
        <f>[42]Outubro!$D$24</f>
        <v>25</v>
      </c>
      <c r="V46" s="11">
        <f>[42]Outubro!$D$25</f>
        <v>25.8</v>
      </c>
      <c r="W46" s="11">
        <f>[42]Outubro!$D$26</f>
        <v>24.6</v>
      </c>
      <c r="X46" s="11">
        <f>[42]Outubro!$D$27</f>
        <v>24.1</v>
      </c>
      <c r="Y46" s="11">
        <f>[42]Outubro!$D$28</f>
        <v>21.3</v>
      </c>
      <c r="Z46" s="11">
        <f>[42]Outubro!$D$29</f>
        <v>24.6</v>
      </c>
      <c r="AA46" s="11">
        <f>[42]Outubro!$D$30</f>
        <v>19.7</v>
      </c>
      <c r="AB46" s="11">
        <f>[42]Outubro!$D$31</f>
        <v>23.3</v>
      </c>
      <c r="AC46" s="11">
        <f>[42]Outubro!$D$32</f>
        <v>27.1</v>
      </c>
      <c r="AD46" s="11">
        <f>[42]Outubro!$D$33</f>
        <v>19.7</v>
      </c>
      <c r="AE46" s="11">
        <f>[42]Outubro!$D$34</f>
        <v>21</v>
      </c>
      <c r="AF46" s="11">
        <f>[42]Outubro!$D$35</f>
        <v>20.5</v>
      </c>
      <c r="AG46" s="15" t="s">
        <v>226</v>
      </c>
      <c r="AH46" s="94" t="s">
        <v>226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[43]Outubro!$D$5</f>
        <v>22.1</v>
      </c>
      <c r="C47" s="11">
        <f>[43]Outubro!$D$6</f>
        <v>23</v>
      </c>
      <c r="D47" s="11">
        <f>[43]Outubro!$D$7</f>
        <v>21.7</v>
      </c>
      <c r="E47" s="11">
        <f>[43]Outubro!$D$8</f>
        <v>19.600000000000001</v>
      </c>
      <c r="F47" s="11">
        <f>[43]Outubro!$D$9</f>
        <v>21.1</v>
      </c>
      <c r="G47" s="11">
        <f>[43]Outubro!$D$10</f>
        <v>20.8</v>
      </c>
      <c r="H47" s="11">
        <f>[43]Outubro!$D$11</f>
        <v>23.6</v>
      </c>
      <c r="I47" s="11">
        <f>[43]Outubro!$D$12</f>
        <v>22.3</v>
      </c>
      <c r="J47" s="11">
        <f>[43]Outubro!$D$13</f>
        <v>25.6</v>
      </c>
      <c r="K47" s="11">
        <f>[43]Outubro!$D$14</f>
        <v>20.6</v>
      </c>
      <c r="L47" s="11">
        <f>[43]Outubro!$D$15</f>
        <v>19.100000000000001</v>
      </c>
      <c r="M47" s="11">
        <f>[43]Outubro!$D$16</f>
        <v>23.2</v>
      </c>
      <c r="N47" s="11">
        <f>[43]Outubro!$D$17</f>
        <v>22.1</v>
      </c>
      <c r="O47" s="11">
        <f>[43]Outubro!$D$18</f>
        <v>20.8</v>
      </c>
      <c r="P47" s="11">
        <f>[43]Outubro!$D$19</f>
        <v>19.5</v>
      </c>
      <c r="Q47" s="11">
        <f>[43]Outubro!$D$20</f>
        <v>18.600000000000001</v>
      </c>
      <c r="R47" s="11">
        <f>[43]Outubro!$D$21</f>
        <v>19.7</v>
      </c>
      <c r="S47" s="11">
        <f>[43]Outubro!$D$22</f>
        <v>20</v>
      </c>
      <c r="T47" s="11">
        <f>[43]Outubro!$D$23</f>
        <v>19.2</v>
      </c>
      <c r="U47" s="11">
        <f>[43]Outubro!$D$24</f>
        <v>20.3</v>
      </c>
      <c r="V47" s="11">
        <f>[43]Outubro!$D$25</f>
        <v>20.9</v>
      </c>
      <c r="W47" s="11">
        <f>[43]Outubro!$D$26</f>
        <v>19.600000000000001</v>
      </c>
      <c r="X47" s="11">
        <f>[43]Outubro!$D$27</f>
        <v>22.8</v>
      </c>
      <c r="Y47" s="11">
        <f>[43]Outubro!$D$28</f>
        <v>20.7</v>
      </c>
      <c r="Z47" s="11">
        <f>[43]Outubro!$D$29</f>
        <v>18.600000000000001</v>
      </c>
      <c r="AA47" s="11">
        <f>[43]Outubro!$D$30</f>
        <v>17.7</v>
      </c>
      <c r="AB47" s="11">
        <f>[43]Outubro!$D$31</f>
        <v>15.9</v>
      </c>
      <c r="AC47" s="11">
        <f>[43]Outubro!$D$32</f>
        <v>20.399999999999999</v>
      </c>
      <c r="AD47" s="11">
        <f>[43]Outubro!$D$33</f>
        <v>19.7</v>
      </c>
      <c r="AE47" s="11">
        <f>[43]Outubro!$D$34</f>
        <v>17.7</v>
      </c>
      <c r="AF47" s="11">
        <f>[43]Outubro!$D$35</f>
        <v>17.3</v>
      </c>
      <c r="AG47" s="15">
        <f t="shared" ref="AG47" si="21">MIN(B47:AF47)</f>
        <v>15.9</v>
      </c>
      <c r="AH47" s="94">
        <f t="shared" ref="AH47" si="22">AVERAGE(B47:AF47)</f>
        <v>20.458064516129035</v>
      </c>
    </row>
    <row r="48" spans="1:39" x14ac:dyDescent="0.2">
      <c r="A48" s="58" t="s">
        <v>44</v>
      </c>
      <c r="B48" s="11">
        <f>[44]Outubro!$D$5</f>
        <v>23.3</v>
      </c>
      <c r="C48" s="11">
        <f>[44]Outubro!$D$6</f>
        <v>24.8</v>
      </c>
      <c r="D48" s="11">
        <f>[44]Outubro!$D$7</f>
        <v>22.5</v>
      </c>
      <c r="E48" s="11">
        <f>[44]Outubro!$D$8</f>
        <v>25</v>
      </c>
      <c r="F48" s="11">
        <f>[44]Outubro!$D$9</f>
        <v>22.6</v>
      </c>
      <c r="G48" s="11">
        <f>[44]Outubro!$D$10</f>
        <v>22</v>
      </c>
      <c r="H48" s="11">
        <f>[44]Outubro!$D$11</f>
        <v>26.3</v>
      </c>
      <c r="I48" s="11">
        <f>[44]Outubro!$D$12</f>
        <v>24.4</v>
      </c>
      <c r="J48" s="11">
        <f>[44]Outubro!$D$13</f>
        <v>25</v>
      </c>
      <c r="K48" s="11">
        <f>[44]Outubro!$D$14</f>
        <v>26</v>
      </c>
      <c r="L48" s="11">
        <f>[44]Outubro!$D$15</f>
        <v>23.9</v>
      </c>
      <c r="M48" s="11">
        <f>[44]Outubro!$D$16</f>
        <v>20.399999999999999</v>
      </c>
      <c r="N48" s="11">
        <f>[44]Outubro!$D$17</f>
        <v>23.2</v>
      </c>
      <c r="O48" s="11">
        <f>[44]Outubro!$D$18</f>
        <v>24.5</v>
      </c>
      <c r="P48" s="11">
        <f>[44]Outubro!$D$19</f>
        <v>22.9</v>
      </c>
      <c r="Q48" s="11">
        <f>[44]Outubro!$D$20</f>
        <v>19.7</v>
      </c>
      <c r="R48" s="11">
        <f>[44]Outubro!$D$21</f>
        <v>19.399999999999999</v>
      </c>
      <c r="S48" s="11">
        <f>[44]Outubro!$D$22</f>
        <v>22</v>
      </c>
      <c r="T48" s="11">
        <f>[44]Outubro!$D$23</f>
        <v>21.6</v>
      </c>
      <c r="U48" s="11">
        <f>[44]Outubro!$D$24</f>
        <v>21</v>
      </c>
      <c r="V48" s="11">
        <f>[44]Outubro!$D$25</f>
        <v>20.8</v>
      </c>
      <c r="W48" s="11">
        <f>[44]Outubro!$D$26</f>
        <v>21</v>
      </c>
      <c r="X48" s="11">
        <f>[44]Outubro!$D$27</f>
        <v>23</v>
      </c>
      <c r="Y48" s="11">
        <f>[44]Outubro!$D$28</f>
        <v>21.4</v>
      </c>
      <c r="Z48" s="11">
        <f>[44]Outubro!$D$29</f>
        <v>22.4</v>
      </c>
      <c r="AA48" s="11">
        <f>[44]Outubro!$D$30</f>
        <v>21.2</v>
      </c>
      <c r="AB48" s="11">
        <f>[44]Outubro!$D$31</f>
        <v>19.5</v>
      </c>
      <c r="AC48" s="11">
        <f>[44]Outubro!$D$32</f>
        <v>22</v>
      </c>
      <c r="AD48" s="11">
        <f>[44]Outubro!$D$33</f>
        <v>20.100000000000001</v>
      </c>
      <c r="AE48" s="11">
        <f>[44]Outubro!$D$34</f>
        <v>20.3</v>
      </c>
      <c r="AF48" s="11">
        <f>[44]Outubro!$D$35</f>
        <v>21.2</v>
      </c>
      <c r="AG48" s="15">
        <f>MIN(B48:AF48)</f>
        <v>19.399999999999999</v>
      </c>
      <c r="AH48" s="94">
        <f>AVERAGE(B48:AF48)</f>
        <v>22.36774193548387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[45]Outubro!$D$5</f>
        <v>*</v>
      </c>
      <c r="C49" s="11" t="str">
        <f>[45]Outubro!$D$6</f>
        <v>*</v>
      </c>
      <c r="D49" s="11" t="str">
        <f>[45]Outubro!$D$7</f>
        <v>*</v>
      </c>
      <c r="E49" s="11" t="str">
        <f>[45]Outubro!$D$8</f>
        <v>*</v>
      </c>
      <c r="F49" s="11" t="str">
        <f>[45]Outubro!$D$9</f>
        <v>*</v>
      </c>
      <c r="G49" s="11" t="str">
        <f>[45]Outubro!$D$10</f>
        <v>*</v>
      </c>
      <c r="H49" s="11" t="str">
        <f>[45]Outubro!$D$11</f>
        <v>*</v>
      </c>
      <c r="I49" s="11" t="str">
        <f>[45]Outubro!$D$12</f>
        <v>*</v>
      </c>
      <c r="J49" s="11" t="str">
        <f>[45]Outubro!$D$13</f>
        <v>*</v>
      </c>
      <c r="K49" s="11" t="str">
        <f>[45]Outubro!$D$14</f>
        <v>*</v>
      </c>
      <c r="L49" s="11" t="str">
        <f>[45]Outubro!$D$15</f>
        <v>*</v>
      </c>
      <c r="M49" s="11" t="str">
        <f>[45]Outubro!$D$16</f>
        <v>*</v>
      </c>
      <c r="N49" s="11" t="str">
        <f>[45]Outubro!$D$17</f>
        <v>*</v>
      </c>
      <c r="O49" s="11" t="str">
        <f>[45]Outubro!$D$18</f>
        <v>*</v>
      </c>
      <c r="P49" s="11" t="str">
        <f>[45]Outubro!$D$19</f>
        <v>*</v>
      </c>
      <c r="Q49" s="11" t="str">
        <f>[45]Outubro!$D$20</f>
        <v>*</v>
      </c>
      <c r="R49" s="11" t="str">
        <f>[45]Outubro!$D$21</f>
        <v>*</v>
      </c>
      <c r="S49" s="11" t="str">
        <f>[45]Outubro!$D$22</f>
        <v>*</v>
      </c>
      <c r="T49" s="11" t="str">
        <f>[45]Outubro!$D$23</f>
        <v>*</v>
      </c>
      <c r="U49" s="11" t="str">
        <f>[45]Outubro!$D$24</f>
        <v>*</v>
      </c>
      <c r="V49" s="11" t="str">
        <f>[45]Outubro!$D$25</f>
        <v>*</v>
      </c>
      <c r="W49" s="11" t="str">
        <f>[45]Outubro!$D$26</f>
        <v>*</v>
      </c>
      <c r="X49" s="11" t="str">
        <f>[45]Outubro!$D$27</f>
        <v>*</v>
      </c>
      <c r="Y49" s="11" t="str">
        <f>[45]Outubro!$D$28</f>
        <v>*</v>
      </c>
      <c r="Z49" s="11" t="str">
        <f>[45]Outubro!$D$29</f>
        <v>*</v>
      </c>
      <c r="AA49" s="11" t="str">
        <f>[45]Outubro!$D$30</f>
        <v>*</v>
      </c>
      <c r="AB49" s="11" t="str">
        <f>[45]Outubro!$D$31</f>
        <v>*</v>
      </c>
      <c r="AC49" s="11" t="str">
        <f>[45]Outubro!$D$32</f>
        <v>*</v>
      </c>
      <c r="AD49" s="11" t="str">
        <f>[45]Outubro!$D$33</f>
        <v>*</v>
      </c>
      <c r="AE49" s="11" t="str">
        <f>[45]Outubro!$D$34</f>
        <v>*</v>
      </c>
      <c r="AF49" s="11" t="str">
        <f>[45]Outubro!$D$35</f>
        <v>*</v>
      </c>
      <c r="AG49" s="15" t="s">
        <v>226</v>
      </c>
      <c r="AH49" s="94" t="s">
        <v>226</v>
      </c>
    </row>
    <row r="50" spans="1:39" s="5" customFormat="1" ht="17.100000000000001" customHeight="1" x14ac:dyDescent="0.2">
      <c r="A50" s="59" t="s">
        <v>228</v>
      </c>
      <c r="B50" s="13">
        <f t="shared" ref="B50:AG50" si="23">MIN(B5:B49)</f>
        <v>17.899999999999999</v>
      </c>
      <c r="C50" s="13">
        <f t="shared" si="23"/>
        <v>18.600000000000001</v>
      </c>
      <c r="D50" s="13">
        <f t="shared" si="23"/>
        <v>18</v>
      </c>
      <c r="E50" s="13">
        <f t="shared" si="23"/>
        <v>14.7</v>
      </c>
      <c r="F50" s="13">
        <f t="shared" si="23"/>
        <v>18.100000000000001</v>
      </c>
      <c r="G50" s="13">
        <f t="shared" si="23"/>
        <v>16.5</v>
      </c>
      <c r="H50" s="13">
        <f t="shared" si="23"/>
        <v>20.2</v>
      </c>
      <c r="I50" s="13">
        <f t="shared" si="23"/>
        <v>20.3</v>
      </c>
      <c r="J50" s="13">
        <f t="shared" si="23"/>
        <v>20.399999999999999</v>
      </c>
      <c r="K50" s="13">
        <f t="shared" si="23"/>
        <v>16.8</v>
      </c>
      <c r="L50" s="13">
        <f t="shared" si="23"/>
        <v>15.2</v>
      </c>
      <c r="M50" s="13">
        <f t="shared" si="23"/>
        <v>15.7</v>
      </c>
      <c r="N50" s="13">
        <f t="shared" si="23"/>
        <v>17.399999999999999</v>
      </c>
      <c r="O50" s="13">
        <f t="shared" si="23"/>
        <v>17.7</v>
      </c>
      <c r="P50" s="13">
        <f t="shared" si="23"/>
        <v>18.3</v>
      </c>
      <c r="Q50" s="13">
        <f t="shared" si="23"/>
        <v>17.100000000000001</v>
      </c>
      <c r="R50" s="13">
        <f t="shared" si="23"/>
        <v>16.899999999999999</v>
      </c>
      <c r="S50" s="13">
        <f t="shared" si="23"/>
        <v>17.2</v>
      </c>
      <c r="T50" s="13">
        <f t="shared" si="23"/>
        <v>16.100000000000001</v>
      </c>
      <c r="U50" s="13">
        <f t="shared" si="23"/>
        <v>19</v>
      </c>
      <c r="V50" s="13">
        <f t="shared" si="23"/>
        <v>18.5</v>
      </c>
      <c r="W50" s="13">
        <f t="shared" si="23"/>
        <v>19.100000000000001</v>
      </c>
      <c r="X50" s="13">
        <f t="shared" si="23"/>
        <v>18</v>
      </c>
      <c r="Y50" s="13">
        <f t="shared" si="23"/>
        <v>18.899999999999999</v>
      </c>
      <c r="Z50" s="13">
        <f t="shared" si="23"/>
        <v>18.3</v>
      </c>
      <c r="AA50" s="13">
        <f t="shared" si="23"/>
        <v>17.399999999999999</v>
      </c>
      <c r="AB50" s="13">
        <f t="shared" si="23"/>
        <v>15.9</v>
      </c>
      <c r="AC50" s="13">
        <f t="shared" si="23"/>
        <v>14.4</v>
      </c>
      <c r="AD50" s="13">
        <f t="shared" si="23"/>
        <v>17</v>
      </c>
      <c r="AE50" s="13">
        <f t="shared" si="23"/>
        <v>15.2</v>
      </c>
      <c r="AF50" s="13">
        <f t="shared" si="23"/>
        <v>16.5</v>
      </c>
      <c r="AG50" s="15">
        <f t="shared" si="23"/>
        <v>14.4</v>
      </c>
      <c r="AH50" s="94">
        <f>AVERAGE(AH5:AH49)</f>
        <v>20.918566870035168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s="12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1" spans="1:39" x14ac:dyDescent="0.2">
      <c r="AL61" s="12" t="s">
        <v>47</v>
      </c>
    </row>
    <row r="62" spans="1:39" x14ac:dyDescent="0.2">
      <c r="AI62" s="12" t="s">
        <v>47</v>
      </c>
      <c r="AJ62" t="s">
        <v>47</v>
      </c>
      <c r="AM62" s="1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9" x14ac:dyDescent="0.2">
      <c r="AI72" s="12" t="s">
        <v>47</v>
      </c>
      <c r="AM72" t="s">
        <v>47</v>
      </c>
    </row>
    <row r="73" spans="9:39" x14ac:dyDescent="0.2">
      <c r="AM73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76" sqref="AL7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7" t="s">
        <v>25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7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7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1">
        <v>30</v>
      </c>
      <c r="AF3" s="156">
        <v>31</v>
      </c>
      <c r="AG3" s="169" t="s">
        <v>36</v>
      </c>
    </row>
    <row r="4" spans="1:37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7"/>
      <c r="AG4" s="170"/>
    </row>
    <row r="5" spans="1:37" s="5" customFormat="1" x14ac:dyDescent="0.2">
      <c r="A5" s="58" t="s">
        <v>40</v>
      </c>
      <c r="B5" s="129">
        <f>[1]Outubro!$E$5</f>
        <v>30.833333333333332</v>
      </c>
      <c r="C5" s="129">
        <f>[1]Outubro!$E$6</f>
        <v>32.416666666666664</v>
      </c>
      <c r="D5" s="129">
        <f>[1]Outubro!$E$7</f>
        <v>37.291666666666664</v>
      </c>
      <c r="E5" s="129">
        <f>[1]Outubro!$E$8</f>
        <v>38.833333333333336</v>
      </c>
      <c r="F5" s="129">
        <f>[1]Outubro!$E$9</f>
        <v>39.958333333333336</v>
      </c>
      <c r="G5" s="129">
        <f>[1]Outubro!$E$10</f>
        <v>38.875</v>
      </c>
      <c r="H5" s="129">
        <f>[1]Outubro!$E$11</f>
        <v>36.583333333333336</v>
      </c>
      <c r="I5" s="129">
        <f>[1]Outubro!$E$12</f>
        <v>41.708333333333336</v>
      </c>
      <c r="J5" s="129">
        <f>[1]Outubro!$E$13</f>
        <v>48.291666666666664</v>
      </c>
      <c r="K5" s="129">
        <f>[1]Outubro!$E$14</f>
        <v>49.625</v>
      </c>
      <c r="L5" s="129">
        <f>[1]Outubro!$E$15</f>
        <v>42.583333333333336</v>
      </c>
      <c r="M5" s="129">
        <f>[1]Outubro!$E$16</f>
        <v>43.541666666666664</v>
      </c>
      <c r="N5" s="129">
        <f>[1]Outubro!$E$17</f>
        <v>44.291666666666664</v>
      </c>
      <c r="O5" s="129">
        <f>[1]Outubro!$E$18</f>
        <v>48.375</v>
      </c>
      <c r="P5" s="129">
        <f>[1]Outubro!$E$19</f>
        <v>69.166666666666671</v>
      </c>
      <c r="Q5" s="129">
        <f>[1]Outubro!$E$20</f>
        <v>76.375</v>
      </c>
      <c r="R5" s="129">
        <f>[1]Outubro!$E$21</f>
        <v>53.875</v>
      </c>
      <c r="S5" s="129">
        <f>[1]Outubro!$E$22</f>
        <v>54.375</v>
      </c>
      <c r="T5" s="129">
        <f>[1]Outubro!$E$23</f>
        <v>70.416666666666671</v>
      </c>
      <c r="U5" s="129">
        <f>[1]Outubro!$E$24</f>
        <v>79</v>
      </c>
      <c r="V5" s="129">
        <f>[1]Outubro!$E$25</f>
        <v>73.208333333333329</v>
      </c>
      <c r="W5" s="129">
        <f>[1]Outubro!$E$26</f>
        <v>65.125</v>
      </c>
      <c r="X5" s="129">
        <f>[1]Outubro!$E$27</f>
        <v>60.416666666666664</v>
      </c>
      <c r="Y5" s="129">
        <f>[1]Outubro!$E$28</f>
        <v>77.958333333333329</v>
      </c>
      <c r="Z5" s="129">
        <f>[1]Outubro!$E$29</f>
        <v>75.041666666666671</v>
      </c>
      <c r="AA5" s="129">
        <f>[1]Outubro!$E$30</f>
        <v>87.583333333333329</v>
      </c>
      <c r="AB5" s="129">
        <f>[1]Outubro!$E$31</f>
        <v>75.708333333333329</v>
      </c>
      <c r="AC5" s="129">
        <f>[1]Outubro!$E$32</f>
        <v>71.625</v>
      </c>
      <c r="AD5" s="129">
        <f>[1]Outubro!$E$33</f>
        <v>87.75</v>
      </c>
      <c r="AE5" s="129">
        <f>[1]Outubro!$E$34</f>
        <v>82</v>
      </c>
      <c r="AF5" s="129">
        <f>[1]Outubro!$E$35</f>
        <v>68.041666666666671</v>
      </c>
      <c r="AG5" s="93">
        <f t="shared" ref="AG5:AG6" si="1">AVERAGE(B5:AF5)</f>
        <v>58.092741935483872</v>
      </c>
    </row>
    <row r="6" spans="1:37" x14ac:dyDescent="0.2">
      <c r="A6" s="58" t="s">
        <v>0</v>
      </c>
      <c r="B6" s="11">
        <f>[2]Outubro!$E$5</f>
        <v>33.708333333333336</v>
      </c>
      <c r="C6" s="11">
        <f>[2]Outubro!$E$6</f>
        <v>41.5</v>
      </c>
      <c r="D6" s="11">
        <f>[2]Outubro!$E$7</f>
        <v>46.666666666666664</v>
      </c>
      <c r="E6" s="11">
        <f>[2]Outubro!$E$8</f>
        <v>58.5</v>
      </c>
      <c r="F6" s="11">
        <f>[2]Outubro!$E$9</f>
        <v>61.083333333333336</v>
      </c>
      <c r="G6" s="11">
        <f>[2]Outubro!$E$10</f>
        <v>52.25</v>
      </c>
      <c r="H6" s="11">
        <f>[2]Outubro!$E$11</f>
        <v>47.25</v>
      </c>
      <c r="I6" s="11">
        <f>[2]Outubro!$E$12</f>
        <v>44.958333333333336</v>
      </c>
      <c r="J6" s="11">
        <f>[2]Outubro!$E$13</f>
        <v>42.666666666666664</v>
      </c>
      <c r="K6" s="11">
        <f>[2]Outubro!$E$14</f>
        <v>37.25</v>
      </c>
      <c r="L6" s="11">
        <f>[2]Outubro!$E$15</f>
        <v>34.5</v>
      </c>
      <c r="M6" s="11">
        <f>[2]Outubro!$E$16</f>
        <v>51.375</v>
      </c>
      <c r="N6" s="11">
        <f>[2]Outubro!$E$17</f>
        <v>75.375</v>
      </c>
      <c r="O6" s="11">
        <f>[2]Outubro!$E$18</f>
        <v>70</v>
      </c>
      <c r="P6" s="11">
        <f>[2]Outubro!$E$19</f>
        <v>88.708333333333329</v>
      </c>
      <c r="Q6" s="11">
        <f>[2]Outubro!$E$20</f>
        <v>84.166666666666671</v>
      </c>
      <c r="R6" s="11">
        <f>[2]Outubro!$E$21</f>
        <v>68</v>
      </c>
      <c r="S6" s="11">
        <f>[2]Outubro!$E$22</f>
        <v>66.5</v>
      </c>
      <c r="T6" s="11">
        <f>[2]Outubro!$E$23</f>
        <v>65.5</v>
      </c>
      <c r="U6" s="11">
        <f>[2]Outubro!$E$24</f>
        <v>73.041666666666671</v>
      </c>
      <c r="V6" s="11">
        <f>[2]Outubro!$E$25</f>
        <v>66.125</v>
      </c>
      <c r="W6" s="11">
        <f>[2]Outubro!$E$26</f>
        <v>65.833333333333329</v>
      </c>
      <c r="X6" s="11">
        <f>[2]Outubro!$E$27</f>
        <v>65.083333333333329</v>
      </c>
      <c r="Y6" s="11">
        <f>[2]Outubro!$E$28</f>
        <v>81.375</v>
      </c>
      <c r="Z6" s="11">
        <f>[2]Outubro!$E$29</f>
        <v>69.125</v>
      </c>
      <c r="AA6" s="11">
        <f>[2]Outubro!$E$30</f>
        <v>81.75</v>
      </c>
      <c r="AB6" s="11">
        <f>[2]Outubro!$E$31</f>
        <v>71.416666666666671</v>
      </c>
      <c r="AC6" s="11">
        <f>[2]Outubro!$E$32</f>
        <v>60.083333333333336</v>
      </c>
      <c r="AD6" s="11">
        <f>[2]Outubro!$E$33</f>
        <v>78.5</v>
      </c>
      <c r="AE6" s="11">
        <f>[2]Outubro!$E$34</f>
        <v>68.208333333333329</v>
      </c>
      <c r="AF6" s="11">
        <f>[2]Outubro!$E$35</f>
        <v>64.708333333333329</v>
      </c>
      <c r="AG6" s="93">
        <f t="shared" si="1"/>
        <v>61.780913978494624</v>
      </c>
    </row>
    <row r="7" spans="1:37" x14ac:dyDescent="0.2">
      <c r="A7" s="58" t="s">
        <v>104</v>
      </c>
      <c r="B7" s="11">
        <f>[3]Outubro!$E$5</f>
        <v>43.375</v>
      </c>
      <c r="C7" s="11">
        <f>[3]Outubro!$E$6</f>
        <v>44</v>
      </c>
      <c r="D7" s="11">
        <f>[3]Outubro!$E$7</f>
        <v>41.083333333333336</v>
      </c>
      <c r="E7" s="11">
        <f>[3]Outubro!$E$8</f>
        <v>53.208333333333336</v>
      </c>
      <c r="F7" s="11">
        <f>[3]Outubro!$E$9</f>
        <v>56.625</v>
      </c>
      <c r="G7" s="11">
        <f>[3]Outubro!$E$10</f>
        <v>50.416666666666664</v>
      </c>
      <c r="H7" s="11">
        <f>[3]Outubro!$E$11</f>
        <v>45.25</v>
      </c>
      <c r="I7" s="11">
        <f>[3]Outubro!$E$12</f>
        <v>63.041666666666664</v>
      </c>
      <c r="J7" s="11">
        <f>[3]Outubro!$E$13</f>
        <v>49.291666666666664</v>
      </c>
      <c r="K7" s="11">
        <f>[3]Outubro!$E$14</f>
        <v>50</v>
      </c>
      <c r="L7" s="11">
        <f>[3]Outubro!$E$15</f>
        <v>42.375</v>
      </c>
      <c r="M7" s="11">
        <f>[3]Outubro!$E$16</f>
        <v>47.375</v>
      </c>
      <c r="N7" s="11">
        <f>[3]Outubro!$E$17</f>
        <v>54.75</v>
      </c>
      <c r="O7" s="11">
        <f>[3]Outubro!$E$18</f>
        <v>58.541666666666664</v>
      </c>
      <c r="P7" s="11">
        <f>[3]Outubro!$E$19</f>
        <v>91.625</v>
      </c>
      <c r="Q7" s="11">
        <f>[3]Outubro!$E$20</f>
        <v>82.708333333333329</v>
      </c>
      <c r="R7" s="11">
        <f>[3]Outubro!$E$21</f>
        <v>65.166666666666671</v>
      </c>
      <c r="S7" s="11">
        <f>[3]Outubro!$E$22</f>
        <v>60.083333333333336</v>
      </c>
      <c r="T7" s="11">
        <f>[3]Outubro!$E$23</f>
        <v>63.541666666666664</v>
      </c>
      <c r="U7" s="11">
        <f>[3]Outubro!$E$24</f>
        <v>70.041666666666671</v>
      </c>
      <c r="V7" s="11">
        <f>[3]Outubro!$E$25</f>
        <v>63.75</v>
      </c>
      <c r="W7" s="11">
        <f>[3]Outubro!$E$26</f>
        <v>60.75</v>
      </c>
      <c r="X7" s="11">
        <f>[3]Outubro!$E$27</f>
        <v>56.958333333333336</v>
      </c>
      <c r="Y7" s="11">
        <f>[3]Outubro!$E$28</f>
        <v>74.125</v>
      </c>
      <c r="Z7" s="11">
        <f>[3]Outubro!$E$29</f>
        <v>73.208333333333329</v>
      </c>
      <c r="AA7" s="11">
        <f>[3]Outubro!$E$30</f>
        <v>83.666666666666671</v>
      </c>
      <c r="AB7" s="11">
        <f>[3]Outubro!$E$31</f>
        <v>74.125</v>
      </c>
      <c r="AC7" s="11">
        <f>[3]Outubro!$E$32</f>
        <v>63.958333333333336</v>
      </c>
      <c r="AD7" s="11">
        <f>[3]Outubro!$E$33</f>
        <v>83.083333333333329</v>
      </c>
      <c r="AE7" s="11">
        <f>[3]Outubro!$E$34</f>
        <v>85.041666666666671</v>
      </c>
      <c r="AF7" s="11">
        <f>[3]Outubro!$E$35</f>
        <v>71.875</v>
      </c>
      <c r="AG7" s="97">
        <f>AVERAGE(B7:AF7)</f>
        <v>62.033602150537639</v>
      </c>
    </row>
    <row r="8" spans="1:37" x14ac:dyDescent="0.2">
      <c r="A8" s="58" t="s">
        <v>1</v>
      </c>
      <c r="B8" s="11" t="str">
        <f>[4]Outubro!$E$5</f>
        <v>*</v>
      </c>
      <c r="C8" s="11" t="str">
        <f>[4]Outubro!$E$6</f>
        <v>*</v>
      </c>
      <c r="D8" s="11" t="str">
        <f>[4]Outubro!$E$7</f>
        <v>*</v>
      </c>
      <c r="E8" s="11" t="str">
        <f>[4]Outubro!$E$8</f>
        <v>*</v>
      </c>
      <c r="F8" s="11" t="str">
        <f>[4]Outubro!$E$9</f>
        <v>*</v>
      </c>
      <c r="G8" s="11" t="str">
        <f>[4]Outubro!$E$10</f>
        <v>*</v>
      </c>
      <c r="H8" s="11" t="str">
        <f>[4]Outubro!$E$11</f>
        <v>*</v>
      </c>
      <c r="I8" s="11" t="str">
        <f>[4]Outubro!$E$12</f>
        <v>*</v>
      </c>
      <c r="J8" s="11" t="str">
        <f>[4]Outubro!$E$13</f>
        <v>*</v>
      </c>
      <c r="K8" s="11" t="str">
        <f>[4]Outubro!$E$14</f>
        <v>*</v>
      </c>
      <c r="L8" s="11" t="str">
        <f>[4]Outubro!$E$15</f>
        <v>*</v>
      </c>
      <c r="M8" s="11" t="str">
        <f>[4]Outubro!$E$16</f>
        <v>*</v>
      </c>
      <c r="N8" s="11" t="str">
        <f>[4]Outubro!$E$17</f>
        <v>*</v>
      </c>
      <c r="O8" s="11" t="str">
        <f>[4]Outubro!$E$18</f>
        <v>*</v>
      </c>
      <c r="P8" s="11" t="str">
        <f>[4]Outubro!$E$19</f>
        <v>*</v>
      </c>
      <c r="Q8" s="11" t="str">
        <f>[4]Outubro!$E$20</f>
        <v>*</v>
      </c>
      <c r="R8" s="11" t="str">
        <f>[4]Outubro!$E$21</f>
        <v>*</v>
      </c>
      <c r="S8" s="11" t="str">
        <f>[4]Outubro!$E$22</f>
        <v>*</v>
      </c>
      <c r="T8" s="11" t="str">
        <f>[4]Outubro!$E$23</f>
        <v>*</v>
      </c>
      <c r="U8" s="11" t="str">
        <f>[4]Outubro!$E$24</f>
        <v>*</v>
      </c>
      <c r="V8" s="11" t="str">
        <f>[4]Outubro!$E$25</f>
        <v>*</v>
      </c>
      <c r="W8" s="11" t="str">
        <f>[4]Outubro!$E$26</f>
        <v>*</v>
      </c>
      <c r="X8" s="11" t="str">
        <f>[4]Outubro!$E$27</f>
        <v>*</v>
      </c>
      <c r="Y8" s="11" t="str">
        <f>[4]Outubro!$E$28</f>
        <v>*</v>
      </c>
      <c r="Z8" s="11" t="str">
        <f>[4]Outubro!$E$29</f>
        <v>*</v>
      </c>
      <c r="AA8" s="11" t="str">
        <f>[4]Outubro!$E$30</f>
        <v>*</v>
      </c>
      <c r="AB8" s="11">
        <f>[4]Outubro!$E$31</f>
        <v>59.384615384615387</v>
      </c>
      <c r="AC8" s="11">
        <f>[4]Outubro!$E$32</f>
        <v>71.458333333333329</v>
      </c>
      <c r="AD8" s="11">
        <f>[4]Outubro!$E$33</f>
        <v>82.642857142857139</v>
      </c>
      <c r="AE8" s="11">
        <f>[4]Outubro!$E$34</f>
        <v>74.166666666666671</v>
      </c>
      <c r="AF8" s="11">
        <f>[4]Outubro!$E$35</f>
        <v>66.434782608695656</v>
      </c>
      <c r="AG8" s="97">
        <f>AVERAGE(B8:AF8)</f>
        <v>70.817451027233645</v>
      </c>
    </row>
    <row r="9" spans="1:37" x14ac:dyDescent="0.2">
      <c r="A9" s="58" t="s">
        <v>167</v>
      </c>
      <c r="B9" s="11">
        <f>[5]Outubro!$E$5</f>
        <v>34.409090909090907</v>
      </c>
      <c r="C9" s="11">
        <f>[5]Outubro!$E$6</f>
        <v>35.5</v>
      </c>
      <c r="D9" s="11">
        <f>[5]Outubro!$E$7</f>
        <v>42.625</v>
      </c>
      <c r="E9" s="11">
        <f>[5]Outubro!$E$8</f>
        <v>67.083333333333329</v>
      </c>
      <c r="F9" s="11">
        <f>[5]Outubro!$E$9</f>
        <v>64.208333333333329</v>
      </c>
      <c r="G9" s="11">
        <f>[5]Outubro!$E$10</f>
        <v>55.208333333333336</v>
      </c>
      <c r="H9" s="11">
        <f>[5]Outubro!$E$11</f>
        <v>46.416666666666664</v>
      </c>
      <c r="I9" s="11">
        <f>[5]Outubro!$E$12</f>
        <v>46.347826086956523</v>
      </c>
      <c r="J9" s="11">
        <f>[5]Outubro!$E$13</f>
        <v>42.875</v>
      </c>
      <c r="K9" s="11">
        <f>[5]Outubro!$E$14</f>
        <v>45.083333333333336</v>
      </c>
      <c r="L9" s="11">
        <f>[5]Outubro!$E$15</f>
        <v>33.291666666666664</v>
      </c>
      <c r="M9" s="11">
        <f>[5]Outubro!$E$16</f>
        <v>49.208333333333336</v>
      </c>
      <c r="N9" s="11">
        <f>[5]Outubro!$E$17</f>
        <v>64.625</v>
      </c>
      <c r="O9" s="11">
        <f>[5]Outubro!$E$18</f>
        <v>58.458333333333336</v>
      </c>
      <c r="P9" s="11">
        <f>[5]Outubro!$E$19</f>
        <v>93.458333333333329</v>
      </c>
      <c r="Q9" s="11">
        <f>[5]Outubro!$E$20</f>
        <v>86.166666666666671</v>
      </c>
      <c r="R9" s="11">
        <f>[5]Outubro!$E$21</f>
        <v>69.75</v>
      </c>
      <c r="S9" s="11">
        <f>[5]Outubro!$E$22</f>
        <v>66.958333333333329</v>
      </c>
      <c r="T9" s="11">
        <f>[5]Outubro!$E$23</f>
        <v>63.458333333333336</v>
      </c>
      <c r="U9" s="11">
        <f>[5]Outubro!$E$24</f>
        <v>70.291666666666671</v>
      </c>
      <c r="V9" s="11">
        <f>[5]Outubro!$E$25</f>
        <v>63.75</v>
      </c>
      <c r="W9" s="11">
        <f>[5]Outubro!$E$26</f>
        <v>72.083333333333329</v>
      </c>
      <c r="X9" s="11">
        <f>[5]Outubro!$E$27</f>
        <v>69.083333333333329</v>
      </c>
      <c r="Y9" s="11">
        <f>[5]Outubro!$E$28</f>
        <v>77.791666666666671</v>
      </c>
      <c r="Z9" s="11">
        <f>[5]Outubro!$E$29</f>
        <v>64.416666666666671</v>
      </c>
      <c r="AA9" s="11">
        <f>[5]Outubro!$E$30</f>
        <v>83.125</v>
      </c>
      <c r="AB9" s="11">
        <f>[5]Outubro!$E$31</f>
        <v>77.541666666666671</v>
      </c>
      <c r="AC9" s="11">
        <f>[5]Outubro!$E$32</f>
        <v>55.75</v>
      </c>
      <c r="AD9" s="11">
        <f>[5]Outubro!$E$33</f>
        <v>81.166666666666671</v>
      </c>
      <c r="AE9" s="11">
        <f>[5]Outubro!$E$34</f>
        <v>75.416666666666671</v>
      </c>
      <c r="AF9" s="11">
        <f>[5]Outubro!$E$35</f>
        <v>68.666666666666671</v>
      </c>
      <c r="AG9" s="97">
        <f>AVERAGE(B9:AF9)</f>
        <v>62.071459688044555</v>
      </c>
      <c r="AK9" t="s">
        <v>47</v>
      </c>
    </row>
    <row r="10" spans="1:37" x14ac:dyDescent="0.2">
      <c r="A10" s="58" t="s">
        <v>111</v>
      </c>
      <c r="B10" s="11" t="str">
        <f>[6]Outubro!$E$5</f>
        <v>*</v>
      </c>
      <c r="C10" s="11" t="str">
        <f>[6]Outubro!$E$6</f>
        <v>*</v>
      </c>
      <c r="D10" s="11" t="str">
        <f>[6]Outubro!$E$7</f>
        <v>*</v>
      </c>
      <c r="E10" s="11" t="str">
        <f>[6]Outubro!$E$8</f>
        <v>*</v>
      </c>
      <c r="F10" s="11" t="str">
        <f>[6]Outubro!$E$9</f>
        <v>*</v>
      </c>
      <c r="G10" s="11" t="str">
        <f>[6]Outubro!$E$10</f>
        <v>*</v>
      </c>
      <c r="H10" s="11" t="str">
        <f>[6]Outubro!$E$11</f>
        <v>*</v>
      </c>
      <c r="I10" s="11" t="str">
        <f>[6]Outubro!$E$12</f>
        <v>*</v>
      </c>
      <c r="J10" s="11" t="str">
        <f>[6]Outubro!$E$13</f>
        <v>*</v>
      </c>
      <c r="K10" s="11" t="str">
        <f>[6]Outubro!$E$14</f>
        <v>*</v>
      </c>
      <c r="L10" s="11" t="str">
        <f>[6]Outubro!$E$15</f>
        <v>*</v>
      </c>
      <c r="M10" s="11" t="str">
        <f>[6]Outubro!$E$16</f>
        <v>*</v>
      </c>
      <c r="N10" s="11" t="str">
        <f>[6]Outubro!$E$17</f>
        <v>*</v>
      </c>
      <c r="O10" s="11" t="str">
        <f>[6]Outubro!$E$18</f>
        <v>*</v>
      </c>
      <c r="P10" s="11" t="str">
        <f>[6]Outubro!$E$19</f>
        <v>*</v>
      </c>
      <c r="Q10" s="11" t="str">
        <f>[6]Outubro!$E$20</f>
        <v>*</v>
      </c>
      <c r="R10" s="11" t="str">
        <f>[6]Outubro!$E$21</f>
        <v>*</v>
      </c>
      <c r="S10" s="11" t="str">
        <f>[6]Outubro!$E$22</f>
        <v>*</v>
      </c>
      <c r="T10" s="11" t="str">
        <f>[6]Outubro!$E$23</f>
        <v>*</v>
      </c>
      <c r="U10" s="11" t="str">
        <f>[6]Outubro!$E$24</f>
        <v>*</v>
      </c>
      <c r="V10" s="11" t="str">
        <f>[6]Outubro!$E$25</f>
        <v>*</v>
      </c>
      <c r="W10" s="11" t="str">
        <f>[6]Outubro!$E$26</f>
        <v>*</v>
      </c>
      <c r="X10" s="11" t="str">
        <f>[6]Outubro!$E$27</f>
        <v>*</v>
      </c>
      <c r="Y10" s="11" t="str">
        <f>[6]Outubro!$E$28</f>
        <v>*</v>
      </c>
      <c r="Z10" s="11" t="str">
        <f>[6]Outubro!$E$29</f>
        <v>*</v>
      </c>
      <c r="AA10" s="11" t="str">
        <f>[6]Outubro!$E$30</f>
        <v>*</v>
      </c>
      <c r="AB10" s="11" t="str">
        <f>[6]Outubro!$E$31</f>
        <v>*</v>
      </c>
      <c r="AC10" s="11" t="str">
        <f>[6]Outubro!$E$32</f>
        <v>*</v>
      </c>
      <c r="AD10" s="11" t="str">
        <f>[6]Outubro!$E$33</f>
        <v>*</v>
      </c>
      <c r="AE10" s="11" t="str">
        <f>[6]Outubro!$E$34</f>
        <v>*</v>
      </c>
      <c r="AF10" s="11" t="str">
        <f>[6]Outubro!$E$35</f>
        <v>*</v>
      </c>
      <c r="AG10" s="93" t="s">
        <v>226</v>
      </c>
    </row>
    <row r="11" spans="1:37" x14ac:dyDescent="0.2">
      <c r="A11" s="58" t="s">
        <v>64</v>
      </c>
      <c r="B11" s="11" t="str">
        <f>[7]Outubro!$E$5</f>
        <v>*</v>
      </c>
      <c r="C11" s="11" t="str">
        <f>[7]Outubro!$E$6</f>
        <v>*</v>
      </c>
      <c r="D11" s="11" t="str">
        <f>[7]Outubro!$E$7</f>
        <v>*</v>
      </c>
      <c r="E11" s="11" t="str">
        <f>[7]Outubro!$E$8</f>
        <v>*</v>
      </c>
      <c r="F11" s="11" t="str">
        <f>[7]Outubro!$E$9</f>
        <v>*</v>
      </c>
      <c r="G11" s="11" t="str">
        <f>[7]Outubro!$E$10</f>
        <v>*</v>
      </c>
      <c r="H11" s="11" t="str">
        <f>[7]Outubro!$E$11</f>
        <v>*</v>
      </c>
      <c r="I11" s="11" t="str">
        <f>[7]Outubro!$E$12</f>
        <v>*</v>
      </c>
      <c r="J11" s="11" t="str">
        <f>[7]Outubro!$E$13</f>
        <v>*</v>
      </c>
      <c r="K11" s="11" t="str">
        <f>[7]Outubro!$E$14</f>
        <v>*</v>
      </c>
      <c r="L11" s="11" t="str">
        <f>[7]Outubro!$E$15</f>
        <v>*</v>
      </c>
      <c r="M11" s="11" t="str">
        <f>[7]Outubro!$E$16</f>
        <v>*</v>
      </c>
      <c r="N11" s="11" t="str">
        <f>[7]Outubro!$E$17</f>
        <v>*</v>
      </c>
      <c r="O11" s="11" t="str">
        <f>[7]Outubro!$E$18</f>
        <v>*</v>
      </c>
      <c r="P11" s="11" t="str">
        <f>[7]Outubro!$E$19</f>
        <v>*</v>
      </c>
      <c r="Q11" s="11" t="str">
        <f>[7]Outubro!$E$20</f>
        <v>*</v>
      </c>
      <c r="R11" s="11" t="str">
        <f>[7]Outubro!$E$21</f>
        <v>*</v>
      </c>
      <c r="S11" s="11" t="str">
        <f>[7]Outubro!$E$22</f>
        <v>*</v>
      </c>
      <c r="T11" s="11" t="str">
        <f>[7]Outubro!$E$23</f>
        <v>*</v>
      </c>
      <c r="U11" s="11" t="str">
        <f>[7]Outubro!$E$24</f>
        <v>*</v>
      </c>
      <c r="V11" s="11" t="str">
        <f>[7]Outubro!$E$25</f>
        <v>*</v>
      </c>
      <c r="W11" s="11" t="str">
        <f>[7]Outubro!$E$26</f>
        <v>*</v>
      </c>
      <c r="X11" s="11" t="str">
        <f>[7]Outubro!$E$27</f>
        <v>*</v>
      </c>
      <c r="Y11" s="11" t="str">
        <f>[7]Outubro!$E$28</f>
        <v>*</v>
      </c>
      <c r="Z11" s="11" t="str">
        <f>[7]Outubro!$E$29</f>
        <v>*</v>
      </c>
      <c r="AA11" s="11" t="str">
        <f>[7]Outubro!$E$30</f>
        <v>*</v>
      </c>
      <c r="AB11" s="11" t="str">
        <f>[7]Outubro!$E$31</f>
        <v>*</v>
      </c>
      <c r="AC11" s="11" t="str">
        <f>[7]Outubro!$E$32</f>
        <v>*</v>
      </c>
      <c r="AD11" s="11" t="str">
        <f>[7]Outubro!$E$33</f>
        <v>*</v>
      </c>
      <c r="AE11" s="11" t="str">
        <f>[7]Outubro!$E$34</f>
        <v>*</v>
      </c>
      <c r="AF11" s="11" t="str">
        <f>[7]Outubro!$E$35</f>
        <v>*</v>
      </c>
      <c r="AG11" s="93" t="s">
        <v>226</v>
      </c>
    </row>
    <row r="12" spans="1:37" x14ac:dyDescent="0.2">
      <c r="A12" s="58" t="s">
        <v>41</v>
      </c>
      <c r="B12" s="11" t="str">
        <f>[8]Outubro!$E$5</f>
        <v>*</v>
      </c>
      <c r="C12" s="11" t="str">
        <f>[8]Outubro!$E$6</f>
        <v>*</v>
      </c>
      <c r="D12" s="11" t="str">
        <f>[8]Outubro!$E$7</f>
        <v>*</v>
      </c>
      <c r="E12" s="11" t="str">
        <f>[8]Outubro!$E$8</f>
        <v>*</v>
      </c>
      <c r="F12" s="11" t="str">
        <f>[8]Outubro!$E$9</f>
        <v>*</v>
      </c>
      <c r="G12" s="11" t="str">
        <f>[8]Outubro!$E$10</f>
        <v>*</v>
      </c>
      <c r="H12" s="11" t="str">
        <f>[8]Outubro!$E$11</f>
        <v>*</v>
      </c>
      <c r="I12" s="11" t="str">
        <f>[8]Outubro!$E$12</f>
        <v>*</v>
      </c>
      <c r="J12" s="11" t="str">
        <f>[8]Outubro!$E$13</f>
        <v>*</v>
      </c>
      <c r="K12" s="11" t="str">
        <f>[8]Outubro!$E$14</f>
        <v>*</v>
      </c>
      <c r="L12" s="11" t="str">
        <f>[8]Outubro!$E$15</f>
        <v>*</v>
      </c>
      <c r="M12" s="11" t="str">
        <f>[8]Outubro!$E$16</f>
        <v>*</v>
      </c>
      <c r="N12" s="11" t="str">
        <f>[8]Outubro!$E$17</f>
        <v>*</v>
      </c>
      <c r="O12" s="11" t="str">
        <f>[8]Outubro!$E$18</f>
        <v>*</v>
      </c>
      <c r="P12" s="11" t="str">
        <f>[8]Outubro!$E$19</f>
        <v>*</v>
      </c>
      <c r="Q12" s="11" t="str">
        <f>[8]Outubro!$E$20</f>
        <v>*</v>
      </c>
      <c r="R12" s="11" t="str">
        <f>[8]Outubro!$E$21</f>
        <v>*</v>
      </c>
      <c r="S12" s="11" t="str">
        <f>[8]Outubro!$E$22</f>
        <v>*</v>
      </c>
      <c r="T12" s="11" t="str">
        <f>[8]Outubro!$E$23</f>
        <v>*</v>
      </c>
      <c r="U12" s="11" t="str">
        <f>[8]Outubro!$E$24</f>
        <v>*</v>
      </c>
      <c r="V12" s="11" t="str">
        <f>[8]Outubro!$E$25</f>
        <v>*</v>
      </c>
      <c r="W12" s="11" t="str">
        <f>[8]Outubro!$E$26</f>
        <v>*</v>
      </c>
      <c r="X12" s="11" t="str">
        <f>[8]Outubro!$E$27</f>
        <v>*</v>
      </c>
      <c r="Y12" s="11" t="str">
        <f>[8]Outubro!$E$28</f>
        <v>*</v>
      </c>
      <c r="Z12" s="11" t="str">
        <f>[8]Outubro!$E$29</f>
        <v>*</v>
      </c>
      <c r="AA12" s="11" t="str">
        <f>[8]Outubro!$E$30</f>
        <v>*</v>
      </c>
      <c r="AB12" s="11" t="str">
        <f>[8]Outubro!$E$31</f>
        <v>*</v>
      </c>
      <c r="AC12" s="11" t="str">
        <f>[8]Outubro!$E$32</f>
        <v>*</v>
      </c>
      <c r="AD12" s="11" t="str">
        <f>[8]Outubro!$E$33</f>
        <v>*</v>
      </c>
      <c r="AE12" s="11" t="str">
        <f>[8]Outubro!$E$34</f>
        <v>*</v>
      </c>
      <c r="AF12" s="11" t="str">
        <f>[8]Outubro!$E$35</f>
        <v>*</v>
      </c>
      <c r="AG12" s="93" t="s">
        <v>226</v>
      </c>
    </row>
    <row r="13" spans="1:37" x14ac:dyDescent="0.2">
      <c r="A13" s="58" t="s">
        <v>114</v>
      </c>
      <c r="B13" s="11">
        <f>[9]Outubro!$E$5</f>
        <v>40.666666666666664</v>
      </c>
      <c r="C13" s="11">
        <f>[9]Outubro!$E$6</f>
        <v>47.125</v>
      </c>
      <c r="D13" s="11">
        <f>[9]Outubro!$E$7</f>
        <v>52.625</v>
      </c>
      <c r="E13" s="11">
        <f>[9]Outubro!$E$8</f>
        <v>63.625</v>
      </c>
      <c r="F13" s="11">
        <f>[9]Outubro!$E$9</f>
        <v>63.666666666666664</v>
      </c>
      <c r="G13" s="11">
        <f>[9]Outubro!$E$10</f>
        <v>57.583333333333336</v>
      </c>
      <c r="H13" s="11">
        <f>[9]Outubro!$E$11</f>
        <v>53.708333333333336</v>
      </c>
      <c r="I13" s="11">
        <f>[9]Outubro!$E$12</f>
        <v>51.25</v>
      </c>
      <c r="J13" s="11">
        <f>[9]Outubro!$E$13</f>
        <v>39.791666666666664</v>
      </c>
      <c r="K13" s="11">
        <f>[9]Outubro!$E$14</f>
        <v>46.625</v>
      </c>
      <c r="L13" s="11">
        <f>[9]Outubro!$E$15</f>
        <v>39.875</v>
      </c>
      <c r="M13" s="11">
        <f>[9]Outubro!$E$16</f>
        <v>55.625</v>
      </c>
      <c r="N13" s="11">
        <f>[9]Outubro!$E$17</f>
        <v>60.125</v>
      </c>
      <c r="O13" s="11">
        <f>[9]Outubro!$E$18</f>
        <v>54.166666666666664</v>
      </c>
      <c r="P13" s="11">
        <f>[9]Outubro!$E$19</f>
        <v>79.666666666666671</v>
      </c>
      <c r="Q13" s="11">
        <f>[9]Outubro!$E$20</f>
        <v>80.916666666666671</v>
      </c>
      <c r="R13" s="11">
        <f>[9]Outubro!$E$21</f>
        <v>71.916666666666671</v>
      </c>
      <c r="S13" s="11">
        <f>[9]Outubro!$E$22</f>
        <v>81.583333333333329</v>
      </c>
      <c r="T13" s="11">
        <f>[9]Outubro!$E$23</f>
        <v>77.125</v>
      </c>
      <c r="U13" s="11">
        <f>[9]Outubro!$E$24</f>
        <v>68.916666666666671</v>
      </c>
      <c r="V13" s="11">
        <f>[9]Outubro!$E$25</f>
        <v>77.583333333333329</v>
      </c>
      <c r="W13" s="11">
        <f>[9]Outubro!$E$26</f>
        <v>81.541666666666671</v>
      </c>
      <c r="X13" s="11">
        <f>[9]Outubro!$E$27</f>
        <v>78.083333333333329</v>
      </c>
      <c r="Y13" s="11">
        <f>[9]Outubro!$E$28</f>
        <v>77.208333333333329</v>
      </c>
      <c r="Z13" s="11">
        <f>[9]Outubro!$E$29</f>
        <v>72</v>
      </c>
      <c r="AA13" s="11">
        <f>[9]Outubro!$E$30</f>
        <v>86.541666666666671</v>
      </c>
      <c r="AB13" s="11">
        <f>[9]Outubro!$E$31</f>
        <v>74.541666666666671</v>
      </c>
      <c r="AC13" s="11">
        <f>[9]Outubro!$E$32</f>
        <v>73.708333333333329</v>
      </c>
      <c r="AD13" s="11">
        <f>[9]Outubro!$E$33</f>
        <v>82.666666666666671</v>
      </c>
      <c r="AE13" s="11">
        <f>[9]Outubro!$E$34</f>
        <v>72.5</v>
      </c>
      <c r="AF13" s="11">
        <f>[9]Outubro!$E$35</f>
        <v>65.125</v>
      </c>
      <c r="AG13" s="97">
        <f>AVERAGE(B13:AF13)</f>
        <v>65.422043010752688</v>
      </c>
    </row>
    <row r="14" spans="1:37" x14ac:dyDescent="0.2">
      <c r="A14" s="58" t="s">
        <v>118</v>
      </c>
      <c r="B14" s="11" t="str">
        <f>[10]Outubro!$E$5</f>
        <v>*</v>
      </c>
      <c r="C14" s="11" t="str">
        <f>[10]Outubro!$E$6</f>
        <v>*</v>
      </c>
      <c r="D14" s="11" t="str">
        <f>[10]Outubro!$E$7</f>
        <v>*</v>
      </c>
      <c r="E14" s="11" t="str">
        <f>[10]Outubro!$E$8</f>
        <v>*</v>
      </c>
      <c r="F14" s="11" t="str">
        <f>[10]Outubro!$E$9</f>
        <v>*</v>
      </c>
      <c r="G14" s="11" t="str">
        <f>[10]Outubro!$E$10</f>
        <v>*</v>
      </c>
      <c r="H14" s="11" t="str">
        <f>[10]Outubro!$E$11</f>
        <v>*</v>
      </c>
      <c r="I14" s="11" t="str">
        <f>[10]Outubro!$E$12</f>
        <v>*</v>
      </c>
      <c r="J14" s="11" t="str">
        <f>[10]Outubro!$E$13</f>
        <v>*</v>
      </c>
      <c r="K14" s="11" t="str">
        <f>[10]Outubro!$E$14</f>
        <v>*</v>
      </c>
      <c r="L14" s="11" t="str">
        <f>[10]Outubro!$E$15</f>
        <v>*</v>
      </c>
      <c r="M14" s="11" t="str">
        <f>[10]Outubro!$E$16</f>
        <v>*</v>
      </c>
      <c r="N14" s="11" t="str">
        <f>[10]Outubro!$E$17</f>
        <v>*</v>
      </c>
      <c r="O14" s="11" t="str">
        <f>[10]Outubro!$E$18</f>
        <v>*</v>
      </c>
      <c r="P14" s="11" t="str">
        <f>[10]Outubro!$E$19</f>
        <v>*</v>
      </c>
      <c r="Q14" s="11" t="str">
        <f>[10]Outubro!$E$20</f>
        <v>*</v>
      </c>
      <c r="R14" s="11" t="str">
        <f>[10]Outubro!$E$21</f>
        <v>*</v>
      </c>
      <c r="S14" s="11" t="str">
        <f>[10]Outubro!$E$22</f>
        <v>*</v>
      </c>
      <c r="T14" s="11" t="str">
        <f>[10]Outubro!$E$23</f>
        <v>*</v>
      </c>
      <c r="U14" s="11" t="str">
        <f>[10]Outubro!$E$24</f>
        <v>*</v>
      </c>
      <c r="V14" s="11" t="str">
        <f>[10]Outubro!$E$25</f>
        <v>*</v>
      </c>
      <c r="W14" s="11" t="str">
        <f>[10]Outubro!$E$26</f>
        <v>*</v>
      </c>
      <c r="X14" s="11" t="str">
        <f>[10]Outubro!$E$27</f>
        <v>*</v>
      </c>
      <c r="Y14" s="11" t="str">
        <f>[10]Outubro!$E$28</f>
        <v>*</v>
      </c>
      <c r="Z14" s="11" t="str">
        <f>[10]Outubro!$E$29</f>
        <v>*</v>
      </c>
      <c r="AA14" s="11" t="str">
        <f>[10]Outubro!$E$30</f>
        <v>*</v>
      </c>
      <c r="AB14" s="11" t="str">
        <f>[10]Outubro!$E$31</f>
        <v>*</v>
      </c>
      <c r="AC14" s="11" t="str">
        <f>[10]Outubro!$E$32</f>
        <v>*</v>
      </c>
      <c r="AD14" s="11" t="str">
        <f>[10]Outubro!$E$33</f>
        <v>*</v>
      </c>
      <c r="AE14" s="11" t="str">
        <f>[10]Outubro!$E$34</f>
        <v>*</v>
      </c>
      <c r="AF14" s="11" t="str">
        <f>[10]Outubro!$E$35</f>
        <v>*</v>
      </c>
      <c r="AG14" s="93" t="s">
        <v>226</v>
      </c>
      <c r="AK14" t="s">
        <v>47</v>
      </c>
    </row>
    <row r="15" spans="1:37" x14ac:dyDescent="0.2">
      <c r="A15" s="58" t="s">
        <v>121</v>
      </c>
      <c r="B15" s="11">
        <f>[11]Outubro!$E$5</f>
        <v>33.5</v>
      </c>
      <c r="C15" s="11">
        <f>[11]Outubro!$E$6</f>
        <v>34.833333333333336</v>
      </c>
      <c r="D15" s="11">
        <f>[11]Outubro!$E$7</f>
        <v>43.541666666666664</v>
      </c>
      <c r="E15" s="11">
        <f>[11]Outubro!$E$8</f>
        <v>63</v>
      </c>
      <c r="F15" s="11">
        <f>[11]Outubro!$E$9</f>
        <v>60.125</v>
      </c>
      <c r="G15" s="11">
        <f>[11]Outubro!$E$10</f>
        <v>59.708333333333336</v>
      </c>
      <c r="H15" s="11">
        <f>[11]Outubro!$E$11</f>
        <v>51.125</v>
      </c>
      <c r="I15" s="11">
        <f>[11]Outubro!$E$12</f>
        <v>51.625</v>
      </c>
      <c r="J15" s="11">
        <f>[11]Outubro!$E$13</f>
        <v>41</v>
      </c>
      <c r="K15" s="11">
        <f>[11]Outubro!$E$14</f>
        <v>51.25</v>
      </c>
      <c r="L15" s="11">
        <f>[11]Outubro!$E$15</f>
        <v>39.375</v>
      </c>
      <c r="M15" s="11">
        <f>[11]Outubro!$E$16</f>
        <v>52.125</v>
      </c>
      <c r="N15" s="11">
        <f>[11]Outubro!$E$17</f>
        <v>74.75</v>
      </c>
      <c r="O15" s="11">
        <f>[11]Outubro!$E$18</f>
        <v>69.541666666666671</v>
      </c>
      <c r="P15" s="11">
        <f>[11]Outubro!$E$19</f>
        <v>94.583333333333329</v>
      </c>
      <c r="Q15" s="11">
        <f>[11]Outubro!$E$20</f>
        <v>87.333333333333329</v>
      </c>
      <c r="R15" s="11">
        <f>[11]Outubro!$E$21</f>
        <v>67.166666666666671</v>
      </c>
      <c r="S15" s="11">
        <f>[11]Outubro!$E$22</f>
        <v>65.291666666666671</v>
      </c>
      <c r="T15" s="11">
        <f>[11]Outubro!$E$23</f>
        <v>66.333333333333329</v>
      </c>
      <c r="U15" s="11">
        <f>[11]Outubro!$E$24</f>
        <v>71.833333333333329</v>
      </c>
      <c r="V15" s="11">
        <f>[11]Outubro!$E$25</f>
        <v>62.708333333333336</v>
      </c>
      <c r="W15" s="11">
        <f>[11]Outubro!$E$26</f>
        <v>65.75</v>
      </c>
      <c r="X15" s="11">
        <f>[11]Outubro!$E$27</f>
        <v>64.875</v>
      </c>
      <c r="Y15" s="11">
        <f>[11]Outubro!$E$28</f>
        <v>82.333333333333329</v>
      </c>
      <c r="Z15" s="11">
        <f>[11]Outubro!$E$29</f>
        <v>74.25</v>
      </c>
      <c r="AA15" s="11">
        <f>[11]Outubro!$E$30</f>
        <v>83.291666666666671</v>
      </c>
      <c r="AB15" s="11">
        <f>[11]Outubro!$E$31</f>
        <v>73.318181818181813</v>
      </c>
      <c r="AC15" s="11">
        <f>[11]Outubro!$E$32</f>
        <v>59</v>
      </c>
      <c r="AD15" s="11">
        <f>[11]Outubro!$E$33</f>
        <v>88.625</v>
      </c>
      <c r="AE15" s="11">
        <f>[11]Outubro!$E$34</f>
        <v>81.333333333333329</v>
      </c>
      <c r="AF15" s="11">
        <f>[11]Outubro!$E$35</f>
        <v>75.375</v>
      </c>
      <c r="AG15" s="93">
        <f t="shared" ref="AG15" si="2">AVERAGE(B15:AF15)</f>
        <v>64.158113391984344</v>
      </c>
      <c r="AK15" t="s">
        <v>47</v>
      </c>
    </row>
    <row r="16" spans="1:37" x14ac:dyDescent="0.2">
      <c r="A16" s="58" t="s">
        <v>168</v>
      </c>
      <c r="B16" s="11" t="str">
        <f>[12]Outubro!$E$5</f>
        <v>*</v>
      </c>
      <c r="C16" s="11" t="str">
        <f>[12]Outubro!$E$6</f>
        <v>*</v>
      </c>
      <c r="D16" s="11" t="str">
        <f>[12]Outubro!$E$7</f>
        <v>*</v>
      </c>
      <c r="E16" s="11" t="str">
        <f>[12]Outubro!$E$8</f>
        <v>*</v>
      </c>
      <c r="F16" s="11" t="str">
        <f>[12]Outubro!$E$9</f>
        <v>*</v>
      </c>
      <c r="G16" s="11" t="str">
        <f>[12]Outubro!$E$10</f>
        <v>*</v>
      </c>
      <c r="H16" s="11" t="str">
        <f>[12]Outubro!$E$11</f>
        <v>*</v>
      </c>
      <c r="I16" s="11" t="str">
        <f>[12]Outubro!$E$12</f>
        <v>*</v>
      </c>
      <c r="J16" s="11" t="str">
        <f>[12]Outubro!$E$13</f>
        <v>*</v>
      </c>
      <c r="K16" s="11" t="str">
        <f>[12]Outubro!$E$14</f>
        <v>*</v>
      </c>
      <c r="L16" s="11" t="str">
        <f>[12]Outubro!$E$15</f>
        <v>*</v>
      </c>
      <c r="M16" s="11" t="str">
        <f>[12]Outubro!$E$16</f>
        <v>*</v>
      </c>
      <c r="N16" s="11" t="str">
        <f>[12]Outubro!$E$17</f>
        <v>*</v>
      </c>
      <c r="O16" s="11" t="str">
        <f>[12]Outubro!$E$18</f>
        <v>*</v>
      </c>
      <c r="P16" s="11" t="str">
        <f>[12]Outubro!$E$19</f>
        <v>*</v>
      </c>
      <c r="Q16" s="11" t="str">
        <f>[12]Outubro!$E$20</f>
        <v>*</v>
      </c>
      <c r="R16" s="11" t="str">
        <f>[12]Outubro!$E$21</f>
        <v>*</v>
      </c>
      <c r="S16" s="11" t="str">
        <f>[12]Outubro!$E$22</f>
        <v>*</v>
      </c>
      <c r="T16" s="11" t="str">
        <f>[12]Outubro!$E$23</f>
        <v>*</v>
      </c>
      <c r="U16" s="11" t="str">
        <f>[12]Outubro!$E$24</f>
        <v>*</v>
      </c>
      <c r="V16" s="11" t="str">
        <f>[12]Outubro!$E$25</f>
        <v>*</v>
      </c>
      <c r="W16" s="11" t="str">
        <f>[12]Outubro!$E$26</f>
        <v>*</v>
      </c>
      <c r="X16" s="11" t="str">
        <f>[12]Outubro!$E$27</f>
        <v>*</v>
      </c>
      <c r="Y16" s="11" t="str">
        <f>[12]Outubro!$E$28</f>
        <v>*</v>
      </c>
      <c r="Z16" s="11" t="str">
        <f>[12]Outubro!$E$29</f>
        <v>*</v>
      </c>
      <c r="AA16" s="11" t="str">
        <f>[12]Outubro!$E$30</f>
        <v>*</v>
      </c>
      <c r="AB16" s="11" t="str">
        <f>[12]Outubro!$E$31</f>
        <v>*</v>
      </c>
      <c r="AC16" s="11" t="str">
        <f>[12]Outubro!$E$32</f>
        <v>*</v>
      </c>
      <c r="AD16" s="11" t="str">
        <f>[12]Outubro!$E$33</f>
        <v>*</v>
      </c>
      <c r="AE16" s="11" t="str">
        <f>[12]Outubro!$E$34</f>
        <v>*</v>
      </c>
      <c r="AF16" s="11" t="str">
        <f>[12]Outubro!$E$35</f>
        <v>*</v>
      </c>
      <c r="AG16" s="93" t="s">
        <v>226</v>
      </c>
    </row>
    <row r="17" spans="1:37" x14ac:dyDescent="0.2">
      <c r="A17" s="58" t="s">
        <v>2</v>
      </c>
      <c r="B17" s="11">
        <f>[13]Outubro!$E$5</f>
        <v>23.5</v>
      </c>
      <c r="C17" s="11">
        <f>[13]Outubro!$E$6</f>
        <v>27.041666666666668</v>
      </c>
      <c r="D17" s="11">
        <f>[13]Outubro!$E$7</f>
        <v>32.25</v>
      </c>
      <c r="E17" s="11">
        <f>[13]Outubro!$E$8</f>
        <v>42.958333333333336</v>
      </c>
      <c r="F17" s="11">
        <f>[13]Outubro!$E$9</f>
        <v>35.75</v>
      </c>
      <c r="G17" s="11">
        <f>[13]Outubro!$E$10</f>
        <v>44.083333333333336</v>
      </c>
      <c r="H17" s="11">
        <f>[13]Outubro!$E$11</f>
        <v>43.416666666666664</v>
      </c>
      <c r="I17" s="11">
        <f>[13]Outubro!$E$12</f>
        <v>48.5</v>
      </c>
      <c r="J17" s="11">
        <f>[13]Outubro!$E$13</f>
        <v>35</v>
      </c>
      <c r="K17" s="11">
        <f>[13]Outubro!$E$14</f>
        <v>49.875</v>
      </c>
      <c r="L17" s="11">
        <f>[13]Outubro!$E$15</f>
        <v>32.791666666666664</v>
      </c>
      <c r="M17" s="11">
        <f>[13]Outubro!$E$16</f>
        <v>51.791666666666664</v>
      </c>
      <c r="N17" s="11">
        <f>[13]Outubro!$E$17</f>
        <v>48.125</v>
      </c>
      <c r="O17" s="11">
        <f>[13]Outubro!$E$18</f>
        <v>49.833333333333336</v>
      </c>
      <c r="P17" s="11">
        <f>[13]Outubro!$E$19</f>
        <v>78.13636363636364</v>
      </c>
      <c r="Q17" s="11">
        <f>[13]Outubro!$E$20</f>
        <v>74.375</v>
      </c>
      <c r="R17" s="11">
        <f>[13]Outubro!$E$21</f>
        <v>56.833333333333336</v>
      </c>
      <c r="S17" s="11">
        <f>[13]Outubro!$E$22</f>
        <v>55.666666666666664</v>
      </c>
      <c r="T17" s="11">
        <f>[13]Outubro!$E$23</f>
        <v>63.791666666666664</v>
      </c>
      <c r="U17" s="11">
        <f>[13]Outubro!$E$24</f>
        <v>69.166666666666671</v>
      </c>
      <c r="V17" s="11">
        <f>[13]Outubro!$E$25</f>
        <v>75</v>
      </c>
      <c r="W17" s="11">
        <f>[13]Outubro!$E$26</f>
        <v>70.625</v>
      </c>
      <c r="X17" s="11">
        <f>[13]Outubro!$E$27</f>
        <v>64.916666666666671</v>
      </c>
      <c r="Y17" s="11">
        <f>[13]Outubro!$E$28</f>
        <v>67.875</v>
      </c>
      <c r="Z17" s="11">
        <f>[13]Outubro!$E$29</f>
        <v>66.291666666666671</v>
      </c>
      <c r="AA17" s="11">
        <f>[13]Outubro!$E$30</f>
        <v>78.166666666666671</v>
      </c>
      <c r="AB17" s="11">
        <f>[13]Outubro!$E$31</f>
        <v>66.86666666666666</v>
      </c>
      <c r="AC17" s="11">
        <f>[13]Outubro!$E$32</f>
        <v>63.75</v>
      </c>
      <c r="AD17" s="11">
        <f>[13]Outubro!$E$33</f>
        <v>77.285714285714292</v>
      </c>
      <c r="AE17" s="11">
        <f>[13]Outubro!$E$34</f>
        <v>84.333333333333329</v>
      </c>
      <c r="AF17" s="11">
        <f>[13]Outubro!$E$35</f>
        <v>69.25</v>
      </c>
      <c r="AG17" s="93">
        <f t="shared" ref="AG17:AG25" si="3">AVERAGE(B17:AF17)</f>
        <v>56.362808965228318</v>
      </c>
      <c r="AI17" s="12" t="s">
        <v>47</v>
      </c>
    </row>
    <row r="18" spans="1:37" x14ac:dyDescent="0.2">
      <c r="A18" s="58" t="s">
        <v>3</v>
      </c>
      <c r="B18" s="11">
        <f>[14]Outubro!$E$5</f>
        <v>19</v>
      </c>
      <c r="C18" s="11">
        <f>[14]Outubro!$E$6</f>
        <v>25.125</v>
      </c>
      <c r="D18" s="11">
        <f>[14]Outubro!$E$7</f>
        <v>29.833333333333332</v>
      </c>
      <c r="E18" s="11">
        <f>[14]Outubro!$E$8</f>
        <v>30.083333333333332</v>
      </c>
      <c r="F18" s="11">
        <f>[14]Outubro!$E$9</f>
        <v>26</v>
      </c>
      <c r="G18" s="11">
        <f>[14]Outubro!$E$10</f>
        <v>22.708333333333332</v>
      </c>
      <c r="H18" s="11">
        <f>[14]Outubro!$E$11</f>
        <v>28.833333333333332</v>
      </c>
      <c r="I18" s="11">
        <f>[14]Outubro!$E$12</f>
        <v>34.434782608695649</v>
      </c>
      <c r="J18" s="11">
        <f>[14]Outubro!$E$13</f>
        <v>37.708333333333336</v>
      </c>
      <c r="K18" s="11">
        <f>[14]Outubro!$E$14</f>
        <v>46.956521739130437</v>
      </c>
      <c r="L18" s="11">
        <f>[14]Outubro!$E$15</f>
        <v>44</v>
      </c>
      <c r="M18" s="11">
        <f>[14]Outubro!$E$16</f>
        <v>51.565217391304351</v>
      </c>
      <c r="N18" s="11">
        <f>[14]Outubro!$E$17</f>
        <v>43.833333333333336</v>
      </c>
      <c r="O18" s="11">
        <f>[14]Outubro!$E$18</f>
        <v>39.791666666666664</v>
      </c>
      <c r="P18" s="11">
        <f>[14]Outubro!$E$19</f>
        <v>55.791666666666664</v>
      </c>
      <c r="Q18" s="11">
        <f>[14]Outubro!$E$20</f>
        <v>77.166666666666671</v>
      </c>
      <c r="R18" s="11">
        <f>[14]Outubro!$E$21</f>
        <v>59.041666666666664</v>
      </c>
      <c r="S18" s="11">
        <f>[14]Outubro!$E$22</f>
        <v>50.875</v>
      </c>
      <c r="T18" s="11">
        <f>[14]Outubro!$E$23</f>
        <v>61.583333333333336</v>
      </c>
      <c r="U18" s="11">
        <f>[14]Outubro!$E$24</f>
        <v>76.375</v>
      </c>
      <c r="V18" s="11">
        <f>[14]Outubro!$E$25</f>
        <v>70.375</v>
      </c>
      <c r="W18" s="11">
        <f>[14]Outubro!$E$26</f>
        <v>66.434782608695656</v>
      </c>
      <c r="X18" s="11">
        <f>[14]Outubro!$E$27</f>
        <v>65.260869565217391</v>
      </c>
      <c r="Y18" s="11">
        <f>[14]Outubro!$E$28</f>
        <v>75.041666666666671</v>
      </c>
      <c r="Z18" s="11">
        <f>[14]Outubro!$E$29</f>
        <v>66.333333333333329</v>
      </c>
      <c r="AA18" s="11">
        <f>[14]Outubro!$E$30</f>
        <v>79.833333333333329</v>
      </c>
      <c r="AB18" s="11">
        <f>[14]Outubro!$E$31</f>
        <v>74.791666666666671</v>
      </c>
      <c r="AC18" s="11">
        <f>[14]Outubro!$E$32</f>
        <v>73.782608695652172</v>
      </c>
      <c r="AD18" s="11">
        <f>[14]Outubro!$E$33</f>
        <v>71.913043478260875</v>
      </c>
      <c r="AE18" s="11">
        <f>[14]Outubro!$E$34</f>
        <v>84.4</v>
      </c>
      <c r="AF18" s="11" t="str">
        <f>[14]Outubro!$E$35</f>
        <v>*</v>
      </c>
      <c r="AG18" s="93">
        <f t="shared" si="3"/>
        <v>52.962427536231885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[15]Outubro!$E$5</f>
        <v>*</v>
      </c>
      <c r="C19" s="11" t="str">
        <f>[15]Outubro!$E$6</f>
        <v>*</v>
      </c>
      <c r="D19" s="11" t="str">
        <f>[15]Outubro!$E$7</f>
        <v>*</v>
      </c>
      <c r="E19" s="11" t="str">
        <f>[15]Outubro!$E$8</f>
        <v>*</v>
      </c>
      <c r="F19" s="11" t="str">
        <f>[15]Outubro!$E$9</f>
        <v>*</v>
      </c>
      <c r="G19" s="11" t="str">
        <f>[15]Outubro!$E$10</f>
        <v>*</v>
      </c>
      <c r="H19" s="11" t="str">
        <f>[15]Outubro!$E$11</f>
        <v>*</v>
      </c>
      <c r="I19" s="11" t="str">
        <f>[15]Outubro!$E$12</f>
        <v>*</v>
      </c>
      <c r="J19" s="11" t="str">
        <f>[15]Outubro!$E$13</f>
        <v>*</v>
      </c>
      <c r="K19" s="11" t="str">
        <f>[15]Outubro!$E$14</f>
        <v>*</v>
      </c>
      <c r="L19" s="11" t="str">
        <f>[15]Outubro!$E$15</f>
        <v>*</v>
      </c>
      <c r="M19" s="11" t="str">
        <f>[15]Outubro!$E$16</f>
        <v>*</v>
      </c>
      <c r="N19" s="11" t="str">
        <f>[15]Outubro!$E$17</f>
        <v>*</v>
      </c>
      <c r="O19" s="11" t="str">
        <f>[15]Outubro!$E$18</f>
        <v>*</v>
      </c>
      <c r="P19" s="11" t="str">
        <f>[15]Outubro!$E$19</f>
        <v>*</v>
      </c>
      <c r="Q19" s="11" t="str">
        <f>[15]Outubro!$E$20</f>
        <v>*</v>
      </c>
      <c r="R19" s="11" t="str">
        <f>[15]Outubro!$E$21</f>
        <v>*</v>
      </c>
      <c r="S19" s="11" t="str">
        <f>[15]Outubro!$E$22</f>
        <v>*</v>
      </c>
      <c r="T19" s="11" t="str">
        <f>[15]Outubro!$E$23</f>
        <v>*</v>
      </c>
      <c r="U19" s="11" t="str">
        <f>[15]Outubro!$E$24</f>
        <v>*</v>
      </c>
      <c r="V19" s="11" t="str">
        <f>[15]Outubro!$E$25</f>
        <v>*</v>
      </c>
      <c r="W19" s="11" t="str">
        <f>[15]Outubro!$E$26</f>
        <v>*</v>
      </c>
      <c r="X19" s="11" t="str">
        <f>[15]Outubro!$E$27</f>
        <v>*</v>
      </c>
      <c r="Y19" s="11" t="str">
        <f>[15]Outubro!$E$28</f>
        <v>*</v>
      </c>
      <c r="Z19" s="11" t="str">
        <f>[15]Outubro!$E$29</f>
        <v>*</v>
      </c>
      <c r="AA19" s="11" t="str">
        <f>[15]Outubro!$E$30</f>
        <v>*</v>
      </c>
      <c r="AB19" s="11" t="str">
        <f>[15]Outubro!$E$31</f>
        <v>*</v>
      </c>
      <c r="AC19" s="11" t="str">
        <f>[15]Outubro!$E$32</f>
        <v>*</v>
      </c>
      <c r="AD19" s="11" t="str">
        <f>[15]Outubro!$E$33</f>
        <v>*</v>
      </c>
      <c r="AE19" s="11" t="str">
        <f>[15]Outubro!$E$34</f>
        <v>*</v>
      </c>
      <c r="AF19" s="11" t="str">
        <f>[15]Outubro!$E$35</f>
        <v>*</v>
      </c>
      <c r="AG19" s="93" t="s">
        <v>226</v>
      </c>
      <c r="AI19" t="s">
        <v>47</v>
      </c>
    </row>
    <row r="20" spans="1:37" x14ac:dyDescent="0.2">
      <c r="A20" s="58" t="s">
        <v>5</v>
      </c>
      <c r="B20" s="11">
        <f>[16]Outubro!$E$5</f>
        <v>27.958333333333332</v>
      </c>
      <c r="C20" s="11">
        <f>[16]Outubro!$E$6</f>
        <v>27.75</v>
      </c>
      <c r="D20" s="11">
        <f>[16]Outubro!$E$7</f>
        <v>28.666666666666668</v>
      </c>
      <c r="E20" s="11">
        <f>[16]Outubro!$E$8</f>
        <v>42.333333333333336</v>
      </c>
      <c r="F20" s="11">
        <f>[16]Outubro!$E$9</f>
        <v>41.75</v>
      </c>
      <c r="G20" s="11">
        <f>[16]Outubro!$E$10</f>
        <v>36.583333333333336</v>
      </c>
      <c r="H20" s="11">
        <f>[16]Outubro!$E$11</f>
        <v>38.625</v>
      </c>
      <c r="I20" s="11">
        <f>[16]Outubro!$E$12</f>
        <v>29.833333333333332</v>
      </c>
      <c r="J20" s="11">
        <f>[16]Outubro!$E$13</f>
        <v>24.208333333333332</v>
      </c>
      <c r="K20" s="11">
        <f>[16]Outubro!$E$14</f>
        <v>32.083333333333336</v>
      </c>
      <c r="L20" s="11">
        <f>[16]Outubro!$E$15</f>
        <v>32.625</v>
      </c>
      <c r="M20" s="11">
        <f>[16]Outubro!$E$16</f>
        <v>53.625</v>
      </c>
      <c r="N20" s="11">
        <f>[16]Outubro!$E$17</f>
        <v>43.875</v>
      </c>
      <c r="O20" s="11">
        <f>[16]Outubro!$E$18</f>
        <v>40.041666666666664</v>
      </c>
      <c r="P20" s="11">
        <f>[16]Outubro!$E$19</f>
        <v>59.708333333333336</v>
      </c>
      <c r="Q20" s="11">
        <f>[16]Outubro!$E$20</f>
        <v>65.291666666666671</v>
      </c>
      <c r="R20" s="11">
        <f>[16]Outubro!$E$21</f>
        <v>50.208333333333336</v>
      </c>
      <c r="S20" s="11">
        <f>[16]Outubro!$E$22</f>
        <v>54.125</v>
      </c>
      <c r="T20" s="11">
        <f>[16]Outubro!$E$23</f>
        <v>72.291666666666671</v>
      </c>
      <c r="U20" s="11">
        <f>[16]Outubro!$E$24</f>
        <v>66.583333333333329</v>
      </c>
      <c r="V20" s="11">
        <f>[16]Outubro!$E$25</f>
        <v>74.25</v>
      </c>
      <c r="W20" s="11">
        <f>[16]Outubro!$E$26</f>
        <v>66.666666666666671</v>
      </c>
      <c r="X20" s="11">
        <f>[16]Outubro!$E$27</f>
        <v>71.583333333333329</v>
      </c>
      <c r="Y20" s="11">
        <f>[16]Outubro!$E$28</f>
        <v>75.041666666666671</v>
      </c>
      <c r="Z20" s="11">
        <f>[16]Outubro!$E$29</f>
        <v>66.083333333333329</v>
      </c>
      <c r="AA20" s="11">
        <f>[16]Outubro!$E$30</f>
        <v>69.652173913043484</v>
      </c>
      <c r="AB20" s="11">
        <f>[16]Outubro!$E$31</f>
        <v>75.916666666666671</v>
      </c>
      <c r="AC20" s="11">
        <f>[16]Outubro!$E$32</f>
        <v>59.217391304347828</v>
      </c>
      <c r="AD20" s="11">
        <f>[16]Outubro!$E$33</f>
        <v>77.260869565217391</v>
      </c>
      <c r="AE20" s="11">
        <f>[16]Outubro!$E$34</f>
        <v>59.708333333333336</v>
      </c>
      <c r="AF20" s="11">
        <f>[16]Outubro!$E$35</f>
        <v>45.5</v>
      </c>
      <c r="AG20" s="93">
        <f t="shared" si="3"/>
        <v>51.904745208041135</v>
      </c>
      <c r="AH20" s="12" t="s">
        <v>47</v>
      </c>
    </row>
    <row r="21" spans="1:37" x14ac:dyDescent="0.2">
      <c r="A21" s="58" t="s">
        <v>43</v>
      </c>
      <c r="B21" s="11">
        <f>[17]Outubro!$E$5</f>
        <v>20.041666666666668</v>
      </c>
      <c r="C21" s="11">
        <f>[17]Outubro!$E$6</f>
        <v>23.5</v>
      </c>
      <c r="D21" s="11">
        <f>[17]Outubro!$E$7</f>
        <v>20.166666666666668</v>
      </c>
      <c r="E21" s="11">
        <f>[17]Outubro!$E$8</f>
        <v>20.083333333333332</v>
      </c>
      <c r="F21" s="11">
        <f>[17]Outubro!$E$9</f>
        <v>19.75</v>
      </c>
      <c r="G21" s="11">
        <f>[17]Outubro!$E$10</f>
        <v>19.833333333333332</v>
      </c>
      <c r="H21" s="11">
        <f>[17]Outubro!$E$11</f>
        <v>29.25</v>
      </c>
      <c r="I21" s="11">
        <f>[17]Outubro!$E$12</f>
        <v>36.75</v>
      </c>
      <c r="J21" s="11">
        <f>[17]Outubro!$E$13</f>
        <v>32.125</v>
      </c>
      <c r="K21" s="11">
        <f>[17]Outubro!$E$14</f>
        <v>39.208333333333336</v>
      </c>
      <c r="L21" s="11">
        <f>[17]Outubro!$E$15</f>
        <v>52.208333333333336</v>
      </c>
      <c r="M21" s="11">
        <f>[17]Outubro!$E$16</f>
        <v>52.958333333333336</v>
      </c>
      <c r="N21" s="11">
        <f>[17]Outubro!$E$17</f>
        <v>43.458333333333336</v>
      </c>
      <c r="O21" s="11">
        <f>[17]Outubro!$E$18</f>
        <v>51.25</v>
      </c>
      <c r="P21" s="11">
        <f>[17]Outubro!$E$19</f>
        <v>66.416666666666671</v>
      </c>
      <c r="Q21" s="11">
        <f>[17]Outubro!$E$20</f>
        <v>75.666666666666671</v>
      </c>
      <c r="R21" s="11">
        <f>[17]Outubro!$E$21</f>
        <v>68.416666666666671</v>
      </c>
      <c r="S21" s="11">
        <f>[17]Outubro!$E$22</f>
        <v>50.291666666666664</v>
      </c>
      <c r="T21" s="11">
        <f>[17]Outubro!$E$23</f>
        <v>60.458333333333336</v>
      </c>
      <c r="U21" s="11">
        <f>[17]Outubro!$E$24</f>
        <v>80.666666666666671</v>
      </c>
      <c r="V21" s="11">
        <f>[17]Outubro!$E$25</f>
        <v>71.75</v>
      </c>
      <c r="W21" s="11">
        <f>[17]Outubro!$E$26</f>
        <v>68.5</v>
      </c>
      <c r="X21" s="11">
        <f>[17]Outubro!$E$27</f>
        <v>75.541666666666671</v>
      </c>
      <c r="Y21" s="11">
        <f>[17]Outubro!$E$28</f>
        <v>73.625</v>
      </c>
      <c r="Z21" s="11">
        <f>[17]Outubro!$E$29</f>
        <v>71.083333333333329</v>
      </c>
      <c r="AA21" s="11">
        <f>[17]Outubro!$E$30</f>
        <v>72.5</v>
      </c>
      <c r="AB21" s="11">
        <f>[17]Outubro!$E$31</f>
        <v>78</v>
      </c>
      <c r="AC21" s="11">
        <f>[17]Outubro!$E$32</f>
        <v>75.333333333333329</v>
      </c>
      <c r="AD21" s="11">
        <f>[17]Outubro!$E$33</f>
        <v>84.125</v>
      </c>
      <c r="AE21" s="11">
        <f>[17]Outubro!$E$34</f>
        <v>82.916666666666671</v>
      </c>
      <c r="AF21" s="11">
        <f>[17]Outubro!$E$35</f>
        <v>72.583333333333329</v>
      </c>
      <c r="AG21" s="93">
        <f>AVERAGE(B21:AF21)</f>
        <v>54.466397849462354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[18]Outubro!$E$5</f>
        <v>33.25</v>
      </c>
      <c r="C22" s="11">
        <f>[18]Outubro!$E$6</f>
        <v>32.916666666666664</v>
      </c>
      <c r="D22" s="11">
        <f>[18]Outubro!$E$7</f>
        <v>36.208333333333336</v>
      </c>
      <c r="E22" s="11">
        <f>[18]Outubro!$E$8</f>
        <v>32.625</v>
      </c>
      <c r="F22" s="11">
        <f>[18]Outubro!$E$9</f>
        <v>38.541666666666664</v>
      </c>
      <c r="G22" s="11">
        <f>[18]Outubro!$E$10</f>
        <v>32.625</v>
      </c>
      <c r="H22" s="11">
        <f>[18]Outubro!$E$11</f>
        <v>35.75</v>
      </c>
      <c r="I22" s="11">
        <f>[18]Outubro!$E$12</f>
        <v>34.75</v>
      </c>
      <c r="J22" s="11">
        <f>[18]Outubro!$E$13</f>
        <v>36.958333333333336</v>
      </c>
      <c r="K22" s="11">
        <f>[18]Outubro!$E$14</f>
        <v>38.521739130434781</v>
      </c>
      <c r="L22" s="11">
        <f>[18]Outubro!$E$15</f>
        <v>41.083333333333336</v>
      </c>
      <c r="M22" s="11">
        <f>[18]Outubro!$E$16</f>
        <v>61.208333333333336</v>
      </c>
      <c r="N22" s="11">
        <f>[18]Outubro!$E$17</f>
        <v>49.916666666666664</v>
      </c>
      <c r="O22" s="11">
        <f>[18]Outubro!$E$18</f>
        <v>39.708333333333336</v>
      </c>
      <c r="P22" s="11">
        <f>[18]Outubro!$E$19</f>
        <v>68.909090909090907</v>
      </c>
      <c r="Q22" s="11">
        <f>[18]Outubro!$E$20</f>
        <v>65.304347826086953</v>
      </c>
      <c r="R22" s="11">
        <f>[18]Outubro!$E$21</f>
        <v>50.875</v>
      </c>
      <c r="S22" s="11">
        <f>[18]Outubro!$E$22</f>
        <v>48.916666666666664</v>
      </c>
      <c r="T22" s="11">
        <f>[18]Outubro!$E$23</f>
        <v>69.166666666666671</v>
      </c>
      <c r="U22" s="11">
        <f>[18]Outubro!$E$24</f>
        <v>72.833333333333329</v>
      </c>
      <c r="V22" s="11">
        <f>[18]Outubro!$E$25</f>
        <v>70.782608695652172</v>
      </c>
      <c r="W22" s="11">
        <f>[18]Outubro!$E$26</f>
        <v>58.125</v>
      </c>
      <c r="X22" s="11">
        <f>[18]Outubro!$E$27</f>
        <v>61</v>
      </c>
      <c r="Y22" s="11">
        <f>[18]Outubro!$E$28</f>
        <v>69.958333333333329</v>
      </c>
      <c r="Z22" s="11">
        <f>[18]Outubro!$E$29</f>
        <v>68.260869565217391</v>
      </c>
      <c r="AA22" s="11">
        <f>[18]Outubro!$E$30</f>
        <v>67.916666666666671</v>
      </c>
      <c r="AB22" s="11">
        <f>[18]Outubro!$E$31</f>
        <v>73.5</v>
      </c>
      <c r="AC22" s="11">
        <f>[18]Outubro!$E$32</f>
        <v>72.5</v>
      </c>
      <c r="AD22" s="11">
        <f>[18]Outubro!$E$33</f>
        <v>91.043478260869563</v>
      </c>
      <c r="AE22" s="11">
        <f>[18]Outubro!$E$34</f>
        <v>78.416666666666671</v>
      </c>
      <c r="AF22" s="11">
        <f>[18]Outubro!$E$35</f>
        <v>68.739130434782609</v>
      </c>
      <c r="AG22" s="93">
        <f t="shared" si="3"/>
        <v>54.848750478133361</v>
      </c>
      <c r="AK22" t="s">
        <v>47</v>
      </c>
    </row>
    <row r="23" spans="1:37" x14ac:dyDescent="0.2">
      <c r="A23" s="58" t="s">
        <v>7</v>
      </c>
      <c r="B23" s="11" t="str">
        <f>[19]Outubro!$E$5</f>
        <v>*</v>
      </c>
      <c r="C23" s="11" t="str">
        <f>[19]Outubro!$E$6</f>
        <v>*</v>
      </c>
      <c r="D23" s="11" t="str">
        <f>[19]Outubro!$E$7</f>
        <v>*</v>
      </c>
      <c r="E23" s="11" t="str">
        <f>[19]Outubro!$E$8</f>
        <v>*</v>
      </c>
      <c r="F23" s="11" t="str">
        <f>[19]Outubro!$E$9</f>
        <v>*</v>
      </c>
      <c r="G23" s="11" t="str">
        <f>[19]Outubro!$E$10</f>
        <v>*</v>
      </c>
      <c r="H23" s="11" t="str">
        <f>[19]Outubro!$E$11</f>
        <v>*</v>
      </c>
      <c r="I23" s="11" t="str">
        <f>[19]Outubro!$E$12</f>
        <v>*</v>
      </c>
      <c r="J23" s="11" t="str">
        <f>[19]Outubro!$E$13</f>
        <v>*</v>
      </c>
      <c r="K23" s="11" t="str">
        <f>[19]Outubro!$E$14</f>
        <v>*</v>
      </c>
      <c r="L23" s="11" t="str">
        <f>[19]Outubro!$E$15</f>
        <v>*</v>
      </c>
      <c r="M23" s="11" t="str">
        <f>[19]Outubro!$E$16</f>
        <v>*</v>
      </c>
      <c r="N23" s="11" t="str">
        <f>[19]Outubro!$E$17</f>
        <v>*</v>
      </c>
      <c r="O23" s="11" t="str">
        <f>[19]Outubro!$E$18</f>
        <v>*</v>
      </c>
      <c r="P23" s="11" t="str">
        <f>[19]Outubro!$E$19</f>
        <v>*</v>
      </c>
      <c r="Q23" s="11" t="str">
        <f>[19]Outubro!$E$20</f>
        <v>*</v>
      </c>
      <c r="R23" s="11" t="str">
        <f>[19]Outubro!$E$21</f>
        <v>*</v>
      </c>
      <c r="S23" s="11" t="str">
        <f>[19]Outubro!$E$22</f>
        <v>*</v>
      </c>
      <c r="T23" s="11" t="str">
        <f>[19]Outubro!$E$23</f>
        <v>*</v>
      </c>
      <c r="U23" s="11" t="str">
        <f>[19]Outubro!$E$24</f>
        <v>*</v>
      </c>
      <c r="V23" s="11" t="str">
        <f>[19]Outubro!$E$25</f>
        <v>*</v>
      </c>
      <c r="W23" s="11" t="str">
        <f>[19]Outubro!$E$26</f>
        <v>*</v>
      </c>
      <c r="X23" s="11" t="str">
        <f>[19]Outubro!$E$27</f>
        <v>*</v>
      </c>
      <c r="Y23" s="11" t="str">
        <f>[19]Outubro!$E$28</f>
        <v>*</v>
      </c>
      <c r="Z23" s="11" t="str">
        <f>[19]Outubro!$E$29</f>
        <v>*</v>
      </c>
      <c r="AA23" s="11" t="str">
        <f>[19]Outubro!$E$30</f>
        <v>*</v>
      </c>
      <c r="AB23" s="11" t="str">
        <f>[19]Outubro!$E$31</f>
        <v>*</v>
      </c>
      <c r="AC23" s="11" t="str">
        <f>[19]Outubro!$E$32</f>
        <v>*</v>
      </c>
      <c r="AD23" s="11" t="str">
        <f>[19]Outubro!$E$33</f>
        <v>*</v>
      </c>
      <c r="AE23" s="11" t="str">
        <f>[19]Outubro!$E$34</f>
        <v>*</v>
      </c>
      <c r="AF23" s="11" t="str">
        <f>[19]Outubro!$E$35</f>
        <v>*</v>
      </c>
      <c r="AG23" s="93" t="s">
        <v>226</v>
      </c>
    </row>
    <row r="24" spans="1:37" x14ac:dyDescent="0.2">
      <c r="A24" s="58" t="s">
        <v>169</v>
      </c>
      <c r="B24" s="11" t="str">
        <f>[20]Outubro!$E$5</f>
        <v>*</v>
      </c>
      <c r="C24" s="11" t="str">
        <f>[20]Outubro!$E$6</f>
        <v>*</v>
      </c>
      <c r="D24" s="11" t="str">
        <f>[20]Outubro!$E$7</f>
        <v>*</v>
      </c>
      <c r="E24" s="11" t="str">
        <f>[20]Outubro!$E$8</f>
        <v>*</v>
      </c>
      <c r="F24" s="11" t="str">
        <f>[20]Outubro!$E$9</f>
        <v>*</v>
      </c>
      <c r="G24" s="11" t="str">
        <f>[20]Outubro!$E$10</f>
        <v>*</v>
      </c>
      <c r="H24" s="11" t="str">
        <f>[20]Outubro!$E$11</f>
        <v>*</v>
      </c>
      <c r="I24" s="11" t="str">
        <f>[20]Outubro!$E$12</f>
        <v>*</v>
      </c>
      <c r="J24" s="11" t="str">
        <f>[20]Outubro!$E$13</f>
        <v>*</v>
      </c>
      <c r="K24" s="11" t="str">
        <f>[20]Outubro!$E$14</f>
        <v>*</v>
      </c>
      <c r="L24" s="11" t="str">
        <f>[20]Outubro!$E$15</f>
        <v>*</v>
      </c>
      <c r="M24" s="11" t="str">
        <f>[20]Outubro!$E$16</f>
        <v>*</v>
      </c>
      <c r="N24" s="11" t="str">
        <f>[20]Outubro!$E$17</f>
        <v>*</v>
      </c>
      <c r="O24" s="11" t="str">
        <f>[20]Outubro!$E$18</f>
        <v>*</v>
      </c>
      <c r="P24" s="11" t="str">
        <f>[20]Outubro!$E$19</f>
        <v>*</v>
      </c>
      <c r="Q24" s="11" t="str">
        <f>[20]Outubro!$E$20</f>
        <v>*</v>
      </c>
      <c r="R24" s="11" t="str">
        <f>[20]Outubro!$E$21</f>
        <v>*</v>
      </c>
      <c r="S24" s="11" t="str">
        <f>[20]Outubro!$E$22</f>
        <v>*</v>
      </c>
      <c r="T24" s="11" t="str">
        <f>[20]Outubro!$E$23</f>
        <v>*</v>
      </c>
      <c r="U24" s="11" t="str">
        <f>[20]Outubro!$E$24</f>
        <v>*</v>
      </c>
      <c r="V24" s="11" t="str">
        <f>[20]Outubro!$E$25</f>
        <v>*</v>
      </c>
      <c r="W24" s="11" t="str">
        <f>[20]Outubro!$E$26</f>
        <v>*</v>
      </c>
      <c r="X24" s="11" t="str">
        <f>[20]Outubro!$E$27</f>
        <v>*</v>
      </c>
      <c r="Y24" s="11" t="str">
        <f>[20]Outubro!$E$28</f>
        <v>*</v>
      </c>
      <c r="Z24" s="11" t="str">
        <f>[20]Outubro!$E$29</f>
        <v>*</v>
      </c>
      <c r="AA24" s="11" t="str">
        <f>[20]Outubro!$E$30</f>
        <v>*</v>
      </c>
      <c r="AB24" s="11" t="str">
        <f>[20]Outubro!$E$31</f>
        <v>*</v>
      </c>
      <c r="AC24" s="11" t="str">
        <f>[20]Outubro!$E$32</f>
        <v>*</v>
      </c>
      <c r="AD24" s="11" t="str">
        <f>[20]Outubro!$E$33</f>
        <v>*</v>
      </c>
      <c r="AE24" s="11" t="str">
        <f>[20]Outubro!$E$34</f>
        <v>*</v>
      </c>
      <c r="AF24" s="11" t="str">
        <f>[20]Outubro!$E$35</f>
        <v>*</v>
      </c>
      <c r="AG24" s="93" t="s">
        <v>226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[21]Outubro!$E$5</f>
        <v>42.166666666666664</v>
      </c>
      <c r="C25" s="11">
        <f>[21]Outubro!$E$6</f>
        <v>39.875</v>
      </c>
      <c r="D25" s="11">
        <f>[21]Outubro!$E$7</f>
        <v>50.666666666666664</v>
      </c>
      <c r="E25" s="11">
        <f>[21]Outubro!$E$8</f>
        <v>61.291666666666664</v>
      </c>
      <c r="F25" s="11">
        <f>[21]Outubro!$E$9</f>
        <v>66.041666666666671</v>
      </c>
      <c r="G25" s="11">
        <f>[21]Outubro!$E$10</f>
        <v>58.708333333333336</v>
      </c>
      <c r="H25" s="11">
        <f>[21]Outubro!$E$11</f>
        <v>54.208333333333336</v>
      </c>
      <c r="I25" s="11">
        <f>[21]Outubro!$E$12</f>
        <v>62.166666666666664</v>
      </c>
      <c r="J25" s="11">
        <f>[21]Outubro!$E$13</f>
        <v>63.208333333333336</v>
      </c>
      <c r="K25" s="11">
        <f>[21]Outubro!$E$14</f>
        <v>48.625</v>
      </c>
      <c r="L25" s="11">
        <f>[21]Outubro!$E$15</f>
        <v>42.416666666666664</v>
      </c>
      <c r="M25" s="11">
        <f>[21]Outubro!$E$16</f>
        <v>54.125</v>
      </c>
      <c r="N25" s="11">
        <f>[21]Outubro!$E$17</f>
        <v>68.458333333333329</v>
      </c>
      <c r="O25" s="11">
        <f>[21]Outubro!$E$18</f>
        <v>68.416666666666671</v>
      </c>
      <c r="P25" s="11">
        <f>[21]Outubro!$E$19</f>
        <v>86.083333333333329</v>
      </c>
      <c r="Q25" s="11">
        <f>[21]Outubro!$E$20</f>
        <v>78.708333333333329</v>
      </c>
      <c r="R25" s="11" t="s">
        <v>226</v>
      </c>
      <c r="S25" s="11">
        <f>[21]Outubro!$E$22</f>
        <v>57.333333333333336</v>
      </c>
      <c r="T25" s="11">
        <f>[21]Outubro!$E$23</f>
        <v>61.125</v>
      </c>
      <c r="U25" s="11">
        <f>[21]Outubro!$E$24</f>
        <v>61.958333333333336</v>
      </c>
      <c r="V25" s="11">
        <f>[21]Outubro!$E$25</f>
        <v>58.541666666666664</v>
      </c>
      <c r="W25" s="11">
        <f>[21]Outubro!$E$26</f>
        <v>53.625</v>
      </c>
      <c r="X25" s="11">
        <f>[21]Outubro!$E$27</f>
        <v>51.041666666666664</v>
      </c>
      <c r="Y25" s="11">
        <f>[21]Outubro!$E$28</f>
        <v>71.708333333333329</v>
      </c>
      <c r="Z25" s="11">
        <f>[21]Outubro!$E$29</f>
        <v>64.583333333333329</v>
      </c>
      <c r="AA25" s="11">
        <f>[21]Outubro!$E$30</f>
        <v>77.708333333333329</v>
      </c>
      <c r="AB25" s="11">
        <f>[21]Outubro!$E$31</f>
        <v>70.5</v>
      </c>
      <c r="AC25" s="11">
        <f>[21]Outubro!$E$32</f>
        <v>61.958333333333336</v>
      </c>
      <c r="AD25" s="11">
        <f>[21]Outubro!$E$33</f>
        <v>79.5</v>
      </c>
      <c r="AE25" s="11">
        <f>[21]Outubro!$E$34</f>
        <v>72.916666666666671</v>
      </c>
      <c r="AF25" s="11">
        <f>[21]Outubro!$E$35</f>
        <v>68.083333333333329</v>
      </c>
      <c r="AG25" s="93">
        <f t="shared" si="3"/>
        <v>61.858333333333327</v>
      </c>
      <c r="AH25" s="12" t="s">
        <v>47</v>
      </c>
      <c r="AK25" t="s">
        <v>47</v>
      </c>
    </row>
    <row r="26" spans="1:37" x14ac:dyDescent="0.2">
      <c r="A26" s="58" t="s">
        <v>171</v>
      </c>
      <c r="B26" s="11">
        <f>[22]Outubro!$E$5</f>
        <v>42.166666666666664</v>
      </c>
      <c r="C26" s="11">
        <f>[22]Outubro!$E$6</f>
        <v>41</v>
      </c>
      <c r="D26" s="11">
        <f>[22]Outubro!$E$7</f>
        <v>44.208333333333336</v>
      </c>
      <c r="E26" s="11">
        <f>[22]Outubro!$E$8</f>
        <v>55.416666666666664</v>
      </c>
      <c r="F26" s="11">
        <f>[22]Outubro!$E$9</f>
        <v>51.416666666666664</v>
      </c>
      <c r="G26" s="11">
        <f>[22]Outubro!$E$10</f>
        <v>52.083333333333336</v>
      </c>
      <c r="H26" s="11">
        <f>[22]Outubro!$E$11</f>
        <v>50</v>
      </c>
      <c r="I26" s="11">
        <f>[22]Outubro!$E$12</f>
        <v>54.333333333333336</v>
      </c>
      <c r="J26" s="11">
        <f>[22]Outubro!$E$13</f>
        <v>45.625</v>
      </c>
      <c r="K26" s="11">
        <f>[22]Outubro!$E$14</f>
        <v>43.625</v>
      </c>
      <c r="L26" s="11">
        <f>[22]Outubro!$E$15</f>
        <v>39.375</v>
      </c>
      <c r="M26" s="11">
        <f>[22]Outubro!$E$16</f>
        <v>52.875</v>
      </c>
      <c r="N26" s="11">
        <f>[22]Outubro!$E$17</f>
        <v>67.958333333333329</v>
      </c>
      <c r="O26" s="11">
        <f>[22]Outubro!$E$18</f>
        <v>70.166666666666671</v>
      </c>
      <c r="P26" s="11">
        <f>[22]Outubro!$E$19</f>
        <v>90.5</v>
      </c>
      <c r="Q26" s="11">
        <f>[22]Outubro!$E$20</f>
        <v>84.458333333333329</v>
      </c>
      <c r="R26" s="11">
        <f>[22]Outubro!$E$21</f>
        <v>69.458333333333329</v>
      </c>
      <c r="S26" s="11">
        <f>[22]Outubro!$E$22</f>
        <v>65.208333333333329</v>
      </c>
      <c r="T26" s="11">
        <f>[22]Outubro!$E$23</f>
        <v>70.708333333333329</v>
      </c>
      <c r="U26" s="11">
        <f>[22]Outubro!$E$24</f>
        <v>74.416666666666671</v>
      </c>
      <c r="V26" s="11">
        <f>[22]Outubro!$E$25</f>
        <v>75.541666666666671</v>
      </c>
      <c r="W26" s="11">
        <f>[22]Outubro!$E$26</f>
        <v>70.958333333333329</v>
      </c>
      <c r="X26" s="11">
        <f>[22]Outubro!$E$27</f>
        <v>63.875</v>
      </c>
      <c r="Y26" s="11">
        <f>[22]Outubro!$E$28</f>
        <v>79.958333333333329</v>
      </c>
      <c r="Z26" s="11">
        <f>[22]Outubro!$E$29</f>
        <v>76.333333333333329</v>
      </c>
      <c r="AA26" s="11">
        <f>[22]Outubro!$E$30</f>
        <v>84.208333333333329</v>
      </c>
      <c r="AB26" s="11">
        <f>[22]Outubro!$E$31</f>
        <v>70.916666666666671</v>
      </c>
      <c r="AC26" s="11">
        <f>[22]Outubro!$E$32</f>
        <v>62.375</v>
      </c>
      <c r="AD26" s="11">
        <f>[22]Outubro!$E$33</f>
        <v>83.958333333333329</v>
      </c>
      <c r="AE26" s="11">
        <f>[22]Outubro!$E$34</f>
        <v>78.583333333333329</v>
      </c>
      <c r="AF26" s="11">
        <f>[22]Outubro!$E$35</f>
        <v>72.25</v>
      </c>
      <c r="AG26" s="93">
        <f>AVERAGE(B26:AF26)</f>
        <v>63.998655913978489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[23]Outubro!$E$5</f>
        <v>41.666666666666664</v>
      </c>
      <c r="C27" s="11">
        <f>[23]Outubro!$E$6</f>
        <v>40.083333333333336</v>
      </c>
      <c r="D27" s="11">
        <f>[23]Outubro!$E$7</f>
        <v>42.333333333333336</v>
      </c>
      <c r="E27" s="11">
        <f>[23]Outubro!$E$8</f>
        <v>56.5</v>
      </c>
      <c r="F27" s="11">
        <f>[23]Outubro!$E$9</f>
        <v>57.75</v>
      </c>
      <c r="G27" s="11">
        <f>[23]Outubro!$E$10</f>
        <v>54.041666666666664</v>
      </c>
      <c r="H27" s="11">
        <f>[23]Outubro!$E$11</f>
        <v>46.75</v>
      </c>
      <c r="I27" s="11">
        <f>[23]Outubro!$E$12</f>
        <v>67.916666666666671</v>
      </c>
      <c r="J27" s="11">
        <f>[23]Outubro!$E$13</f>
        <v>61.375</v>
      </c>
      <c r="K27" s="11">
        <f>[23]Outubro!$E$14</f>
        <v>49.416666666666664</v>
      </c>
      <c r="L27" s="11">
        <f>[23]Outubro!$E$15</f>
        <v>43.333333333333336</v>
      </c>
      <c r="M27" s="11">
        <f>[23]Outubro!$E$16</f>
        <v>52.75</v>
      </c>
      <c r="N27" s="11">
        <f>[23]Outubro!$E$17</f>
        <v>64.458333333333329</v>
      </c>
      <c r="O27" s="11">
        <f>[23]Outubro!$E$18</f>
        <v>67.791666666666671</v>
      </c>
      <c r="P27" s="11">
        <f>[23]Outubro!$E$19</f>
        <v>87.434782608695656</v>
      </c>
      <c r="Q27" s="11">
        <f>[23]Outubro!$E$20</f>
        <v>71.4375</v>
      </c>
      <c r="R27" s="11">
        <f>[23]Outubro!$E$21</f>
        <v>62.875</v>
      </c>
      <c r="S27" s="11">
        <f>[23]Outubro!$E$22</f>
        <v>55.291666666666664</v>
      </c>
      <c r="T27" s="11">
        <f>[23]Outubro!$E$23</f>
        <v>56.833333333333336</v>
      </c>
      <c r="U27" s="11">
        <f>[23]Outubro!$E$24</f>
        <v>61</v>
      </c>
      <c r="V27" s="11">
        <f>[23]Outubro!$E$25</f>
        <v>56</v>
      </c>
      <c r="W27" s="11">
        <f>[23]Outubro!$E$26</f>
        <v>52</v>
      </c>
      <c r="X27" s="11">
        <f>[23]Outubro!$E$27</f>
        <v>50.375</v>
      </c>
      <c r="Y27" s="11">
        <f>[23]Outubro!$E$28</f>
        <v>69.25</v>
      </c>
      <c r="Z27" s="11">
        <f>[23]Outubro!$E$29</f>
        <v>63.25</v>
      </c>
      <c r="AA27" s="11">
        <f>[23]Outubro!$E$30</f>
        <v>75.75</v>
      </c>
      <c r="AB27" s="11">
        <f>[23]Outubro!$E$31</f>
        <v>68.541666666666671</v>
      </c>
      <c r="AC27" s="11">
        <f>[23]Outubro!$E$32</f>
        <v>58.75</v>
      </c>
      <c r="AD27" s="11">
        <f>[23]Outubro!$E$33</f>
        <v>84.583333333333329</v>
      </c>
      <c r="AE27" s="11">
        <f>[23]Outubro!$E$34</f>
        <v>77.833333333333329</v>
      </c>
      <c r="AF27" s="11">
        <f>[23]Outubro!$E$35</f>
        <v>69.5</v>
      </c>
      <c r="AG27" s="93">
        <f t="shared" ref="AG27:AG29" si="4">AVERAGE(B27:AF27)</f>
        <v>60.22168653576437</v>
      </c>
    </row>
    <row r="28" spans="1:37" x14ac:dyDescent="0.2">
      <c r="A28" s="58" t="s">
        <v>9</v>
      </c>
      <c r="B28" s="11">
        <f>[24]Outubro!$E$5</f>
        <v>35.125</v>
      </c>
      <c r="C28" s="11">
        <f>[24]Outubro!$E$6</f>
        <v>32.25</v>
      </c>
      <c r="D28" s="11">
        <f>[24]Outubro!$E$7</f>
        <v>29.285714285714285</v>
      </c>
      <c r="E28" s="11">
        <f>[24]Outubro!$E$8</f>
        <v>49.590909090909093</v>
      </c>
      <c r="F28" s="11">
        <f>[24]Outubro!$E$9</f>
        <v>52.652173913043477</v>
      </c>
      <c r="G28" s="11">
        <f>[24]Outubro!$E$10</f>
        <v>44.714285714285715</v>
      </c>
      <c r="H28" s="11">
        <f>[24]Outubro!$E$11</f>
        <v>37.521739130434781</v>
      </c>
      <c r="I28" s="11">
        <f>[24]Outubro!$E$12</f>
        <v>49.473684210526315</v>
      </c>
      <c r="J28" s="11">
        <f>[24]Outubro!$E$13</f>
        <v>40.9</v>
      </c>
      <c r="K28" s="11">
        <f>[24]Outubro!$E$14</f>
        <v>40.611111111111114</v>
      </c>
      <c r="L28" s="11">
        <f>[24]Outubro!$E$15</f>
        <v>36.6875</v>
      </c>
      <c r="M28" s="11">
        <f>[24]Outubro!$E$16</f>
        <v>44.25</v>
      </c>
      <c r="N28" s="11">
        <f>[24]Outubro!$E$17</f>
        <v>50.277777777777779</v>
      </c>
      <c r="O28" s="11">
        <f>[24]Outubro!$E$18</f>
        <v>53.789473684210527</v>
      </c>
      <c r="P28" s="11">
        <f>[24]Outubro!$E$19</f>
        <v>89.368421052631575</v>
      </c>
      <c r="Q28" s="11">
        <f>[24]Outubro!$E$20</f>
        <v>69.615384615384613</v>
      </c>
      <c r="R28" s="11">
        <f>[24]Outubro!$E$21</f>
        <v>60.333333333333336</v>
      </c>
      <c r="S28" s="11">
        <f>[24]Outubro!$E$22</f>
        <v>57.583333333333336</v>
      </c>
      <c r="T28" s="11">
        <f>[24]Outubro!$E$23</f>
        <v>54.75</v>
      </c>
      <c r="U28" s="11">
        <f>[24]Outubro!$E$24</f>
        <v>68.083333333333329</v>
      </c>
      <c r="V28" s="11">
        <f>[24]Outubro!$E$25</f>
        <v>60.083333333333336</v>
      </c>
      <c r="W28" s="11">
        <f>[24]Outubro!$E$26</f>
        <v>59.166666666666664</v>
      </c>
      <c r="X28" s="11">
        <f>[24]Outubro!$E$27</f>
        <v>55.291666666666664</v>
      </c>
      <c r="Y28" s="11">
        <f>[24]Outubro!$E$28</f>
        <v>72.125</v>
      </c>
      <c r="Z28" s="11">
        <f>[24]Outubro!$E$29</f>
        <v>71.708333333333329</v>
      </c>
      <c r="AA28" s="11">
        <f>[24]Outubro!$E$30</f>
        <v>78.045454545454547</v>
      </c>
      <c r="AB28" s="11">
        <f>[24]Outubro!$E$31</f>
        <v>70.041666666666671</v>
      </c>
      <c r="AC28" s="11">
        <f>[24]Outubro!$E$32</f>
        <v>55.434782608695649</v>
      </c>
      <c r="AD28" s="11">
        <f>[24]Outubro!$E$33</f>
        <v>82.125</v>
      </c>
      <c r="AE28" s="11">
        <f>[24]Outubro!$E$34</f>
        <v>85</v>
      </c>
      <c r="AF28" s="11">
        <f>[24]Outubro!$E$35</f>
        <v>69.045454545454547</v>
      </c>
      <c r="AG28" s="93">
        <f t="shared" si="4"/>
        <v>56.610662353300036</v>
      </c>
      <c r="AJ28" t="s">
        <v>47</v>
      </c>
    </row>
    <row r="29" spans="1:37" x14ac:dyDescent="0.2">
      <c r="A29" s="58" t="s">
        <v>42</v>
      </c>
      <c r="B29" s="11">
        <f>[25]Outubro!$E$5</f>
        <v>39</v>
      </c>
      <c r="C29" s="11">
        <f>[25]Outubro!$E$6</f>
        <v>37.700000000000003</v>
      </c>
      <c r="D29" s="11">
        <f>[25]Outubro!$E$7</f>
        <v>39</v>
      </c>
      <c r="E29" s="11">
        <f>[25]Outubro!$E$8</f>
        <v>50.636363636363633</v>
      </c>
      <c r="F29" s="11">
        <f>[25]Outubro!$E$9</f>
        <v>48.8</v>
      </c>
      <c r="G29" s="11">
        <f>[25]Outubro!$E$10</f>
        <v>43.18181818181818</v>
      </c>
      <c r="H29" s="11">
        <f>[25]Outubro!$E$11</f>
        <v>41.81818181818182</v>
      </c>
      <c r="I29" s="11">
        <f>[25]Outubro!$E$12</f>
        <v>40.636363636363633</v>
      </c>
      <c r="J29" s="11">
        <f>[25]Outubro!$E$13</f>
        <v>36.363636363636367</v>
      </c>
      <c r="K29" s="11">
        <f>[25]Outubro!$E$14</f>
        <v>27.09090909090909</v>
      </c>
      <c r="L29" s="11">
        <f>[25]Outubro!$E$15</f>
        <v>29.454545454545453</v>
      </c>
      <c r="M29" s="11">
        <f>[25]Outubro!$E$16</f>
        <v>49.909090909090907</v>
      </c>
      <c r="N29" s="11">
        <f>[25]Outubro!$E$17</f>
        <v>43.727272727272727</v>
      </c>
      <c r="O29" s="11">
        <f>[25]Outubro!$E$18</f>
        <v>41.545454545454547</v>
      </c>
      <c r="P29" s="11">
        <f>[25]Outubro!$E$19</f>
        <v>80.714285714285708</v>
      </c>
      <c r="Q29" s="11">
        <f>[25]Outubro!$E$20</f>
        <v>69</v>
      </c>
      <c r="R29" s="11">
        <f>[25]Outubro!$E$21</f>
        <v>52.727272727272727</v>
      </c>
      <c r="S29" s="11">
        <f>[25]Outubro!$E$22</f>
        <v>63</v>
      </c>
      <c r="T29" s="11">
        <f>[25]Outubro!$E$23</f>
        <v>66.63636363636364</v>
      </c>
      <c r="U29" s="11">
        <f>[25]Outubro!$E$24</f>
        <v>55.272727272727273</v>
      </c>
      <c r="V29" s="11">
        <f>[25]Outubro!$E$25</f>
        <v>60.285714285714285</v>
      </c>
      <c r="W29" s="11">
        <f>[25]Outubro!$E$26</f>
        <v>62.8</v>
      </c>
      <c r="X29" s="11">
        <f>[25]Outubro!$E$27</f>
        <v>65.3</v>
      </c>
      <c r="Y29" s="11">
        <f>[25]Outubro!$E$28</f>
        <v>64.7</v>
      </c>
      <c r="Z29" s="11">
        <f>[25]Outubro!$E$29</f>
        <v>57.363636363636367</v>
      </c>
      <c r="AA29" s="11">
        <f>[25]Outubro!$E$30</f>
        <v>82</v>
      </c>
      <c r="AB29" s="11">
        <f>[25]Outubro!$E$31</f>
        <v>59.090909090909093</v>
      </c>
      <c r="AC29" s="11">
        <f>[25]Outubro!$E$32</f>
        <v>57.636363636363633</v>
      </c>
      <c r="AD29" s="11">
        <f>[25]Outubro!$E$33</f>
        <v>75.555555555555557</v>
      </c>
      <c r="AE29" s="11">
        <f>[25]Outubro!$E$34</f>
        <v>61.81818181818182</v>
      </c>
      <c r="AF29" s="11">
        <f>[25]Outubro!$E$35</f>
        <v>55.18181818181818</v>
      </c>
      <c r="AG29" s="93">
        <f t="shared" si="4"/>
        <v>53.482144020853696</v>
      </c>
      <c r="AK29" t="s">
        <v>47</v>
      </c>
    </row>
    <row r="30" spans="1:37" x14ac:dyDescent="0.2">
      <c r="A30" s="58" t="s">
        <v>10</v>
      </c>
      <c r="B30" s="11" t="str">
        <f>[26]Outubro!$E$5</f>
        <v>*</v>
      </c>
      <c r="C30" s="11" t="str">
        <f>[26]Outubro!$E$6</f>
        <v>*</v>
      </c>
      <c r="D30" s="11" t="str">
        <f>[26]Outubro!$E$7</f>
        <v>*</v>
      </c>
      <c r="E30" s="11" t="str">
        <f>[26]Outubro!$E$8</f>
        <v>*</v>
      </c>
      <c r="F30" s="11" t="str">
        <f>[26]Outubro!$E$9</f>
        <v>*</v>
      </c>
      <c r="G30" s="11" t="str">
        <f>[26]Outubro!$E$10</f>
        <v>*</v>
      </c>
      <c r="H30" s="11" t="str">
        <f>[26]Outubro!$E$11</f>
        <v>*</v>
      </c>
      <c r="I30" s="11" t="str">
        <f>[26]Outubro!$E$12</f>
        <v>*</v>
      </c>
      <c r="J30" s="11" t="str">
        <f>[26]Outubro!$E$13</f>
        <v>*</v>
      </c>
      <c r="K30" s="11" t="str">
        <f>[26]Outubro!$E$14</f>
        <v>*</v>
      </c>
      <c r="L30" s="11" t="str">
        <f>[26]Outubro!$E$15</f>
        <v>*</v>
      </c>
      <c r="M30" s="11" t="str">
        <f>[26]Outubro!$E$16</f>
        <v>*</v>
      </c>
      <c r="N30" s="11" t="str">
        <f>[26]Outubro!$E$17</f>
        <v>*</v>
      </c>
      <c r="O30" s="11" t="str">
        <f>[26]Outubro!$E$18</f>
        <v>*</v>
      </c>
      <c r="P30" s="11" t="str">
        <f>[26]Outubro!$E$19</f>
        <v>*</v>
      </c>
      <c r="Q30" s="11" t="str">
        <f>[26]Outubro!$E$20</f>
        <v>*</v>
      </c>
      <c r="R30" s="11" t="str">
        <f>[26]Outubro!$E$21</f>
        <v>*</v>
      </c>
      <c r="S30" s="11" t="str">
        <f>[26]Outubro!$E$22</f>
        <v>*</v>
      </c>
      <c r="T30" s="11" t="str">
        <f>[26]Outubro!$E$23</f>
        <v>*</v>
      </c>
      <c r="U30" s="11" t="str">
        <f>[26]Outubro!$E$24</f>
        <v>*</v>
      </c>
      <c r="V30" s="11" t="str">
        <f>[26]Outubro!$E$25</f>
        <v>*</v>
      </c>
      <c r="W30" s="11" t="str">
        <f>[26]Outubro!$E$26</f>
        <v>*</v>
      </c>
      <c r="X30" s="11" t="str">
        <f>[26]Outubro!$E$27</f>
        <v>*</v>
      </c>
      <c r="Y30" s="11" t="str">
        <f>[26]Outubro!$E$28</f>
        <v>*</v>
      </c>
      <c r="Z30" s="11" t="str">
        <f>[26]Outubro!$E$29</f>
        <v>*</v>
      </c>
      <c r="AA30" s="11" t="str">
        <f>[26]Outubro!$E$30</f>
        <v>*</v>
      </c>
      <c r="AB30" s="11" t="str">
        <f>[26]Outubro!$E$31</f>
        <v>*</v>
      </c>
      <c r="AC30" s="11" t="str">
        <f>[26]Outubro!$E$32</f>
        <v>*</v>
      </c>
      <c r="AD30" s="11" t="str">
        <f>[26]Outubro!$E$33</f>
        <v>*</v>
      </c>
      <c r="AE30" s="11" t="str">
        <f>[26]Outubro!$E$34</f>
        <v>*</v>
      </c>
      <c r="AF30" s="11" t="str">
        <f>[26]Outubro!$E$35</f>
        <v>*</v>
      </c>
      <c r="AG30" s="93" t="s">
        <v>226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[27]Outubro!$E$5</f>
        <v>32.555555555555557</v>
      </c>
      <c r="C31" s="11">
        <f>[27]Outubro!$E$6</f>
        <v>37</v>
      </c>
      <c r="D31" s="11">
        <f>[27]Outubro!$E$7</f>
        <v>38.727272727272727</v>
      </c>
      <c r="E31" s="11">
        <f>[27]Outubro!$E$8</f>
        <v>50.142857142857146</v>
      </c>
      <c r="F31" s="11">
        <f>[27]Outubro!$E$9</f>
        <v>52.6875</v>
      </c>
      <c r="G31" s="11">
        <f>[27]Outubro!$E$10</f>
        <v>46.1875</v>
      </c>
      <c r="H31" s="11">
        <f>[27]Outubro!$E$11</f>
        <v>43.222222222222221</v>
      </c>
      <c r="I31" s="11">
        <f>[27]Outubro!$E$12</f>
        <v>43.166666666666664</v>
      </c>
      <c r="J31" s="11">
        <f>[27]Outubro!$E$13</f>
        <v>36.142857142857146</v>
      </c>
      <c r="K31" s="11">
        <f>[27]Outubro!$E$14</f>
        <v>33.6</v>
      </c>
      <c r="L31" s="11">
        <f>[27]Outubro!$E$15</f>
        <v>35.235294117647058</v>
      </c>
      <c r="M31" s="11">
        <f>[27]Outubro!$E$16</f>
        <v>58</v>
      </c>
      <c r="N31" s="11">
        <f>[27]Outubro!$E$17</f>
        <v>64.285714285714292</v>
      </c>
      <c r="O31" s="11">
        <f>[27]Outubro!$E$18</f>
        <v>66.25</v>
      </c>
      <c r="P31" s="11">
        <f>[27]Outubro!$E$19</f>
        <v>91.4</v>
      </c>
      <c r="Q31" s="11">
        <f>[27]Outubro!$E$20</f>
        <v>77.571428571428569</v>
      </c>
      <c r="R31" s="11">
        <f>[27]Outubro!$E$21</f>
        <v>62</v>
      </c>
      <c r="S31" s="11">
        <f>[27]Outubro!$E$22</f>
        <v>65.294117647058826</v>
      </c>
      <c r="T31" s="11">
        <f>[27]Outubro!$E$23</f>
        <v>57.125</v>
      </c>
      <c r="U31" s="11">
        <f>[27]Outubro!$E$24</f>
        <v>62</v>
      </c>
      <c r="V31" s="11">
        <f>[27]Outubro!$E$25</f>
        <v>64.941176470588232</v>
      </c>
      <c r="W31" s="11">
        <f>[27]Outubro!$E$26</f>
        <v>63.25</v>
      </c>
      <c r="X31" s="11">
        <f>[27]Outubro!$E$27</f>
        <v>70.588235294117652</v>
      </c>
      <c r="Y31" s="11">
        <f>[27]Outubro!$E$28</f>
        <v>81.533333333333331</v>
      </c>
      <c r="Z31" s="11">
        <f>[27]Outubro!$E$29</f>
        <v>68.9375</v>
      </c>
      <c r="AA31" s="11">
        <f>[27]Outubro!$E$30</f>
        <v>88.083333333333329</v>
      </c>
      <c r="AB31" s="11">
        <f>[27]Outubro!$E$31</f>
        <v>60.428571428571431</v>
      </c>
      <c r="AC31" s="11">
        <f>[27]Outubro!$E$32</f>
        <v>53.411764705882355</v>
      </c>
      <c r="AD31" s="11">
        <f>[27]Outubro!$E$33</f>
        <v>83.411764705882348</v>
      </c>
      <c r="AE31" s="11">
        <f>[27]Outubro!$E$34</f>
        <v>68.0625</v>
      </c>
      <c r="AF31" s="11">
        <f>[27]Outubro!$E$35</f>
        <v>66.764705882352942</v>
      </c>
      <c r="AG31" s="93">
        <f>AVERAGE(B31:AF31)</f>
        <v>58.774415201075534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[28]Outubro!$E$5</f>
        <v>*</v>
      </c>
      <c r="C32" s="11" t="str">
        <f>[28]Outubro!$E$6</f>
        <v>*</v>
      </c>
      <c r="D32" s="11" t="str">
        <f>[28]Outubro!$E$7</f>
        <v>*</v>
      </c>
      <c r="E32" s="11" t="str">
        <f>[28]Outubro!$E$8</f>
        <v>*</v>
      </c>
      <c r="F32" s="11" t="str">
        <f>[28]Outubro!$E$9</f>
        <v>*</v>
      </c>
      <c r="G32" s="11" t="str">
        <f>[28]Outubro!$E$10</f>
        <v>*</v>
      </c>
      <c r="H32" s="11" t="str">
        <f>[28]Outubro!$E$11</f>
        <v>*</v>
      </c>
      <c r="I32" s="11" t="str">
        <f>[28]Outubro!$E$12</f>
        <v>*</v>
      </c>
      <c r="J32" s="11" t="str">
        <f>[28]Outubro!$E$13</f>
        <v>*</v>
      </c>
      <c r="K32" s="11" t="str">
        <f>[28]Outubro!$E$14</f>
        <v>*</v>
      </c>
      <c r="L32" s="11" t="str">
        <f>[28]Outubro!$E$15</f>
        <v>*</v>
      </c>
      <c r="M32" s="11" t="str">
        <f>[28]Outubro!$E$16</f>
        <v>*</v>
      </c>
      <c r="N32" s="11" t="str">
        <f>[28]Outubro!$E$17</f>
        <v>*</v>
      </c>
      <c r="O32" s="11" t="str">
        <f>[28]Outubro!$E$18</f>
        <v>*</v>
      </c>
      <c r="P32" s="11" t="str">
        <f>[28]Outubro!$E$19</f>
        <v>*</v>
      </c>
      <c r="Q32" s="11" t="str">
        <f>[28]Outubro!$E$20</f>
        <v>*</v>
      </c>
      <c r="R32" s="11" t="str">
        <f>[28]Outubro!$E$21</f>
        <v>*</v>
      </c>
      <c r="S32" s="11" t="str">
        <f>[28]Outubro!$E$22</f>
        <v>*</v>
      </c>
      <c r="T32" s="11" t="str">
        <f>[28]Outubro!$E$23</f>
        <v>*</v>
      </c>
      <c r="U32" s="11" t="str">
        <f>[28]Outubro!$E$24</f>
        <v>*</v>
      </c>
      <c r="V32" s="11" t="str">
        <f>[28]Outubro!$E$25</f>
        <v>*</v>
      </c>
      <c r="W32" s="11" t="str">
        <f>[28]Outubro!$E$26</f>
        <v>*</v>
      </c>
      <c r="X32" s="11" t="str">
        <f>[28]Outubro!$E$27</f>
        <v>*</v>
      </c>
      <c r="Y32" s="11" t="str">
        <f>[28]Outubro!$E$28</f>
        <v>*</v>
      </c>
      <c r="Z32" s="11" t="str">
        <f>[28]Outubro!$E$29</f>
        <v>*</v>
      </c>
      <c r="AA32" s="11" t="str">
        <f>[28]Outubro!$E$30</f>
        <v>*</v>
      </c>
      <c r="AB32" s="11" t="str">
        <f>[28]Outubro!$E$31</f>
        <v>*</v>
      </c>
      <c r="AC32" s="11" t="str">
        <f>[28]Outubro!$E$32</f>
        <v>*</v>
      </c>
      <c r="AD32" s="11" t="str">
        <f>[28]Outubro!$E$33</f>
        <v>*</v>
      </c>
      <c r="AE32" s="11" t="str">
        <f>[28]Outubro!$E$34</f>
        <v>*</v>
      </c>
      <c r="AF32" s="11" t="str">
        <f>[28]Outubro!$E$35</f>
        <v>*</v>
      </c>
      <c r="AG32" s="93" t="s">
        <v>226</v>
      </c>
      <c r="AK32" t="s">
        <v>47</v>
      </c>
    </row>
    <row r="33" spans="1:38" s="5" customFormat="1" x14ac:dyDescent="0.2">
      <c r="A33" s="58" t="s">
        <v>12</v>
      </c>
      <c r="B33" s="11" t="str">
        <f>[29]Outubro!$E$5</f>
        <v>*</v>
      </c>
      <c r="C33" s="11" t="str">
        <f>[29]Outubro!$E$6</f>
        <v>*</v>
      </c>
      <c r="D33" s="11" t="str">
        <f>[29]Outubro!$E$7</f>
        <v>*</v>
      </c>
      <c r="E33" s="11" t="str">
        <f>[29]Outubro!$E$8</f>
        <v>*</v>
      </c>
      <c r="F33" s="11" t="str">
        <f>[29]Outubro!$E$9</f>
        <v>*</v>
      </c>
      <c r="G33" s="11" t="str">
        <f>[29]Outubro!$E$10</f>
        <v>*</v>
      </c>
      <c r="H33" s="11" t="str">
        <f>[29]Outubro!$E$11</f>
        <v>*</v>
      </c>
      <c r="I33" s="11" t="str">
        <f>[29]Outubro!$E$12</f>
        <v>*</v>
      </c>
      <c r="J33" s="11" t="str">
        <f>[29]Outubro!$E$13</f>
        <v>*</v>
      </c>
      <c r="K33" s="11" t="str">
        <f>[29]Outubro!$E$14</f>
        <v>*</v>
      </c>
      <c r="L33" s="11" t="str">
        <f>[29]Outubro!$E$15</f>
        <v>*</v>
      </c>
      <c r="M33" s="11" t="str">
        <f>[29]Outubro!$E$16</f>
        <v>*</v>
      </c>
      <c r="N33" s="11" t="str">
        <f>[29]Outubro!$E$17</f>
        <v>*</v>
      </c>
      <c r="O33" s="11">
        <f>[29]Outubro!$E$18</f>
        <v>32.25</v>
      </c>
      <c r="P33" s="11">
        <f>[29]Outubro!$E$19</f>
        <v>64.583333333333329</v>
      </c>
      <c r="Q33" s="11">
        <f>[29]Outubro!$E$20</f>
        <v>68.416666666666671</v>
      </c>
      <c r="R33" s="11">
        <f>[29]Outubro!$E$21</f>
        <v>52.583333333333336</v>
      </c>
      <c r="S33" s="11">
        <f>[29]Outubro!$E$22</f>
        <v>59.958333333333336</v>
      </c>
      <c r="T33" s="11">
        <f>[29]Outubro!$E$23</f>
        <v>90</v>
      </c>
      <c r="U33" s="11" t="str">
        <f>[29]Outubro!$E$24</f>
        <v>*</v>
      </c>
      <c r="V33" s="11" t="str">
        <f>[29]Outubro!$E$25</f>
        <v>*</v>
      </c>
      <c r="W33" s="11" t="str">
        <f>[29]Outubro!$E$26</f>
        <v>*</v>
      </c>
      <c r="X33" s="11" t="str">
        <f>[29]Outubro!$E$27</f>
        <v>*</v>
      </c>
      <c r="Y33" s="11" t="str">
        <f>[29]Outubro!$E$28</f>
        <v>*</v>
      </c>
      <c r="Z33" s="11" t="str">
        <f>[29]Outubro!$E$29</f>
        <v>*</v>
      </c>
      <c r="AA33" s="11" t="str">
        <f>[29]Outubro!$E$30</f>
        <v>*</v>
      </c>
      <c r="AB33" s="11" t="str">
        <f>[29]Outubro!$E$31</f>
        <v>*</v>
      </c>
      <c r="AC33" s="11" t="str">
        <f>[29]Outubro!$E$32</f>
        <v>*</v>
      </c>
      <c r="AD33" s="11">
        <f>[29]Outubro!$E$33</f>
        <v>71.181818181818187</v>
      </c>
      <c r="AE33" s="11">
        <f>[29]Outubro!$E$34</f>
        <v>63.541666666666664</v>
      </c>
      <c r="AF33" s="11">
        <f>[29]Outubro!$E$35</f>
        <v>57.166666666666664</v>
      </c>
      <c r="AG33" s="93">
        <f t="shared" ref="AG33:AG35" si="5">AVERAGE(B33:AF33)</f>
        <v>62.186868686868692</v>
      </c>
    </row>
    <row r="34" spans="1:38" x14ac:dyDescent="0.2">
      <c r="A34" s="58" t="s">
        <v>13</v>
      </c>
      <c r="B34" s="11" t="str">
        <f>[30]Outubro!$E$5</f>
        <v>*</v>
      </c>
      <c r="C34" s="11" t="str">
        <f>[30]Outubro!$E$6</f>
        <v>*</v>
      </c>
      <c r="D34" s="11" t="str">
        <f>[30]Outubro!$E$7</f>
        <v>*</v>
      </c>
      <c r="E34" s="11" t="str">
        <f>[30]Outubro!$E$8</f>
        <v>*</v>
      </c>
      <c r="F34" s="11" t="str">
        <f>[30]Outubro!$E$9</f>
        <v>*</v>
      </c>
      <c r="G34" s="11" t="str">
        <f>[30]Outubro!$E$10</f>
        <v>*</v>
      </c>
      <c r="H34" s="11" t="str">
        <f>[30]Outubro!$E$11</f>
        <v>*</v>
      </c>
      <c r="I34" s="11" t="str">
        <f>[30]Outubro!$E$12</f>
        <v>*</v>
      </c>
      <c r="J34" s="11" t="str">
        <f>[30]Outubro!$E$13</f>
        <v>*</v>
      </c>
      <c r="K34" s="11" t="str">
        <f>[30]Outubro!$E$14</f>
        <v>*</v>
      </c>
      <c r="L34" s="11" t="str">
        <f>[30]Outubro!$E$15</f>
        <v>*</v>
      </c>
      <c r="M34" s="11" t="str">
        <f>[30]Outubro!$E$16</f>
        <v>*</v>
      </c>
      <c r="N34" s="11" t="str">
        <f>[30]Outubro!$E$17</f>
        <v>*</v>
      </c>
      <c r="O34" s="11" t="str">
        <f>[30]Outubro!$E$18</f>
        <v>*</v>
      </c>
      <c r="P34" s="11" t="str">
        <f>[30]Outubro!$E$19</f>
        <v>*</v>
      </c>
      <c r="Q34" s="11" t="str">
        <f>[30]Outubro!$E$20</f>
        <v>*</v>
      </c>
      <c r="R34" s="11" t="str">
        <f>[30]Outubro!$E$21</f>
        <v>*</v>
      </c>
      <c r="S34" s="11" t="str">
        <f>[30]Outubro!$E$22</f>
        <v>*</v>
      </c>
      <c r="T34" s="11" t="str">
        <f>[30]Outubro!$E$23</f>
        <v>*</v>
      </c>
      <c r="U34" s="11" t="str">
        <f>[30]Outubro!$E$24</f>
        <v>*</v>
      </c>
      <c r="V34" s="11" t="str">
        <f>[30]Outubro!$E$25</f>
        <v>*</v>
      </c>
      <c r="W34" s="11" t="str">
        <f>[30]Outubro!$E$26</f>
        <v>*</v>
      </c>
      <c r="X34" s="11" t="str">
        <f>[30]Outubro!$E$27</f>
        <v>*</v>
      </c>
      <c r="Y34" s="11" t="str">
        <f>[30]Outubro!$E$28</f>
        <v>*</v>
      </c>
      <c r="Z34" s="11" t="str">
        <f>[30]Outubro!$E$29</f>
        <v>*</v>
      </c>
      <c r="AA34" s="11" t="str">
        <f>[30]Outubro!$E$30</f>
        <v>*</v>
      </c>
      <c r="AB34" s="11" t="str">
        <f>[30]Outubro!$E$31</f>
        <v>*</v>
      </c>
      <c r="AC34" s="11" t="str">
        <f>[30]Outubro!$E$32</f>
        <v>*</v>
      </c>
      <c r="AD34" s="11" t="str">
        <f>[30]Outubro!$E$33</f>
        <v>*</v>
      </c>
      <c r="AE34" s="11" t="str">
        <f>[30]Outubro!$E$34</f>
        <v>*</v>
      </c>
      <c r="AF34" s="11" t="str">
        <f>[30]Outubro!$E$35</f>
        <v>*</v>
      </c>
      <c r="AG34" s="93" t="s">
        <v>226</v>
      </c>
      <c r="AJ34" t="s">
        <v>47</v>
      </c>
    </row>
    <row r="35" spans="1:38" x14ac:dyDescent="0.2">
      <c r="A35" s="58" t="s">
        <v>173</v>
      </c>
      <c r="B35" s="11">
        <f>[31]Outubro!$E$5</f>
        <v>42.291666666666664</v>
      </c>
      <c r="C35" s="11">
        <f>[31]Outubro!$E$6</f>
        <v>40.958333333333336</v>
      </c>
      <c r="D35" s="11">
        <f>[31]Outubro!$E$7</f>
        <v>45.041666666666664</v>
      </c>
      <c r="E35" s="11">
        <f>[31]Outubro!$E$8</f>
        <v>53.583333333333336</v>
      </c>
      <c r="F35" s="11">
        <f>[31]Outubro!$E$9</f>
        <v>55.791666666666664</v>
      </c>
      <c r="G35" s="11">
        <f>[31]Outubro!$E$10</f>
        <v>57.75</v>
      </c>
      <c r="H35" s="11">
        <f>[31]Outubro!$E$11</f>
        <v>51.75</v>
      </c>
      <c r="I35" s="11">
        <f>[31]Outubro!$E$12</f>
        <v>55.625</v>
      </c>
      <c r="J35" s="11">
        <f>[31]Outubro!$E$13</f>
        <v>42.458333333333336</v>
      </c>
      <c r="K35" s="11">
        <f>[31]Outubro!$E$14</f>
        <v>48.375</v>
      </c>
      <c r="L35" s="11">
        <f>[31]Outubro!$E$15</f>
        <v>41.476190476190474</v>
      </c>
      <c r="M35" s="11">
        <f>[31]Outubro!$E$16</f>
        <v>48.071428571428569</v>
      </c>
      <c r="N35" s="11">
        <f>[31]Outubro!$E$17</f>
        <v>66.571428571428569</v>
      </c>
      <c r="O35" s="11">
        <f>[31]Outubro!$E$18</f>
        <v>56.285714285714285</v>
      </c>
      <c r="P35" s="11">
        <f>[31]Outubro!$E$19</f>
        <v>84</v>
      </c>
      <c r="Q35" s="11">
        <f>[31]Outubro!$E$20</f>
        <v>84.875</v>
      </c>
      <c r="R35" s="11">
        <f>[31]Outubro!$E$21</f>
        <v>68.333333333333329</v>
      </c>
      <c r="S35" s="11">
        <f>[31]Outubro!$E$22</f>
        <v>60.777777777777779</v>
      </c>
      <c r="T35" s="11">
        <f>[31]Outubro!$E$23</f>
        <v>72.125</v>
      </c>
      <c r="U35" s="11">
        <f>[31]Outubro!$E$24</f>
        <v>68</v>
      </c>
      <c r="V35" s="11">
        <f>[31]Outubro!$E$25</f>
        <v>66.666666666666671</v>
      </c>
      <c r="W35" s="11">
        <f>[31]Outubro!$E$26</f>
        <v>68.25</v>
      </c>
      <c r="X35" s="11" t="str">
        <f>[31]Outubro!$E$27</f>
        <v>*</v>
      </c>
      <c r="Y35" s="11" t="str">
        <f>[31]Outubro!$E$28</f>
        <v>*</v>
      </c>
      <c r="Z35" s="11">
        <f>[31]Outubro!$E$29</f>
        <v>68.428571428571431</v>
      </c>
      <c r="AA35" s="11" t="str">
        <f>[31]Outubro!$E$30</f>
        <v>*</v>
      </c>
      <c r="AB35" s="11">
        <f>[31]Outubro!$E$31</f>
        <v>75.285714285714292</v>
      </c>
      <c r="AC35" s="11">
        <f>[31]Outubro!$E$32</f>
        <v>63.727272727272727</v>
      </c>
      <c r="AD35" s="11">
        <f>[31]Outubro!$E$33</f>
        <v>83.666666666666671</v>
      </c>
      <c r="AE35" s="11">
        <f>[31]Outubro!$E$34</f>
        <v>87.666666666666671</v>
      </c>
      <c r="AF35" s="11">
        <f>[31]Outubro!$E$35</f>
        <v>73.8</v>
      </c>
      <c r="AG35" s="93">
        <f t="shared" si="5"/>
        <v>61.844015409193979</v>
      </c>
      <c r="AK35" t="s">
        <v>47</v>
      </c>
    </row>
    <row r="36" spans="1:38" x14ac:dyDescent="0.2">
      <c r="A36" s="58" t="s">
        <v>144</v>
      </c>
      <c r="B36" s="11" t="str">
        <f>[32]Outubro!$E$5</f>
        <v>*</v>
      </c>
      <c r="C36" s="11" t="str">
        <f>[32]Outubro!$E$6</f>
        <v>*</v>
      </c>
      <c r="D36" s="11" t="str">
        <f>[32]Outubro!$E$7</f>
        <v>*</v>
      </c>
      <c r="E36" s="11" t="str">
        <f>[32]Outubro!$E$8</f>
        <v>*</v>
      </c>
      <c r="F36" s="11" t="str">
        <f>[32]Outubro!$E$9</f>
        <v>*</v>
      </c>
      <c r="G36" s="11" t="str">
        <f>[32]Outubro!$E$10</f>
        <v>*</v>
      </c>
      <c r="H36" s="11" t="str">
        <f>[32]Outubro!$E$11</f>
        <v>*</v>
      </c>
      <c r="I36" s="11" t="str">
        <f>[32]Outubro!$E$12</f>
        <v>*</v>
      </c>
      <c r="J36" s="11" t="str">
        <f>[32]Outubro!$E$13</f>
        <v>*</v>
      </c>
      <c r="K36" s="11" t="str">
        <f>[32]Outubro!$E$14</f>
        <v>*</v>
      </c>
      <c r="L36" s="11" t="str">
        <f>[32]Outubro!$E$15</f>
        <v>*</v>
      </c>
      <c r="M36" s="11" t="str">
        <f>[32]Outubro!$E$16</f>
        <v>*</v>
      </c>
      <c r="N36" s="11" t="str">
        <f>[32]Outubro!$E$17</f>
        <v>*</v>
      </c>
      <c r="O36" s="11" t="str">
        <f>[32]Outubro!$E$18</f>
        <v>*</v>
      </c>
      <c r="P36" s="11" t="str">
        <f>[32]Outubro!$E$19</f>
        <v>*</v>
      </c>
      <c r="Q36" s="11" t="str">
        <f>[32]Outubro!$E$20</f>
        <v>*</v>
      </c>
      <c r="R36" s="11" t="str">
        <f>[32]Outubro!$E$21</f>
        <v>*</v>
      </c>
      <c r="S36" s="11" t="str">
        <f>[32]Outubro!$E$22</f>
        <v>*</v>
      </c>
      <c r="T36" s="11" t="str">
        <f>[32]Outubro!$E$23</f>
        <v>*</v>
      </c>
      <c r="U36" s="11" t="str">
        <f>[32]Outubro!$E$24</f>
        <v>*</v>
      </c>
      <c r="V36" s="11" t="str">
        <f>[32]Outubro!$E$25</f>
        <v>*</v>
      </c>
      <c r="W36" s="11" t="str">
        <f>[32]Outubro!$E$26</f>
        <v>*</v>
      </c>
      <c r="X36" s="11" t="str">
        <f>[32]Outubro!$E$27</f>
        <v>*</v>
      </c>
      <c r="Y36" s="11" t="str">
        <f>[32]Outubro!$E$28</f>
        <v>*</v>
      </c>
      <c r="Z36" s="11" t="str">
        <f>[32]Outubro!$E$29</f>
        <v>*</v>
      </c>
      <c r="AA36" s="11" t="str">
        <f>[32]Outubro!$E$30</f>
        <v>*</v>
      </c>
      <c r="AB36" s="11" t="str">
        <f>[32]Outubro!$E$31</f>
        <v>*</v>
      </c>
      <c r="AC36" s="11" t="str">
        <f>[32]Outubro!$E$32</f>
        <v>*</v>
      </c>
      <c r="AD36" s="11" t="str">
        <f>[32]Outubro!$E$33</f>
        <v>*</v>
      </c>
      <c r="AE36" s="11" t="str">
        <f>[32]Outubro!$E$34</f>
        <v>*</v>
      </c>
      <c r="AF36" s="11" t="str">
        <f>[32]Outubro!$E$35</f>
        <v>*</v>
      </c>
      <c r="AG36" s="93" t="s">
        <v>226</v>
      </c>
      <c r="AK36" t="s">
        <v>47</v>
      </c>
    </row>
    <row r="37" spans="1:38" x14ac:dyDescent="0.2">
      <c r="A37" s="58" t="s">
        <v>14</v>
      </c>
      <c r="B37" s="11" t="str">
        <f>[33]Outubro!$E$5</f>
        <v>*</v>
      </c>
      <c r="C37" s="11" t="str">
        <f>[33]Outubro!$E$6</f>
        <v>*</v>
      </c>
      <c r="D37" s="11" t="str">
        <f>[33]Outubro!$E$7</f>
        <v>*</v>
      </c>
      <c r="E37" s="11" t="str">
        <f>[33]Outubro!$E$8</f>
        <v>*</v>
      </c>
      <c r="F37" s="11" t="str">
        <f>[33]Outubro!$E$9</f>
        <v>*</v>
      </c>
      <c r="G37" s="11" t="str">
        <f>[33]Outubro!$E$10</f>
        <v>*</v>
      </c>
      <c r="H37" s="11" t="str">
        <f>[33]Outubro!$E$11</f>
        <v>*</v>
      </c>
      <c r="I37" s="11" t="str">
        <f>[33]Outubro!$E$12</f>
        <v>*</v>
      </c>
      <c r="J37" s="11" t="str">
        <f>[33]Outubro!$E$13</f>
        <v>*</v>
      </c>
      <c r="K37" s="11" t="str">
        <f>[33]Outubro!$E$14</f>
        <v>*</v>
      </c>
      <c r="L37" s="11" t="str">
        <f>[33]Outubro!$E$15</f>
        <v>*</v>
      </c>
      <c r="M37" s="11" t="str">
        <f>[33]Outubro!$E$16</f>
        <v>*</v>
      </c>
      <c r="N37" s="11" t="str">
        <f>[33]Outubro!$E$17</f>
        <v>*</v>
      </c>
      <c r="O37" s="11" t="str">
        <f>[33]Outubro!$E$18</f>
        <v>*</v>
      </c>
      <c r="P37" s="11" t="str">
        <f>[33]Outubro!$E$19</f>
        <v>*</v>
      </c>
      <c r="Q37" s="11" t="str">
        <f>[33]Outubro!$E$20</f>
        <v>*</v>
      </c>
      <c r="R37" s="11" t="str">
        <f>[33]Outubro!$E$21</f>
        <v>*</v>
      </c>
      <c r="S37" s="11" t="str">
        <f>[33]Outubro!$E$22</f>
        <v>*</v>
      </c>
      <c r="T37" s="11" t="str">
        <f>[33]Outubro!$E$23</f>
        <v>*</v>
      </c>
      <c r="U37" s="11" t="str">
        <f>[33]Outubro!$E$24</f>
        <v>*</v>
      </c>
      <c r="V37" s="11" t="str">
        <f>[33]Outubro!$E$25</f>
        <v>*</v>
      </c>
      <c r="W37" s="11" t="str">
        <f>[33]Outubro!$E$26</f>
        <v>*</v>
      </c>
      <c r="X37" s="11" t="str">
        <f>[33]Outubro!$E$27</f>
        <v>*</v>
      </c>
      <c r="Y37" s="11" t="str">
        <f>[33]Outubro!$E$28</f>
        <v>*</v>
      </c>
      <c r="Z37" s="11" t="str">
        <f>[33]Outubro!$E$29</f>
        <v>*</v>
      </c>
      <c r="AA37" s="11" t="str">
        <f>[33]Outubro!$E$30</f>
        <v>*</v>
      </c>
      <c r="AB37" s="11" t="str">
        <f>[33]Outubro!$E$31</f>
        <v>*</v>
      </c>
      <c r="AC37" s="11" t="str">
        <f>[33]Outubro!$E$32</f>
        <v>*</v>
      </c>
      <c r="AD37" s="11" t="str">
        <f>[33]Outubro!$E$33</f>
        <v>*</v>
      </c>
      <c r="AE37" s="11" t="str">
        <f>[33]Outubro!$E$34</f>
        <v>*</v>
      </c>
      <c r="AF37" s="11" t="str">
        <f>[33]Outubro!$E$35</f>
        <v>*</v>
      </c>
      <c r="AG37" s="93" t="s">
        <v>226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[34]Outubro!$E$5</f>
        <v>59.727272727272727</v>
      </c>
      <c r="C38" s="11">
        <f>[34]Outubro!$E$6</f>
        <v>56.81818181818182</v>
      </c>
      <c r="D38" s="11">
        <f>[34]Outubro!$E$7</f>
        <v>64.75</v>
      </c>
      <c r="E38" s="11">
        <f>[34]Outubro!$E$8</f>
        <v>61.909090909090907</v>
      </c>
      <c r="F38" s="11">
        <f>[34]Outubro!$E$9</f>
        <v>69.142857142857139</v>
      </c>
      <c r="G38" s="11">
        <f>[34]Outubro!$E$10</f>
        <v>62</v>
      </c>
      <c r="H38" s="11">
        <f>[34]Outubro!$E$11</f>
        <v>59.9</v>
      </c>
      <c r="I38" s="11">
        <f>[34]Outubro!$E$12</f>
        <v>62.777777777777779</v>
      </c>
      <c r="J38" s="11">
        <f>[34]Outubro!$E$13</f>
        <v>64.666666666666671</v>
      </c>
      <c r="K38" s="11">
        <f>[34]Outubro!$E$14</f>
        <v>59.444444444444443</v>
      </c>
      <c r="L38" s="11">
        <f>[34]Outubro!$E$15</f>
        <v>58.9</v>
      </c>
      <c r="M38" s="11">
        <f>[34]Outubro!$E$16</f>
        <v>85.769230769230774</v>
      </c>
      <c r="N38" s="11">
        <f>[34]Outubro!$E$17</f>
        <v>83.15384615384616</v>
      </c>
      <c r="O38" s="11">
        <f>[34]Outubro!$E$18</f>
        <v>75.63636363636364</v>
      </c>
      <c r="P38" s="11">
        <f>[34]Outubro!$E$19</f>
        <v>63.875</v>
      </c>
      <c r="Q38" s="11">
        <f>[34]Outubro!$E$20</f>
        <v>78.714285714285708</v>
      </c>
      <c r="R38" s="11">
        <f>[34]Outubro!$E$21</f>
        <v>78.454545454545453</v>
      </c>
      <c r="S38" s="11">
        <f>[34]Outubro!$E$22</f>
        <v>68.36363636363636</v>
      </c>
      <c r="T38" s="11">
        <f>[34]Outubro!$E$23</f>
        <v>84.230769230769226</v>
      </c>
      <c r="U38" s="11">
        <f>[34]Outubro!$E$24</f>
        <v>81.882352941176464</v>
      </c>
      <c r="V38" s="11">
        <f>[34]Outubro!$E$25</f>
        <v>90.615384615384613</v>
      </c>
      <c r="W38" s="11">
        <f>[34]Outubro!$E$26</f>
        <v>80</v>
      </c>
      <c r="X38" s="11">
        <f>[34]Outubro!$E$27</f>
        <v>78.818181818181813</v>
      </c>
      <c r="Y38" s="11">
        <f>[34]Outubro!$E$28</f>
        <v>80.86666666666666</v>
      </c>
      <c r="Z38" s="11">
        <f>[34]Outubro!$E$29</f>
        <v>87.461538461538467</v>
      </c>
      <c r="AA38" s="11">
        <f>[34]Outubro!$E$30</f>
        <v>80.07692307692308</v>
      </c>
      <c r="AB38" s="11">
        <f>[34]Outubro!$E$31</f>
        <v>86.785714285714292</v>
      </c>
      <c r="AC38" s="11">
        <f>[34]Outubro!$E$32</f>
        <v>86.0625</v>
      </c>
      <c r="AD38" s="11">
        <f>[34]Outubro!$E$33</f>
        <v>89.833333333333329</v>
      </c>
      <c r="AE38" s="11">
        <f>[34]Outubro!$E$34</f>
        <v>92.769230769230774</v>
      </c>
      <c r="AF38" s="11">
        <f>[34]Outubro!$E$35</f>
        <v>79.307692307692307</v>
      </c>
      <c r="AG38" s="93">
        <f t="shared" ref="AG38" si="6">AVERAGE(B38:AF38)</f>
        <v>74.603660873703575</v>
      </c>
      <c r="AI38" t="s">
        <v>47</v>
      </c>
      <c r="AJ38" t="s">
        <v>47</v>
      </c>
      <c r="AK38" s="12" t="s">
        <v>47</v>
      </c>
    </row>
    <row r="39" spans="1:38" x14ac:dyDescent="0.2">
      <c r="A39" s="58" t="s">
        <v>15</v>
      </c>
      <c r="B39" s="11">
        <f>[35]Outubro!$E$5</f>
        <v>31.416666666666668</v>
      </c>
      <c r="C39" s="11">
        <f>[35]Outubro!$E$6</f>
        <v>31.166666666666668</v>
      </c>
      <c r="D39" s="11">
        <f>[35]Outubro!$E$7</f>
        <v>37.833333333333336</v>
      </c>
      <c r="E39" s="11">
        <f>[35]Outubro!$E$8</f>
        <v>63.625</v>
      </c>
      <c r="F39" s="11">
        <f>[35]Outubro!$E$9</f>
        <v>63.541666666666664</v>
      </c>
      <c r="G39" s="11">
        <f>[35]Outubro!$E$10</f>
        <v>52.166666666666664</v>
      </c>
      <c r="H39" s="11">
        <f>[35]Outubro!$E$11</f>
        <v>43</v>
      </c>
      <c r="I39" s="11">
        <f>[35]Outubro!$E$12</f>
        <v>45.25</v>
      </c>
      <c r="J39" s="11">
        <f>[35]Outubro!$E$13</f>
        <v>37.916666666666664</v>
      </c>
      <c r="K39" s="11">
        <f>[35]Outubro!$E$14</f>
        <v>40.583333333333336</v>
      </c>
      <c r="L39" s="11">
        <f>[35]Outubro!$E$15</f>
        <v>31.75</v>
      </c>
      <c r="M39" s="11">
        <f>[35]Outubro!$E$16</f>
        <v>52.083333333333336</v>
      </c>
      <c r="N39" s="11">
        <f>[35]Outubro!$E$17</f>
        <v>64.875</v>
      </c>
      <c r="O39" s="11">
        <f>[35]Outubro!$E$18</f>
        <v>57.208333333333336</v>
      </c>
      <c r="P39" s="11">
        <f>[35]Outubro!$E$19</f>
        <v>87.916666666666671</v>
      </c>
      <c r="Q39" s="11">
        <f>[35]Outubro!$E$20</f>
        <v>82.041666666666671</v>
      </c>
      <c r="R39" s="11">
        <f>[35]Outubro!$E$21</f>
        <v>70.333333333333329</v>
      </c>
      <c r="S39" s="11">
        <f>[35]Outubro!$E$22</f>
        <v>71.166666666666671</v>
      </c>
      <c r="T39" s="11">
        <f>[35]Outubro!$E$23</f>
        <v>66.208333333333329</v>
      </c>
      <c r="U39" s="11">
        <f>[35]Outubro!$E$24</f>
        <v>69.25</v>
      </c>
      <c r="V39" s="11">
        <f>[35]Outubro!$E$25</f>
        <v>67.625</v>
      </c>
      <c r="W39" s="11">
        <f>[35]Outubro!$E$26</f>
        <v>69.375</v>
      </c>
      <c r="X39" s="11">
        <f>[35]Outubro!$E$27</f>
        <v>72.458333333333329</v>
      </c>
      <c r="Y39" s="11">
        <f>[35]Outubro!$E$28</f>
        <v>84.416666666666671</v>
      </c>
      <c r="Z39" s="11">
        <f>[35]Outubro!$E$29</f>
        <v>69.958333333333329</v>
      </c>
      <c r="AA39" s="11">
        <f>[35]Outubro!$E$30</f>
        <v>82.25</v>
      </c>
      <c r="AB39" s="11">
        <f>[35]Outubro!$E$31</f>
        <v>72.583333333333329</v>
      </c>
      <c r="AC39" s="11">
        <f>[35]Outubro!$E$32</f>
        <v>57.166666666666664</v>
      </c>
      <c r="AD39" s="11">
        <f>[35]Outubro!$E$33</f>
        <v>82.333333333333329</v>
      </c>
      <c r="AE39" s="11">
        <f>[35]Outubro!$E$34</f>
        <v>75.708333333333329</v>
      </c>
      <c r="AF39" s="11">
        <f>[35]Outubro!$E$35</f>
        <v>68.166666666666671</v>
      </c>
      <c r="AG39" s="93">
        <f t="shared" ref="AG39:AG41" si="7">AVERAGE(B39:AF39)</f>
        <v>61.334677419354833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 t="str">
        <f>[36]Outubro!$E$5</f>
        <v>*</v>
      </c>
      <c r="C40" s="11" t="str">
        <f>[36]Outubro!$E$6</f>
        <v>*</v>
      </c>
      <c r="D40" s="11" t="str">
        <f>[36]Outubro!$E$7</f>
        <v>*</v>
      </c>
      <c r="E40" s="11" t="str">
        <f>[36]Outubro!$E$8</f>
        <v>*</v>
      </c>
      <c r="F40" s="11" t="str">
        <f>[36]Outubro!$E$9</f>
        <v>*</v>
      </c>
      <c r="G40" s="11">
        <f>[36]Outubro!$E$10</f>
        <v>41.769230769230766</v>
      </c>
      <c r="H40" s="11">
        <f>[36]Outubro!$E$11</f>
        <v>50.458333333333336</v>
      </c>
      <c r="I40" s="11">
        <f>[36]Outubro!$E$12</f>
        <v>40.478260869565219</v>
      </c>
      <c r="J40" s="11" t="str">
        <f>[36]Outubro!$E$13</f>
        <v>*</v>
      </c>
      <c r="K40" s="11" t="str">
        <f>[36]Outubro!$E$14</f>
        <v>*</v>
      </c>
      <c r="L40" s="11" t="str">
        <f>[36]Outubro!$E$15</f>
        <v>*</v>
      </c>
      <c r="M40" s="11" t="str">
        <f>[36]Outubro!$E$16</f>
        <v>*</v>
      </c>
      <c r="N40" s="11" t="str">
        <f>[36]Outubro!$E$17</f>
        <v>*</v>
      </c>
      <c r="O40" s="11" t="str">
        <f>[36]Outubro!$E$18</f>
        <v>*</v>
      </c>
      <c r="P40" s="11" t="str">
        <f>[36]Outubro!$E$19</f>
        <v>*</v>
      </c>
      <c r="Q40" s="11" t="str">
        <f>[36]Outubro!$E$20</f>
        <v>*</v>
      </c>
      <c r="R40" s="11">
        <f>[36]Outubro!$E$21</f>
        <v>49.363636363636367</v>
      </c>
      <c r="S40" s="11">
        <f>[36]Outubro!$E$22</f>
        <v>74.166666666666671</v>
      </c>
      <c r="T40" s="11">
        <f>[36]Outubro!$E$23</f>
        <v>67.166666666666671</v>
      </c>
      <c r="U40" s="11">
        <f>[36]Outubro!$E$24</f>
        <v>67.428571428571431</v>
      </c>
      <c r="V40" s="11" t="str">
        <f>[36]Outubro!$E$25</f>
        <v>*</v>
      </c>
      <c r="W40" s="11" t="str">
        <f>[36]Outubro!$E$26</f>
        <v>*</v>
      </c>
      <c r="X40" s="11" t="str">
        <f>[36]Outubro!$E$27</f>
        <v>*</v>
      </c>
      <c r="Y40" s="11" t="str">
        <f>[36]Outubro!$E$28</f>
        <v>*</v>
      </c>
      <c r="Z40" s="11" t="str">
        <f>[36]Outubro!$E$29</f>
        <v>*</v>
      </c>
      <c r="AA40" s="11">
        <f>[36]Outubro!$E$30</f>
        <v>82.555555555555557</v>
      </c>
      <c r="AB40" s="11">
        <f>[36]Outubro!$E$31</f>
        <v>71.708333333333329</v>
      </c>
      <c r="AC40" s="11">
        <f>[36]Outubro!$E$32</f>
        <v>60.291666666666664</v>
      </c>
      <c r="AD40" s="11">
        <f>[36]Outubro!$E$33</f>
        <v>86</v>
      </c>
      <c r="AE40" s="11" t="str">
        <f>[36]Outubro!$E$34</f>
        <v>*</v>
      </c>
      <c r="AF40" s="11" t="str">
        <f>[36]Outubro!$E$35</f>
        <v>*</v>
      </c>
      <c r="AG40" s="93">
        <f t="shared" si="7"/>
        <v>62.85335651392964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[37]Outubro!$E$5</f>
        <v>31.875</v>
      </c>
      <c r="C41" s="11">
        <f>[37]Outubro!$E$6</f>
        <v>34.291666666666664</v>
      </c>
      <c r="D41" s="11">
        <f>[37]Outubro!$E$7</f>
        <v>36.25</v>
      </c>
      <c r="E41" s="11">
        <f>[37]Outubro!$E$8</f>
        <v>44.208333333333336</v>
      </c>
      <c r="F41" s="11">
        <f>[37]Outubro!$E$9</f>
        <v>46.166666666666664</v>
      </c>
      <c r="G41" s="11">
        <f>[37]Outubro!$E$10</f>
        <v>48.708333333333336</v>
      </c>
      <c r="H41" s="11">
        <f>[37]Outubro!$E$11</f>
        <v>50.208333333333336</v>
      </c>
      <c r="I41" s="11">
        <f>[37]Outubro!$E$12</f>
        <v>45.25</v>
      </c>
      <c r="J41" s="11">
        <f>[37]Outubro!$E$13</f>
        <v>40.041666666666664</v>
      </c>
      <c r="K41" s="11">
        <f>[37]Outubro!$E$14</f>
        <v>50.791666666666664</v>
      </c>
      <c r="L41" s="11">
        <f>[37]Outubro!$E$15</f>
        <v>41.916666666666664</v>
      </c>
      <c r="M41" s="11">
        <f>[37]Outubro!$E$16</f>
        <v>56.875</v>
      </c>
      <c r="N41" s="11">
        <f>[37]Outubro!$E$17</f>
        <v>53.041666666666664</v>
      </c>
      <c r="O41" s="11">
        <f>[37]Outubro!$E$18</f>
        <v>55.875</v>
      </c>
      <c r="P41" s="11">
        <f>[37]Outubro!$E$19</f>
        <v>77.5</v>
      </c>
      <c r="Q41" s="11">
        <f>[37]Outubro!$E$20</f>
        <v>81.416666666666671</v>
      </c>
      <c r="R41" s="11">
        <f>[37]Outubro!$E$21</f>
        <v>63</v>
      </c>
      <c r="S41" s="11">
        <f>[37]Outubro!$E$22</f>
        <v>61.875</v>
      </c>
      <c r="T41" s="11">
        <f>[37]Outubro!$E$23</f>
        <v>76.708333333333329</v>
      </c>
      <c r="U41" s="11">
        <f>[37]Outubro!$E$24</f>
        <v>83.875</v>
      </c>
      <c r="V41" s="11">
        <f>[37]Outubro!$E$25</f>
        <v>78.375</v>
      </c>
      <c r="W41" s="11">
        <f>[37]Outubro!$E$26</f>
        <v>72.916666666666671</v>
      </c>
      <c r="X41" s="11">
        <f>[37]Outubro!$E$27</f>
        <v>68.041666666666671</v>
      </c>
      <c r="Y41" s="11">
        <f>[37]Outubro!$E$28</f>
        <v>76.958333333333329</v>
      </c>
      <c r="Z41" s="11">
        <f>[37]Outubro!$E$29</f>
        <v>72.791666666666671</v>
      </c>
      <c r="AA41" s="11">
        <f>[37]Outubro!$E$30</f>
        <v>82.416666666666671</v>
      </c>
      <c r="AB41" s="11">
        <f>[37]Outubro!$E$31</f>
        <v>79.125</v>
      </c>
      <c r="AC41" s="11">
        <f>[37]Outubro!$E$32</f>
        <v>69.666666666666671</v>
      </c>
      <c r="AD41" s="11">
        <f>[37]Outubro!$E$33</f>
        <v>89.458333333333329</v>
      </c>
      <c r="AE41" s="11">
        <f>[37]Outubro!$E$34</f>
        <v>85.625</v>
      </c>
      <c r="AF41" s="11">
        <f>[37]Outubro!$E$35</f>
        <v>71.708333333333329</v>
      </c>
      <c r="AG41" s="93">
        <f t="shared" si="7"/>
        <v>62.159946236559144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[38]Outubro!$E$5</f>
        <v>48.583333333333336</v>
      </c>
      <c r="C42" s="11">
        <f>[38]Outubro!$E$6</f>
        <v>48.25</v>
      </c>
      <c r="D42" s="11">
        <f>[38]Outubro!$E$7</f>
        <v>49</v>
      </c>
      <c r="E42" s="11">
        <f>[38]Outubro!$E$8</f>
        <v>56.583333333333336</v>
      </c>
      <c r="F42" s="11">
        <f>[38]Outubro!$E$9</f>
        <v>58.5</v>
      </c>
      <c r="G42" s="11">
        <f>[38]Outubro!$E$10</f>
        <v>55.375</v>
      </c>
      <c r="H42" s="11">
        <f>[38]Outubro!$E$11</f>
        <v>54.458333333333336</v>
      </c>
      <c r="I42" s="11">
        <f>[38]Outubro!$E$12</f>
        <v>55.75</v>
      </c>
      <c r="J42" s="11">
        <f>[38]Outubro!$E$13</f>
        <v>46.347826086956523</v>
      </c>
      <c r="K42" s="11">
        <f>[38]Outubro!$E$14</f>
        <v>45.041666666666664</v>
      </c>
      <c r="L42" s="11">
        <f>[38]Outubro!$E$15</f>
        <v>46</v>
      </c>
      <c r="M42" s="11">
        <f>[38]Outubro!$E$16</f>
        <v>55.791666666666664</v>
      </c>
      <c r="N42" s="11">
        <f>[38]Outubro!$E$17</f>
        <v>70.166666666666671</v>
      </c>
      <c r="O42" s="11">
        <f>[38]Outubro!$E$18</f>
        <v>68.333333333333329</v>
      </c>
      <c r="P42" s="11">
        <f>[38]Outubro!$E$19</f>
        <v>93.416666666666671</v>
      </c>
      <c r="Q42" s="11">
        <f>[38]Outubro!$E$20</f>
        <v>87.875</v>
      </c>
      <c r="R42" s="11">
        <f>[38]Outubro!$E$21</f>
        <v>68.166666666666671</v>
      </c>
      <c r="S42" s="11">
        <f>[38]Outubro!$E$22</f>
        <v>70.833333333333329</v>
      </c>
      <c r="T42" s="11">
        <f>[38]Outubro!$E$23</f>
        <v>77.541666666666671</v>
      </c>
      <c r="U42" s="11">
        <f>[38]Outubro!$E$24</f>
        <v>72.333333333333329</v>
      </c>
      <c r="V42" s="11">
        <f>[38]Outubro!$E$25</f>
        <v>72.833333333333329</v>
      </c>
      <c r="W42" s="11">
        <f>[38]Outubro!$E$26</f>
        <v>71.583333333333329</v>
      </c>
      <c r="X42" s="11">
        <f>[38]Outubro!$E$27</f>
        <v>62.791666666666664</v>
      </c>
      <c r="Y42" s="11">
        <f>[38]Outubro!$E$28</f>
        <v>80.916666666666671</v>
      </c>
      <c r="Z42" s="11">
        <f>[38]Outubro!$E$29</f>
        <v>77.833333333333329</v>
      </c>
      <c r="AA42" s="11">
        <f>[38]Outubro!$E$30</f>
        <v>88.666666666666671</v>
      </c>
      <c r="AB42" s="11">
        <f>[38]Outubro!$E$31</f>
        <v>75.541666666666671</v>
      </c>
      <c r="AC42" s="11">
        <f>[38]Outubro!$E$32</f>
        <v>68.875</v>
      </c>
      <c r="AD42" s="11">
        <f>[38]Outubro!$E$33</f>
        <v>86.333333333333329</v>
      </c>
      <c r="AE42" s="11">
        <f>[38]Outubro!$E$34</f>
        <v>84.666666666666671</v>
      </c>
      <c r="AF42" s="11">
        <f>[38]Outubro!$E$35</f>
        <v>76.083333333333329</v>
      </c>
      <c r="AG42" s="93">
        <f t="shared" ref="AG42:AG44" si="8">AVERAGE(B42:AF42)</f>
        <v>66.918478260869563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[39]Outubro!$E$5</f>
        <v>33.708333333333336</v>
      </c>
      <c r="C43" s="11">
        <f>[39]Outubro!$E$6</f>
        <v>33.875</v>
      </c>
      <c r="D43" s="11">
        <f>[39]Outubro!$E$7</f>
        <v>36.083333333333336</v>
      </c>
      <c r="E43" s="11">
        <f>[39]Outubro!$E$8</f>
        <v>47.875</v>
      </c>
      <c r="F43" s="11">
        <f>[39]Outubro!$E$9</f>
        <v>49.625</v>
      </c>
      <c r="G43" s="11">
        <f>[39]Outubro!$E$10</f>
        <v>47.958333333333336</v>
      </c>
      <c r="H43" s="11">
        <f>[39]Outubro!$E$11</f>
        <v>53.5</v>
      </c>
      <c r="I43" s="11">
        <f>[39]Outubro!$E$12</f>
        <v>50.5</v>
      </c>
      <c r="J43" s="11">
        <f>[39]Outubro!$E$13</f>
        <v>45.166666666666664</v>
      </c>
      <c r="K43" s="11">
        <f>[39]Outubro!$E$14</f>
        <v>50.416666666666664</v>
      </c>
      <c r="L43" s="11">
        <f>[39]Outubro!$E$15</f>
        <v>44</v>
      </c>
      <c r="M43" s="11">
        <f>[39]Outubro!$E$16</f>
        <v>42.708333333333336</v>
      </c>
      <c r="N43" s="11">
        <f>[39]Outubro!$E$17</f>
        <v>43.875</v>
      </c>
      <c r="O43" s="11">
        <f>[39]Outubro!$E$18</f>
        <v>54.416666666666664</v>
      </c>
      <c r="P43" s="11">
        <f>[39]Outubro!$E$19</f>
        <v>87.25</v>
      </c>
      <c r="Q43" s="11">
        <f>[39]Outubro!$E$20</f>
        <v>81.875</v>
      </c>
      <c r="R43" s="11">
        <f>[39]Outubro!$E$21</f>
        <v>61.166666666666664</v>
      </c>
      <c r="S43" s="11">
        <f>[39]Outubro!$E$22</f>
        <v>55</v>
      </c>
      <c r="T43" s="11">
        <f>[39]Outubro!$E$23</f>
        <v>65.625</v>
      </c>
      <c r="U43" s="11">
        <f>[39]Outubro!$E$24</f>
        <v>81.25</v>
      </c>
      <c r="V43" s="11">
        <f>[39]Outubro!$E$25</f>
        <v>76.25</v>
      </c>
      <c r="W43" s="11">
        <f>[39]Outubro!$E$26</f>
        <v>66</v>
      </c>
      <c r="X43" s="11">
        <f>[39]Outubro!$E$27</f>
        <v>62.916666666666664</v>
      </c>
      <c r="Y43" s="11">
        <f>[39]Outubro!$E$28</f>
        <v>88.541666666666671</v>
      </c>
      <c r="Z43" s="11">
        <f>[39]Outubro!$E$29</f>
        <v>78.5</v>
      </c>
      <c r="AA43" s="11">
        <f>[39]Outubro!$E$30</f>
        <v>88.333333333333329</v>
      </c>
      <c r="AB43" s="11">
        <f>[39]Outubro!$E$31</f>
        <v>78.958333333333329</v>
      </c>
      <c r="AC43" s="11">
        <f>[39]Outubro!$E$32</f>
        <v>71.166666666666671</v>
      </c>
      <c r="AD43" s="11">
        <f>[39]Outubro!$E$33</f>
        <v>94.541666666666671</v>
      </c>
      <c r="AE43" s="11">
        <f>[39]Outubro!$E$34</f>
        <v>86.5</v>
      </c>
      <c r="AF43" s="11">
        <f>[39]Outubro!$E$35</f>
        <v>69.291666666666671</v>
      </c>
      <c r="AG43" s="93">
        <f t="shared" si="8"/>
        <v>62.157258064516135</v>
      </c>
      <c r="AK43" t="s">
        <v>47</v>
      </c>
    </row>
    <row r="44" spans="1:38" x14ac:dyDescent="0.2">
      <c r="A44" s="58" t="s">
        <v>18</v>
      </c>
      <c r="B44" s="11">
        <f>[40]Outubro!$E$5</f>
        <v>26.208333333333332</v>
      </c>
      <c r="C44" s="11">
        <f>[40]Outubro!$E$6</f>
        <v>28.041666666666668</v>
      </c>
      <c r="D44" s="11">
        <f>[40]Outubro!$E$7</f>
        <v>32.208333333333336</v>
      </c>
      <c r="E44" s="11">
        <f>[40]Outubro!$E$8</f>
        <v>36.666666666666664</v>
      </c>
      <c r="F44" s="11">
        <f>[40]Outubro!$E$9</f>
        <v>37.458333333333336</v>
      </c>
      <c r="G44" s="11">
        <f>[40]Outubro!$E$10</f>
        <v>37.166666666666664</v>
      </c>
      <c r="H44" s="11">
        <f>[40]Outubro!$E$11</f>
        <v>34.416666666666664</v>
      </c>
      <c r="I44" s="11">
        <f>[40]Outubro!$E$12</f>
        <v>38.333333333333336</v>
      </c>
      <c r="J44" s="11">
        <f>[40]Outubro!$E$13</f>
        <v>40.125</v>
      </c>
      <c r="K44" s="11">
        <f>[40]Outubro!$E$14</f>
        <v>45.833333333333336</v>
      </c>
      <c r="L44" s="11">
        <f>[40]Outubro!$E$15</f>
        <v>41.583333333333336</v>
      </c>
      <c r="M44" s="11">
        <f>[40]Outubro!$E$16</f>
        <v>59.458333333333336</v>
      </c>
      <c r="N44" s="11">
        <f>[40]Outubro!$E$17</f>
        <v>53.25</v>
      </c>
      <c r="O44" s="11">
        <f>[40]Outubro!$E$18</f>
        <v>46.708333333333336</v>
      </c>
      <c r="P44" s="11">
        <f>[40]Outubro!$E$19</f>
        <v>75.541666666666671</v>
      </c>
      <c r="Q44" s="11">
        <f>[40]Outubro!$E$20</f>
        <v>75.875</v>
      </c>
      <c r="R44" s="11">
        <f>[40]Outubro!$E$21</f>
        <v>60.125</v>
      </c>
      <c r="S44" s="11">
        <f>[40]Outubro!$E$22</f>
        <v>55</v>
      </c>
      <c r="T44" s="11">
        <f>[40]Outubro!$E$23</f>
        <v>60.75</v>
      </c>
      <c r="U44" s="11">
        <f>[40]Outubro!$E$24</f>
        <v>81.833333333333329</v>
      </c>
      <c r="V44" s="11">
        <f>[40]Outubro!$E$25</f>
        <v>80.791666666666671</v>
      </c>
      <c r="W44" s="11">
        <f>[40]Outubro!$E$26</f>
        <v>69.375</v>
      </c>
      <c r="X44" s="11">
        <f>[40]Outubro!$E$27</f>
        <v>76.041666666666671</v>
      </c>
      <c r="Y44" s="11">
        <f>[40]Outubro!$E$28</f>
        <v>69.541666666666671</v>
      </c>
      <c r="Z44" s="11">
        <f>[40]Outubro!$E$29</f>
        <v>69.083333333333329</v>
      </c>
      <c r="AA44" s="11">
        <f>[40]Outubro!$E$30</f>
        <v>77.458333333333329</v>
      </c>
      <c r="AB44" s="11">
        <f>[40]Outubro!$E$31</f>
        <v>78.416666666666671</v>
      </c>
      <c r="AC44" s="11">
        <f>[40]Outubro!$E$32</f>
        <v>72</v>
      </c>
      <c r="AD44" s="11">
        <f>[40]Outubro!$E$33</f>
        <v>91.375</v>
      </c>
      <c r="AE44" s="11">
        <f>[40]Outubro!$E$34</f>
        <v>85.75</v>
      </c>
      <c r="AF44" s="11">
        <f>[40]Outubro!$E$35</f>
        <v>85.357142857142861</v>
      </c>
      <c r="AG44" s="93">
        <f t="shared" si="8"/>
        <v>58.766897081413212</v>
      </c>
      <c r="AI44" s="12" t="s">
        <v>47</v>
      </c>
      <c r="AK44" t="s">
        <v>47</v>
      </c>
    </row>
    <row r="45" spans="1:38" x14ac:dyDescent="0.2">
      <c r="A45" s="58" t="s">
        <v>162</v>
      </c>
      <c r="B45" s="11" t="str">
        <f>[41]Outubro!$E$5</f>
        <v>*</v>
      </c>
      <c r="C45" s="11" t="str">
        <f>[41]Outubro!$E$6</f>
        <v>*</v>
      </c>
      <c r="D45" s="11" t="str">
        <f>[41]Outubro!$E$7</f>
        <v>*</v>
      </c>
      <c r="E45" s="11" t="str">
        <f>[41]Outubro!$E$8</f>
        <v>*</v>
      </c>
      <c r="F45" s="11" t="str">
        <f>[41]Outubro!$E$9</f>
        <v>*</v>
      </c>
      <c r="G45" s="11" t="str">
        <f>[41]Outubro!$E$10</f>
        <v>*</v>
      </c>
      <c r="H45" s="11" t="str">
        <f>[41]Outubro!$E$11</f>
        <v>*</v>
      </c>
      <c r="I45" s="11" t="str">
        <f>[41]Outubro!$E$12</f>
        <v>*</v>
      </c>
      <c r="J45" s="11" t="str">
        <f>[41]Outubro!$E$13</f>
        <v>*</v>
      </c>
      <c r="K45" s="11" t="str">
        <f>[41]Outubro!$E$14</f>
        <v>*</v>
      </c>
      <c r="L45" s="11" t="str">
        <f>[41]Outubro!$E$15</f>
        <v>*</v>
      </c>
      <c r="M45" s="11" t="str">
        <f>[41]Outubro!$E$16</f>
        <v>*</v>
      </c>
      <c r="N45" s="11" t="str">
        <f>[41]Outubro!$E$17</f>
        <v>*</v>
      </c>
      <c r="O45" s="11" t="str">
        <f>[41]Outubro!$E$18</f>
        <v>*</v>
      </c>
      <c r="P45" s="11" t="str">
        <f>[41]Outubro!$E$19</f>
        <v>*</v>
      </c>
      <c r="Q45" s="11" t="str">
        <f>[41]Outubro!$E$20</f>
        <v>*</v>
      </c>
      <c r="R45" s="11" t="str">
        <f>[41]Outubro!$E$21</f>
        <v>*</v>
      </c>
      <c r="S45" s="11" t="str">
        <f>[41]Outubro!$E$22</f>
        <v>*</v>
      </c>
      <c r="T45" s="11" t="str">
        <f>[41]Outubro!$E$23</f>
        <v>*</v>
      </c>
      <c r="U45" s="11" t="str">
        <f>[41]Outubro!$E$24</f>
        <v>*</v>
      </c>
      <c r="V45" s="11" t="str">
        <f>[41]Outubro!$E$25</f>
        <v>*</v>
      </c>
      <c r="W45" s="11" t="str">
        <f>[41]Outubro!$E$26</f>
        <v>*</v>
      </c>
      <c r="X45" s="11" t="str">
        <f>[41]Outubro!$E$27</f>
        <v>*</v>
      </c>
      <c r="Y45" s="11" t="str">
        <f>[41]Outubro!$E$28</f>
        <v>*</v>
      </c>
      <c r="Z45" s="11" t="str">
        <f>[41]Outubro!$E$29</f>
        <v>*</v>
      </c>
      <c r="AA45" s="11" t="str">
        <f>[41]Outubro!$E$30</f>
        <v>*</v>
      </c>
      <c r="AB45" s="11" t="str">
        <f>[41]Outubro!$E$31</f>
        <v>*</v>
      </c>
      <c r="AC45" s="11" t="str">
        <f>[41]Outubro!$E$32</f>
        <v>*</v>
      </c>
      <c r="AD45" s="11" t="str">
        <f>[41]Outubro!$E$33</f>
        <v>*</v>
      </c>
      <c r="AE45" s="11" t="str">
        <f>[41]Outubro!$E$34</f>
        <v>*</v>
      </c>
      <c r="AF45" s="11" t="str">
        <f>[41]Outubro!$E$35</f>
        <v>*</v>
      </c>
      <c r="AG45" s="93" t="s">
        <v>226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[42]Outubro!$E$5</f>
        <v>20.333333333333332</v>
      </c>
      <c r="C46" s="11">
        <f>[42]Outubro!$E$6</f>
        <v>25.4</v>
      </c>
      <c r="D46" s="11">
        <f>[42]Outubro!$E$7</f>
        <v>30.571428571428573</v>
      </c>
      <c r="E46" s="11">
        <f>[42]Outubro!$E$8</f>
        <v>43.142857142857146</v>
      </c>
      <c r="F46" s="11">
        <f>[42]Outubro!$E$9</f>
        <v>45.833333333333336</v>
      </c>
      <c r="G46" s="11">
        <f>[42]Outubro!$E$10</f>
        <v>40.833333333333336</v>
      </c>
      <c r="H46" s="11">
        <f>[42]Outubro!$E$11</f>
        <v>29</v>
      </c>
      <c r="I46" s="11">
        <f>[42]Outubro!$E$12</f>
        <v>40</v>
      </c>
      <c r="J46" s="11">
        <f>[42]Outubro!$E$13</f>
        <v>46.857142857142854</v>
      </c>
      <c r="K46" s="11">
        <f>[42]Outubro!$E$14</f>
        <v>19.285714285714285</v>
      </c>
      <c r="L46" s="11">
        <f>[42]Outubro!$E$15</f>
        <v>27.833333333333332</v>
      </c>
      <c r="M46" s="11">
        <f>[42]Outubro!$E$16</f>
        <v>36.166666666666664</v>
      </c>
      <c r="N46" s="11">
        <f>[42]Outubro!$E$17</f>
        <v>36.5</v>
      </c>
      <c r="O46" s="11">
        <f>[42]Outubro!$E$18</f>
        <v>42.666666666666664</v>
      </c>
      <c r="P46" s="11">
        <f>[42]Outubro!$E$19</f>
        <v>77</v>
      </c>
      <c r="Q46" s="11">
        <f>[42]Outubro!$E$20</f>
        <v>60.222222222222221</v>
      </c>
      <c r="R46" s="11">
        <f>[42]Outubro!$E$21</f>
        <v>45.5</v>
      </c>
      <c r="S46" s="11">
        <f>[42]Outubro!$E$22</f>
        <v>50.5</v>
      </c>
      <c r="T46" s="11">
        <f>[42]Outubro!$E$23</f>
        <v>46.857142857142854</v>
      </c>
      <c r="U46" s="11">
        <f>[42]Outubro!$E$24</f>
        <v>47.666666666666664</v>
      </c>
      <c r="V46" s="11">
        <f>[42]Outubro!$E$25</f>
        <v>43.333333333333336</v>
      </c>
      <c r="W46" s="11">
        <f>[42]Outubro!$E$26</f>
        <v>38.625</v>
      </c>
      <c r="X46" s="11">
        <f>[42]Outubro!$E$27</f>
        <v>41.428571428571431</v>
      </c>
      <c r="Y46" s="11">
        <f>[42]Outubro!$E$28</f>
        <v>56.142857142857146</v>
      </c>
      <c r="Z46" s="11">
        <f>[42]Outubro!$E$29</f>
        <v>48.428571428571431</v>
      </c>
      <c r="AA46" s="11">
        <f>[42]Outubro!$E$30</f>
        <v>83</v>
      </c>
      <c r="AB46" s="11">
        <f>[42]Outubro!$E$31</f>
        <v>41.666666666666664</v>
      </c>
      <c r="AC46" s="11">
        <f>[42]Outubro!$E$32</f>
        <v>33.428571428571431</v>
      </c>
      <c r="AD46" s="11">
        <f>[42]Outubro!$E$33</f>
        <v>73</v>
      </c>
      <c r="AE46" s="11">
        <f>[42]Outubro!$E$34</f>
        <v>45.571428571428569</v>
      </c>
      <c r="AF46" s="11">
        <f>[42]Outubro!$E$35</f>
        <v>48.8</v>
      </c>
      <c r="AG46" s="93" t="s">
        <v>226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[43]Outubro!$E$5</f>
        <v>49.5</v>
      </c>
      <c r="C47" s="11">
        <f>[43]Outubro!$E$6</f>
        <v>50.875</v>
      </c>
      <c r="D47" s="11">
        <f>[43]Outubro!$E$7</f>
        <v>50.333333333333336</v>
      </c>
      <c r="E47" s="11">
        <f>[43]Outubro!$E$8</f>
        <v>58.708333333333336</v>
      </c>
      <c r="F47" s="11">
        <f>[43]Outubro!$E$9</f>
        <v>58.458333333333336</v>
      </c>
      <c r="G47" s="11">
        <f>[43]Outubro!$E$10</f>
        <v>59.416666666666664</v>
      </c>
      <c r="H47" s="11">
        <f>[43]Outubro!$E$11</f>
        <v>56.208333333333336</v>
      </c>
      <c r="I47" s="11">
        <f>[43]Outubro!$E$12</f>
        <v>55.291666666666664</v>
      </c>
      <c r="J47" s="11">
        <f>[43]Outubro!$E$13</f>
        <v>50.625</v>
      </c>
      <c r="K47" s="11">
        <f>[43]Outubro!$E$14</f>
        <v>53.791666666666664</v>
      </c>
      <c r="L47" s="11">
        <f>[43]Outubro!$E$15</f>
        <v>45.541666666666664</v>
      </c>
      <c r="M47" s="11">
        <f>[43]Outubro!$E$16</f>
        <v>53.958333333333336</v>
      </c>
      <c r="N47" s="11">
        <f>[43]Outubro!$E$17</f>
        <v>60.041666666666664</v>
      </c>
      <c r="O47" s="11">
        <f>[43]Outubro!$E$18</f>
        <v>58.541666666666664</v>
      </c>
      <c r="P47" s="11">
        <f>[43]Outubro!$E$19</f>
        <v>77.5</v>
      </c>
      <c r="Q47" s="11">
        <f>[43]Outubro!$E$20</f>
        <v>81.541666666666671</v>
      </c>
      <c r="R47" s="11">
        <f>[43]Outubro!$E$21</f>
        <v>69.791666666666671</v>
      </c>
      <c r="S47" s="11">
        <f>[43]Outubro!$E$22</f>
        <v>67.208333333333329</v>
      </c>
      <c r="T47" s="11">
        <f>[43]Outubro!$E$23</f>
        <v>74.125</v>
      </c>
      <c r="U47" s="11">
        <f>[43]Outubro!$E$24</f>
        <v>71.333333333333329</v>
      </c>
      <c r="V47" s="11">
        <f>[43]Outubro!$E$25</f>
        <v>74.708333333333329</v>
      </c>
      <c r="W47" s="11">
        <f>[43]Outubro!$E$26</f>
        <v>73.166666666666671</v>
      </c>
      <c r="X47" s="11">
        <f>[43]Outubro!$E$27</f>
        <v>70.416666666666671</v>
      </c>
      <c r="Y47" s="11">
        <f>[43]Outubro!$E$28</f>
        <v>72.958333333333329</v>
      </c>
      <c r="Z47" s="11">
        <f>[43]Outubro!$E$29</f>
        <v>71.625</v>
      </c>
      <c r="AA47" s="11">
        <f>[43]Outubro!$E$30</f>
        <v>75.166666666666671</v>
      </c>
      <c r="AB47" s="11">
        <f>[43]Outubro!$E$31</f>
        <v>75.416666666666671</v>
      </c>
      <c r="AC47" s="11">
        <f>[43]Outubro!$E$32</f>
        <v>63.541666666666664</v>
      </c>
      <c r="AD47" s="11">
        <f>[43]Outubro!$E$33</f>
        <v>79.083333333333329</v>
      </c>
      <c r="AE47" s="11">
        <f>[43]Outubro!$E$34</f>
        <v>87.333333333333329</v>
      </c>
      <c r="AF47" s="11">
        <f>[43]Outubro!$E$35</f>
        <v>76.125</v>
      </c>
      <c r="AG47" s="93">
        <f t="shared" ref="AG47:AG48" si="9">AVERAGE(B47:AF47)</f>
        <v>65.236559139784944</v>
      </c>
      <c r="AK47" t="s">
        <v>47</v>
      </c>
    </row>
    <row r="48" spans="1:38" x14ac:dyDescent="0.2">
      <c r="A48" s="58" t="s">
        <v>44</v>
      </c>
      <c r="B48" s="11">
        <f>[44]Outubro!$E$5</f>
        <v>19.208333333333332</v>
      </c>
      <c r="C48" s="11">
        <f>[44]Outubro!$E$6</f>
        <v>24.208333333333332</v>
      </c>
      <c r="D48" s="11">
        <f>[44]Outubro!$E$7</f>
        <v>34.875</v>
      </c>
      <c r="E48" s="11">
        <f>[44]Outubro!$E$8</f>
        <v>28.125</v>
      </c>
      <c r="F48" s="11">
        <f>[44]Outubro!$E$9</f>
        <v>39.833333333333336</v>
      </c>
      <c r="G48" s="11">
        <f>[44]Outubro!$E$10</f>
        <v>32.25</v>
      </c>
      <c r="H48" s="11">
        <f>[44]Outubro!$E$11</f>
        <v>30.541666666666668</v>
      </c>
      <c r="I48" s="11">
        <f>[44]Outubro!$E$12</f>
        <v>36.958333333333336</v>
      </c>
      <c r="J48" s="11">
        <f>[44]Outubro!$E$13</f>
        <v>31.5</v>
      </c>
      <c r="K48" s="11">
        <f>[44]Outubro!$E$14</f>
        <v>32.333333333333336</v>
      </c>
      <c r="L48" s="11">
        <f>[44]Outubro!$E$15</f>
        <v>41.541666666666664</v>
      </c>
      <c r="M48" s="11">
        <f>[44]Outubro!$E$16</f>
        <v>64.916666666666671</v>
      </c>
      <c r="N48" s="11">
        <f>[44]Outubro!$E$17</f>
        <v>44.833333333333336</v>
      </c>
      <c r="O48" s="11">
        <f>[44]Outubro!$E$18</f>
        <v>41.333333333333336</v>
      </c>
      <c r="P48" s="11">
        <f>[44]Outubro!$E$19</f>
        <v>62.958333333333336</v>
      </c>
      <c r="Q48" s="11">
        <f>[44]Outubro!$E$20</f>
        <v>70.166666666666671</v>
      </c>
      <c r="R48" s="11">
        <f>[44]Outubro!$E$21</f>
        <v>55.458333333333336</v>
      </c>
      <c r="S48" s="11">
        <f>[44]Outubro!$E$22</f>
        <v>53.333333333333336</v>
      </c>
      <c r="T48" s="11">
        <f>[44]Outubro!$E$23</f>
        <v>72.375</v>
      </c>
      <c r="U48" s="11">
        <f>[44]Outubro!$E$24</f>
        <v>71</v>
      </c>
      <c r="V48" s="11">
        <f>[44]Outubro!$E$25</f>
        <v>71</v>
      </c>
      <c r="W48" s="11">
        <f>[44]Outubro!$E$26</f>
        <v>61.791666666666664</v>
      </c>
      <c r="X48" s="11">
        <f>[44]Outubro!$E$27</f>
        <v>60.833333333333336</v>
      </c>
      <c r="Y48" s="11">
        <f>[44]Outubro!$E$28</f>
        <v>68.916666666666671</v>
      </c>
      <c r="Z48" s="11">
        <f>[44]Outubro!$E$29</f>
        <v>63.5</v>
      </c>
      <c r="AA48" s="11">
        <f>[44]Outubro!$E$30</f>
        <v>58.583333333333336</v>
      </c>
      <c r="AB48" s="11">
        <f>[44]Outubro!$E$31</f>
        <v>75.416666666666671</v>
      </c>
      <c r="AC48" s="11">
        <f>[44]Outubro!$E$32</f>
        <v>69.541666666666671</v>
      </c>
      <c r="AD48" s="11">
        <f>[44]Outubro!$E$33</f>
        <v>86.375</v>
      </c>
      <c r="AE48" s="11">
        <f>[44]Outubro!$E$34</f>
        <v>80.375</v>
      </c>
      <c r="AF48" s="11">
        <f>[44]Outubro!$E$35</f>
        <v>69.916666666666671</v>
      </c>
      <c r="AG48" s="93">
        <f t="shared" si="9"/>
        <v>53.354838709677423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 t="str">
        <f>[45]Outubro!$E$5</f>
        <v>*</v>
      </c>
      <c r="C49" s="11" t="str">
        <f>[45]Outubro!$E$6</f>
        <v>*</v>
      </c>
      <c r="D49" s="11" t="str">
        <f>[45]Outubro!$E$7</f>
        <v>*</v>
      </c>
      <c r="E49" s="11" t="str">
        <f>[45]Outubro!$E$8</f>
        <v>*</v>
      </c>
      <c r="F49" s="11" t="str">
        <f>[45]Outubro!$E$9</f>
        <v>*</v>
      </c>
      <c r="G49" s="11" t="str">
        <f>[45]Outubro!$E$10</f>
        <v>*</v>
      </c>
      <c r="H49" s="11" t="str">
        <f>[45]Outubro!$E$11</f>
        <v>*</v>
      </c>
      <c r="I49" s="11" t="str">
        <f>[45]Outubro!$E$12</f>
        <v>*</v>
      </c>
      <c r="J49" s="11" t="str">
        <f>[45]Outubro!$E$13</f>
        <v>*</v>
      </c>
      <c r="K49" s="11" t="str">
        <f>[45]Outubro!$E$14</f>
        <v>*</v>
      </c>
      <c r="L49" s="11" t="str">
        <f>[45]Outubro!$E$15</f>
        <v>*</v>
      </c>
      <c r="M49" s="11" t="str">
        <f>[45]Outubro!$E$16</f>
        <v>*</v>
      </c>
      <c r="N49" s="11" t="str">
        <f>[45]Outubro!$E$17</f>
        <v>*</v>
      </c>
      <c r="O49" s="11" t="str">
        <f>[45]Outubro!$E$18</f>
        <v>*</v>
      </c>
      <c r="P49" s="11" t="str">
        <f>[45]Outubro!$E$19</f>
        <v>*</v>
      </c>
      <c r="Q49" s="11" t="str">
        <f>[45]Outubro!$E$20</f>
        <v>*</v>
      </c>
      <c r="R49" s="11" t="str">
        <f>[45]Outubro!$E$21</f>
        <v>*</v>
      </c>
      <c r="S49" s="11" t="str">
        <f>[45]Outubro!$E$22</f>
        <v>*</v>
      </c>
      <c r="T49" s="11" t="str">
        <f>[45]Outubro!$E$23</f>
        <v>*</v>
      </c>
      <c r="U49" s="11" t="str">
        <f>[45]Outubro!$E$24</f>
        <v>*</v>
      </c>
      <c r="V49" s="11" t="str">
        <f>[45]Outubro!$E$25</f>
        <v>*</v>
      </c>
      <c r="W49" s="11" t="str">
        <f>[45]Outubro!$E$26</f>
        <v>*</v>
      </c>
      <c r="X49" s="11" t="str">
        <f>[45]Outubro!$E$27</f>
        <v>*</v>
      </c>
      <c r="Y49" s="11" t="str">
        <f>[45]Outubro!$E$28</f>
        <v>*</v>
      </c>
      <c r="Z49" s="11" t="str">
        <f>[45]Outubro!$E$29</f>
        <v>*</v>
      </c>
      <c r="AA49" s="11" t="str">
        <f>[45]Outubro!$E$30</f>
        <v>*</v>
      </c>
      <c r="AB49" s="11" t="str">
        <f>[45]Outubro!$E$31</f>
        <v>*</v>
      </c>
      <c r="AC49" s="11" t="str">
        <f>[45]Outubro!$E$32</f>
        <v>*</v>
      </c>
      <c r="AD49" s="11" t="str">
        <f>[45]Outubro!$E$33</f>
        <v>*</v>
      </c>
      <c r="AE49" s="11" t="str">
        <f>[45]Outubro!$E$34</f>
        <v>*</v>
      </c>
      <c r="AF49" s="11" t="str">
        <f>[45]Outubro!$E$35</f>
        <v>*</v>
      </c>
      <c r="AG49" s="93" t="s">
        <v>226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0">AVERAGE(B5:B49)</f>
        <v>34.65834268612047</v>
      </c>
      <c r="C50" s="13">
        <f t="shared" si="10"/>
        <v>36.055611672278346</v>
      </c>
      <c r="D50" s="13">
        <f t="shared" si="10"/>
        <v>39.708373416706756</v>
      </c>
      <c r="E50" s="13">
        <f t="shared" si="10"/>
        <v>49.271805355138675</v>
      </c>
      <c r="F50" s="13">
        <f t="shared" si="10"/>
        <v>50.41324189095927</v>
      </c>
      <c r="G50" s="13">
        <f t="shared" si="10"/>
        <v>46.578077428523848</v>
      </c>
      <c r="H50" s="13">
        <f t="shared" si="10"/>
        <v>44.398945589434724</v>
      </c>
      <c r="I50" s="13">
        <f t="shared" si="10"/>
        <v>47.396679590114942</v>
      </c>
      <c r="J50" s="13">
        <f t="shared" si="10"/>
        <v>42.934683794466395</v>
      </c>
      <c r="K50" s="13">
        <f t="shared" si="10"/>
        <v>43.531250856854712</v>
      </c>
      <c r="L50" s="13">
        <f t="shared" si="10"/>
        <v>40.064945557347528</v>
      </c>
      <c r="M50" s="13">
        <f t="shared" si="10"/>
        <v>53.263208678063748</v>
      </c>
      <c r="N50" s="13">
        <f t="shared" si="10"/>
        <v>56.985161957384193</v>
      </c>
      <c r="O50" s="13">
        <f t="shared" si="10"/>
        <v>54.890131172086058</v>
      </c>
      <c r="P50" s="13">
        <f t="shared" si="10"/>
        <v>79.40046228289529</v>
      </c>
      <c r="Q50" s="13">
        <f t="shared" si="10"/>
        <v>77.117208414859832</v>
      </c>
      <c r="R50" s="13">
        <f t="shared" si="10"/>
        <v>61.818587662337663</v>
      </c>
      <c r="S50" s="13">
        <f t="shared" si="10"/>
        <v>60.915880406499063</v>
      </c>
      <c r="T50" s="13">
        <f t="shared" si="10"/>
        <v>67.398538243365834</v>
      </c>
      <c r="U50" s="13">
        <f t="shared" si="10"/>
        <v>70.619058987231242</v>
      </c>
      <c r="V50" s="13">
        <f t="shared" si="10"/>
        <v>69.143514224716256</v>
      </c>
      <c r="W50" s="13">
        <f t="shared" si="10"/>
        <v>65.715485775630711</v>
      </c>
      <c r="X50" s="13">
        <f t="shared" si="10"/>
        <v>64.731571465618785</v>
      </c>
      <c r="Y50" s="13">
        <f t="shared" si="10"/>
        <v>75.033379120879118</v>
      </c>
      <c r="Z50" s="13">
        <f t="shared" si="10"/>
        <v>69.477062490649445</v>
      </c>
      <c r="AA50" s="13">
        <f t="shared" si="10"/>
        <v>79.93815211448063</v>
      </c>
      <c r="AB50" s="13">
        <f t="shared" si="10"/>
        <v>71.915012860702504</v>
      </c>
      <c r="AC50" s="13">
        <f t="shared" si="10"/>
        <v>64.317284658854703</v>
      </c>
      <c r="AD50" s="13">
        <f t="shared" si="10"/>
        <v>82.945947816983619</v>
      </c>
      <c r="AE50" s="13">
        <f t="shared" si="10"/>
        <v>77.522862338810626</v>
      </c>
      <c r="AF50" s="13">
        <f t="shared" ref="AF50" si="11">AVERAGE(AF5:AF49)</f>
        <v>68.315978338735917</v>
      </c>
      <c r="AG50" s="92">
        <f>AVERAGE(AG5:AG49)</f>
        <v>60.733927895648449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88"/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K56" s="12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  <c r="AK60" s="1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75" sqref="AJ75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7" t="s">
        <v>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9"/>
    </row>
    <row r="2" spans="1:36" s="4" customFormat="1" ht="20.100000000000001" customHeight="1" x14ac:dyDescent="0.2">
      <c r="A2" s="175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6" s="5" customFormat="1" ht="20.100000000000001" customHeight="1" x14ac:dyDescent="0.2">
      <c r="A3" s="175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2">
        <v>30</v>
      </c>
      <c r="AF3" s="173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75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2"/>
      <c r="AF4" s="174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[1]Outubro!$F$5</f>
        <v>73</v>
      </c>
      <c r="C5" s="129">
        <f>[1]Outubro!$F$6</f>
        <v>73</v>
      </c>
      <c r="D5" s="129">
        <f>[1]Outubro!$F$7</f>
        <v>82</v>
      </c>
      <c r="E5" s="129">
        <f>[1]Outubro!$F$8</f>
        <v>69</v>
      </c>
      <c r="F5" s="129">
        <f>[1]Outubro!$F$9</f>
        <v>72</v>
      </c>
      <c r="G5" s="129">
        <f>[1]Outubro!$F$10</f>
        <v>81</v>
      </c>
      <c r="H5" s="129">
        <f>[1]Outubro!$F$11</f>
        <v>66</v>
      </c>
      <c r="I5" s="129">
        <f>[1]Outubro!$F$12</f>
        <v>68</v>
      </c>
      <c r="J5" s="129">
        <f>[1]Outubro!$F$13</f>
        <v>86</v>
      </c>
      <c r="K5" s="129">
        <f>[1]Outubro!$F$14</f>
        <v>79</v>
      </c>
      <c r="L5" s="129">
        <f>[1]Outubro!$F$15</f>
        <v>73</v>
      </c>
      <c r="M5" s="129">
        <f>[1]Outubro!$F$16</f>
        <v>74</v>
      </c>
      <c r="N5" s="129">
        <f>[1]Outubro!$F$17</f>
        <v>80</v>
      </c>
      <c r="O5" s="129">
        <f>[1]Outubro!$F$18</f>
        <v>77</v>
      </c>
      <c r="P5" s="129">
        <f>[1]Outubro!$F$19</f>
        <v>96</v>
      </c>
      <c r="Q5" s="129">
        <f>[1]Outubro!$F$20</f>
        <v>99</v>
      </c>
      <c r="R5" s="129">
        <f>[1]Outubro!$F$21</f>
        <v>76</v>
      </c>
      <c r="S5" s="129">
        <f>[1]Outubro!$F$22</f>
        <v>84</v>
      </c>
      <c r="T5" s="129">
        <f>[1]Outubro!$F$23</f>
        <v>93</v>
      </c>
      <c r="U5" s="129">
        <f>[1]Outubro!$F$24</f>
        <v>98</v>
      </c>
      <c r="V5" s="129">
        <f>[1]Outubro!$F$25</f>
        <v>98</v>
      </c>
      <c r="W5" s="129">
        <f>[1]Outubro!$F$26</f>
        <v>93</v>
      </c>
      <c r="X5" s="129">
        <f>[1]Outubro!$F$27</f>
        <v>84</v>
      </c>
      <c r="Y5" s="129">
        <f>[1]Outubro!$F$28</f>
        <v>100</v>
      </c>
      <c r="Z5" s="129">
        <f>[1]Outubro!$F$29</f>
        <v>100</v>
      </c>
      <c r="AA5" s="129">
        <f>[1]Outubro!$F$30</f>
        <v>95</v>
      </c>
      <c r="AB5" s="129">
        <f>[1]Outubro!$F$31</f>
        <v>98</v>
      </c>
      <c r="AC5" s="129">
        <f>[1]Outubro!$F$32</f>
        <v>98</v>
      </c>
      <c r="AD5" s="129">
        <f>[1]Outubro!$F$33</f>
        <v>97</v>
      </c>
      <c r="AE5" s="129">
        <f>[1]Outubro!$F$34</f>
        <v>100</v>
      </c>
      <c r="AF5" s="129">
        <f>[1]Outubro!$F$35</f>
        <v>92</v>
      </c>
      <c r="AG5" s="15">
        <f>MAX(B5:AF5)</f>
        <v>100</v>
      </c>
      <c r="AH5" s="94">
        <f t="shared" ref="AH5:AH6" si="1">AVERAGE(B5:AF5)</f>
        <v>85.612903225806448</v>
      </c>
    </row>
    <row r="6" spans="1:36" x14ac:dyDescent="0.2">
      <c r="A6" s="58" t="s">
        <v>0</v>
      </c>
      <c r="B6" s="11">
        <f>[2]Outubro!$F$5</f>
        <v>68</v>
      </c>
      <c r="C6" s="11">
        <f>[2]Outubro!$F$6</f>
        <v>77</v>
      </c>
      <c r="D6" s="11">
        <f>[2]Outubro!$F$7</f>
        <v>85</v>
      </c>
      <c r="E6" s="11">
        <f>[2]Outubro!$F$8</f>
        <v>85</v>
      </c>
      <c r="F6" s="11">
        <f>[2]Outubro!$F$9</f>
        <v>87</v>
      </c>
      <c r="G6" s="11">
        <f>[2]Outubro!$F$10</f>
        <v>86</v>
      </c>
      <c r="H6" s="11">
        <f>[2]Outubro!$F$11</f>
        <v>80</v>
      </c>
      <c r="I6" s="11">
        <f>[2]Outubro!$F$12</f>
        <v>83</v>
      </c>
      <c r="J6" s="11">
        <f>[2]Outubro!$F$13</f>
        <v>75</v>
      </c>
      <c r="K6" s="11">
        <f>[2]Outubro!$F$14</f>
        <v>79</v>
      </c>
      <c r="L6" s="11">
        <f>[2]Outubro!$F$15</f>
        <v>71</v>
      </c>
      <c r="M6" s="11">
        <f>[2]Outubro!$F$16</f>
        <v>89</v>
      </c>
      <c r="N6" s="11">
        <f>[2]Outubro!$F$17</f>
        <v>93</v>
      </c>
      <c r="O6" s="11">
        <f>[2]Outubro!$F$18</f>
        <v>87</v>
      </c>
      <c r="P6" s="11">
        <f>[2]Outubro!$F$19</f>
        <v>99</v>
      </c>
      <c r="Q6" s="11">
        <f>[2]Outubro!$F$20</f>
        <v>100</v>
      </c>
      <c r="R6" s="11">
        <f>[2]Outubro!$F$21</f>
        <v>93</v>
      </c>
      <c r="S6" s="11">
        <f>[2]Outubro!$F$22</f>
        <v>86</v>
      </c>
      <c r="T6" s="11">
        <f>[2]Outubro!$F$23</f>
        <v>97</v>
      </c>
      <c r="U6" s="11">
        <f>[2]Outubro!$F$24</f>
        <v>91</v>
      </c>
      <c r="V6" s="11">
        <f>[2]Outubro!$F$25</f>
        <v>91</v>
      </c>
      <c r="W6" s="11">
        <f>[2]Outubro!$F$26</f>
        <v>88</v>
      </c>
      <c r="X6" s="11">
        <f>[2]Outubro!$F$27</f>
        <v>91</v>
      </c>
      <c r="Y6" s="11">
        <f>[2]Outubro!$F$28</f>
        <v>99</v>
      </c>
      <c r="Z6" s="11">
        <f>[2]Outubro!$F$29</f>
        <v>100</v>
      </c>
      <c r="AA6" s="11">
        <f>[2]Outubro!$F$30</f>
        <v>99</v>
      </c>
      <c r="AB6" s="11">
        <f>[2]Outubro!$F$31</f>
        <v>100</v>
      </c>
      <c r="AC6" s="11">
        <f>[2]Outubro!$F$32</f>
        <v>91</v>
      </c>
      <c r="AD6" s="11">
        <f>[2]Outubro!$F$33</f>
        <v>97</v>
      </c>
      <c r="AE6" s="11">
        <f>[2]Outubro!$F$34</f>
        <v>93</v>
      </c>
      <c r="AF6" s="11">
        <f>[2]Outubro!$F$35</f>
        <v>90</v>
      </c>
      <c r="AG6" s="15">
        <f>MAX(B6:AF6)</f>
        <v>100</v>
      </c>
      <c r="AH6" s="94">
        <f t="shared" si="1"/>
        <v>88.709677419354833</v>
      </c>
    </row>
    <row r="7" spans="1:36" x14ac:dyDescent="0.2">
      <c r="A7" s="58" t="s">
        <v>104</v>
      </c>
      <c r="B7" s="11">
        <f>[3]Outubro!$F$5</f>
        <v>75</v>
      </c>
      <c r="C7" s="11">
        <f>[3]Outubro!$F$6</f>
        <v>74</v>
      </c>
      <c r="D7" s="11">
        <f>[3]Outubro!$F$7</f>
        <v>75</v>
      </c>
      <c r="E7" s="11">
        <f>[3]Outubro!$F$8</f>
        <v>78</v>
      </c>
      <c r="F7" s="11">
        <f>[3]Outubro!$F$9</f>
        <v>81</v>
      </c>
      <c r="G7" s="11">
        <f>[3]Outubro!$F$10</f>
        <v>77</v>
      </c>
      <c r="H7" s="11">
        <f>[3]Outubro!$F$11</f>
        <v>67</v>
      </c>
      <c r="I7" s="11">
        <f>[3]Outubro!$F$12</f>
        <v>94</v>
      </c>
      <c r="J7" s="11">
        <f>[3]Outubro!$F$13</f>
        <v>72</v>
      </c>
      <c r="K7" s="11">
        <f>[3]Outubro!$F$14</f>
        <v>76</v>
      </c>
      <c r="L7" s="11">
        <f>[3]Outubro!$F$15</f>
        <v>63</v>
      </c>
      <c r="M7" s="11">
        <f>[3]Outubro!$F$16</f>
        <v>64</v>
      </c>
      <c r="N7" s="11">
        <f>[3]Outubro!$F$17</f>
        <v>88</v>
      </c>
      <c r="O7" s="11">
        <f>[3]Outubro!$F$18</f>
        <v>85</v>
      </c>
      <c r="P7" s="11">
        <f>[3]Outubro!$F$19</f>
        <v>97</v>
      </c>
      <c r="Q7" s="11">
        <f>[3]Outubro!$F$20</f>
        <v>96</v>
      </c>
      <c r="R7" s="11">
        <f>[3]Outubro!$F$21</f>
        <v>84</v>
      </c>
      <c r="S7" s="11">
        <f>[3]Outubro!$F$22</f>
        <v>78</v>
      </c>
      <c r="T7" s="11">
        <f>[3]Outubro!$F$23</f>
        <v>82</v>
      </c>
      <c r="U7" s="11">
        <f>[3]Outubro!$F$24</f>
        <v>94</v>
      </c>
      <c r="V7" s="11">
        <f>[3]Outubro!$F$25</f>
        <v>85</v>
      </c>
      <c r="W7" s="11">
        <f>[3]Outubro!$F$26</f>
        <v>80</v>
      </c>
      <c r="X7" s="11">
        <f>[3]Outubro!$F$27</f>
        <v>69</v>
      </c>
      <c r="Y7" s="11">
        <f>[3]Outubro!$F$28</f>
        <v>88</v>
      </c>
      <c r="Z7" s="11">
        <f>[3]Outubro!$F$29</f>
        <v>98</v>
      </c>
      <c r="AA7" s="11">
        <f>[3]Outubro!$F$30</f>
        <v>98</v>
      </c>
      <c r="AB7" s="11">
        <f>[3]Outubro!$F$31</f>
        <v>97</v>
      </c>
      <c r="AC7" s="11">
        <f>[3]Outubro!$F$32</f>
        <v>92</v>
      </c>
      <c r="AD7" s="11">
        <f>[3]Outubro!$F$33</f>
        <v>97</v>
      </c>
      <c r="AE7" s="11">
        <f>[3]Outubro!$F$34</f>
        <v>95</v>
      </c>
      <c r="AF7" s="11">
        <f>[3]Outubro!$F$35</f>
        <v>94</v>
      </c>
      <c r="AG7" s="15">
        <f>MAX(B7:AF7)</f>
        <v>98</v>
      </c>
      <c r="AH7" s="113">
        <f>AVERAGE(B7:AF7)</f>
        <v>83.645161290322577</v>
      </c>
    </row>
    <row r="8" spans="1:36" x14ac:dyDescent="0.2">
      <c r="A8" s="58" t="s">
        <v>1</v>
      </c>
      <c r="B8" s="11" t="str">
        <f>[4]Outubro!$F$5</f>
        <v>*</v>
      </c>
      <c r="C8" s="11" t="str">
        <f>[4]Outubro!$F$6</f>
        <v>*</v>
      </c>
      <c r="D8" s="11" t="str">
        <f>[4]Outubro!$F$7</f>
        <v>*</v>
      </c>
      <c r="E8" s="11" t="str">
        <f>[4]Outubro!$F$8</f>
        <v>*</v>
      </c>
      <c r="F8" s="11" t="str">
        <f>[4]Outubro!$F$9</f>
        <v>*</v>
      </c>
      <c r="G8" s="11" t="str">
        <f>[4]Outubro!$F$10</f>
        <v>*</v>
      </c>
      <c r="H8" s="11" t="str">
        <f>[4]Outubro!$F$11</f>
        <v>*</v>
      </c>
      <c r="I8" s="11" t="str">
        <f>[4]Outubro!$F$12</f>
        <v>*</v>
      </c>
      <c r="J8" s="11" t="str">
        <f>[4]Outubro!$F$13</f>
        <v>*</v>
      </c>
      <c r="K8" s="11" t="str">
        <f>[4]Outubro!$F$14</f>
        <v>*</v>
      </c>
      <c r="L8" s="11" t="str">
        <f>[4]Outubro!$F$15</f>
        <v>*</v>
      </c>
      <c r="M8" s="11" t="str">
        <f>[4]Outubro!$F$16</f>
        <v>*</v>
      </c>
      <c r="N8" s="11" t="str">
        <f>[4]Outubro!$F$17</f>
        <v>*</v>
      </c>
      <c r="O8" s="11" t="str">
        <f>[4]Outubro!$F$18</f>
        <v>*</v>
      </c>
      <c r="P8" s="11" t="str">
        <f>[4]Outubro!$F$19</f>
        <v>*</v>
      </c>
      <c r="Q8" s="11" t="str">
        <f>[4]Outubro!$F$20</f>
        <v>*</v>
      </c>
      <c r="R8" s="11" t="str">
        <f>[4]Outubro!$F$21</f>
        <v>*</v>
      </c>
      <c r="S8" s="11" t="str">
        <f>[4]Outubro!$F$22</f>
        <v>*</v>
      </c>
      <c r="T8" s="11" t="str">
        <f>[4]Outubro!$F$23</f>
        <v>*</v>
      </c>
      <c r="U8" s="11" t="str">
        <f>[4]Outubro!$F$24</f>
        <v>*</v>
      </c>
      <c r="V8" s="11" t="str">
        <f>[4]Outubro!$F$25</f>
        <v>*</v>
      </c>
      <c r="W8" s="11" t="str">
        <f>[4]Outubro!$F$26</f>
        <v>*</v>
      </c>
      <c r="X8" s="11" t="str">
        <f>[4]Outubro!$F$27</f>
        <v>*</v>
      </c>
      <c r="Y8" s="11" t="str">
        <f>[4]Outubro!$F$28</f>
        <v>*</v>
      </c>
      <c r="Z8" s="11" t="str">
        <f>[4]Outubro!$F$29</f>
        <v>*</v>
      </c>
      <c r="AA8" s="11" t="str">
        <f>[4]Outubro!$F$30</f>
        <v>*</v>
      </c>
      <c r="AB8" s="11">
        <f>[4]Outubro!$F$31</f>
        <v>88</v>
      </c>
      <c r="AC8" s="11">
        <f>[4]Outubro!$F$32</f>
        <v>93</v>
      </c>
      <c r="AD8" s="11">
        <f>[4]Outubro!$F$33</f>
        <v>95</v>
      </c>
      <c r="AE8" s="11">
        <f>[4]Outubro!$F$34</f>
        <v>91</v>
      </c>
      <c r="AF8" s="11">
        <f>[4]Outubro!$F$35</f>
        <v>90</v>
      </c>
      <c r="AG8" s="15">
        <f>MAX(B8:AF8)</f>
        <v>95</v>
      </c>
      <c r="AH8" s="113">
        <f>AVERAGE(B8:AF8)</f>
        <v>91.4</v>
      </c>
    </row>
    <row r="9" spans="1:36" x14ac:dyDescent="0.2">
      <c r="A9" s="58" t="s">
        <v>167</v>
      </c>
      <c r="B9" s="11">
        <f>[5]Outubro!$F$5</f>
        <v>54</v>
      </c>
      <c r="C9" s="11">
        <f>[5]Outubro!$F$6</f>
        <v>52</v>
      </c>
      <c r="D9" s="11">
        <f>[5]Outubro!$F$7</f>
        <v>67</v>
      </c>
      <c r="E9" s="11">
        <f>[5]Outubro!$F$8</f>
        <v>94</v>
      </c>
      <c r="F9" s="11">
        <f>[5]Outubro!$F$9</f>
        <v>82</v>
      </c>
      <c r="G9" s="11">
        <f>[5]Outubro!$F$10</f>
        <v>77</v>
      </c>
      <c r="H9" s="11">
        <f>[5]Outubro!$F$11</f>
        <v>64</v>
      </c>
      <c r="I9" s="11">
        <f>[5]Outubro!$F$12</f>
        <v>73</v>
      </c>
      <c r="J9" s="11">
        <f>[5]Outubro!$F$13</f>
        <v>49</v>
      </c>
      <c r="K9" s="11">
        <f>[5]Outubro!$F$14</f>
        <v>88</v>
      </c>
      <c r="L9" s="11">
        <f>[5]Outubro!$F$15</f>
        <v>48</v>
      </c>
      <c r="M9" s="11">
        <f>[5]Outubro!$F$16</f>
        <v>81</v>
      </c>
      <c r="N9" s="11">
        <f>[5]Outubro!$F$17</f>
        <v>98</v>
      </c>
      <c r="O9" s="11">
        <f>[5]Outubro!$F$18</f>
        <v>82</v>
      </c>
      <c r="P9" s="11">
        <f>[5]Outubro!$F$19</f>
        <v>98</v>
      </c>
      <c r="Q9" s="11">
        <f>[5]Outubro!$F$20</f>
        <v>99</v>
      </c>
      <c r="R9" s="11">
        <f>[5]Outubro!$F$21</f>
        <v>91</v>
      </c>
      <c r="S9" s="11">
        <f>[5]Outubro!$F$22</f>
        <v>82</v>
      </c>
      <c r="T9" s="11">
        <f>[5]Outubro!$F$23</f>
        <v>83</v>
      </c>
      <c r="U9" s="11">
        <f>[5]Outubro!$F$24</f>
        <v>94</v>
      </c>
      <c r="V9" s="11">
        <f>[5]Outubro!$F$25</f>
        <v>98</v>
      </c>
      <c r="W9" s="11">
        <f>[5]Outubro!$F$26</f>
        <v>93</v>
      </c>
      <c r="X9" s="11">
        <f>[5]Outubro!$F$27</f>
        <v>92</v>
      </c>
      <c r="Y9" s="11">
        <f>[5]Outubro!$F$28</f>
        <v>98</v>
      </c>
      <c r="Z9" s="11">
        <f>[5]Outubro!$F$29</f>
        <v>87</v>
      </c>
      <c r="AA9" s="11">
        <f>[5]Outubro!$F$30</f>
        <v>98</v>
      </c>
      <c r="AB9" s="11">
        <f>[5]Outubro!$F$31</f>
        <v>99</v>
      </c>
      <c r="AC9" s="11">
        <f>[5]Outubro!$F$32</f>
        <v>73</v>
      </c>
      <c r="AD9" s="11">
        <f>[5]Outubro!$F$33</f>
        <v>98</v>
      </c>
      <c r="AE9" s="11">
        <f>[5]Outubro!$F$34</f>
        <v>99</v>
      </c>
      <c r="AF9" s="11">
        <f>[5]Outubro!$F$35</f>
        <v>96</v>
      </c>
      <c r="AG9" s="15">
        <f>MAX(B9:AF9)</f>
        <v>99</v>
      </c>
      <c r="AH9" s="113">
        <f>AVERAGE(B9:AF9)</f>
        <v>83.451612903225808</v>
      </c>
    </row>
    <row r="10" spans="1:36" x14ac:dyDescent="0.2">
      <c r="A10" s="58" t="s">
        <v>111</v>
      </c>
      <c r="B10" s="11" t="str">
        <f>[6]Outubro!$F$5</f>
        <v>*</v>
      </c>
      <c r="C10" s="11" t="str">
        <f>[6]Outubro!$F$6</f>
        <v>*</v>
      </c>
      <c r="D10" s="11" t="str">
        <f>[6]Outubro!$F$7</f>
        <v>*</v>
      </c>
      <c r="E10" s="11" t="str">
        <f>[6]Outubro!$F$8</f>
        <v>*</v>
      </c>
      <c r="F10" s="11" t="str">
        <f>[6]Outubro!$F$9</f>
        <v>*</v>
      </c>
      <c r="G10" s="11" t="str">
        <f>[6]Outubro!$F$10</f>
        <v>*</v>
      </c>
      <c r="H10" s="11" t="str">
        <f>[6]Outubro!$F$11</f>
        <v>*</v>
      </c>
      <c r="I10" s="11" t="str">
        <f>[6]Outubro!$F$12</f>
        <v>*</v>
      </c>
      <c r="J10" s="11" t="str">
        <f>[6]Outubro!$F$13</f>
        <v>*</v>
      </c>
      <c r="K10" s="11" t="str">
        <f>[6]Outubro!$F$14</f>
        <v>*</v>
      </c>
      <c r="L10" s="11" t="str">
        <f>[6]Outubro!$F$15</f>
        <v>*</v>
      </c>
      <c r="M10" s="11" t="str">
        <f>[6]Outubro!$F$16</f>
        <v>*</v>
      </c>
      <c r="N10" s="11" t="str">
        <f>[6]Outubro!$F$17</f>
        <v>*</v>
      </c>
      <c r="O10" s="11" t="str">
        <f>[6]Outubro!$F$18</f>
        <v>*</v>
      </c>
      <c r="P10" s="11" t="str">
        <f>[6]Outubro!$F$19</f>
        <v>*</v>
      </c>
      <c r="Q10" s="11" t="str">
        <f>[6]Outubro!$F$20</f>
        <v>*</v>
      </c>
      <c r="R10" s="11" t="str">
        <f>[6]Outubro!$F$21</f>
        <v>*</v>
      </c>
      <c r="S10" s="11" t="str">
        <f>[6]Outubro!$F$22</f>
        <v>*</v>
      </c>
      <c r="T10" s="11" t="str">
        <f>[6]Outubro!$F$23</f>
        <v>*</v>
      </c>
      <c r="U10" s="11" t="str">
        <f>[6]Outubro!$F$24</f>
        <v>*</v>
      </c>
      <c r="V10" s="11" t="str">
        <f>[6]Outubro!$F$25</f>
        <v>*</v>
      </c>
      <c r="W10" s="11" t="str">
        <f>[6]Outubro!$F$26</f>
        <v>*</v>
      </c>
      <c r="X10" s="11" t="str">
        <f>[6]Outubro!$F$27</f>
        <v>*</v>
      </c>
      <c r="Y10" s="11" t="str">
        <f>[6]Outubro!$F$28</f>
        <v>*</v>
      </c>
      <c r="Z10" s="11" t="str">
        <f>[6]Outubro!$F$29</f>
        <v>*</v>
      </c>
      <c r="AA10" s="11" t="str">
        <f>[6]Outubro!$F$30</f>
        <v>*</v>
      </c>
      <c r="AB10" s="11" t="str">
        <f>[6]Outubro!$F$31</f>
        <v>*</v>
      </c>
      <c r="AC10" s="11" t="str">
        <f>[6]Outubro!$F$32</f>
        <v>*</v>
      </c>
      <c r="AD10" s="11" t="str">
        <f>[6]Outubro!$F$33</f>
        <v>*</v>
      </c>
      <c r="AE10" s="11" t="str">
        <f>[6]Outubro!$F$34</f>
        <v>*</v>
      </c>
      <c r="AF10" s="11" t="str">
        <f>[6]Outubro!$F$35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 t="str">
        <f>[7]Outubro!$F$5</f>
        <v>*</v>
      </c>
      <c r="C11" s="11" t="str">
        <f>[7]Outubro!$F$6</f>
        <v>*</v>
      </c>
      <c r="D11" s="11" t="str">
        <f>[7]Outubro!$F$7</f>
        <v>*</v>
      </c>
      <c r="E11" s="11" t="str">
        <f>[7]Outubro!$F$8</f>
        <v>*</v>
      </c>
      <c r="F11" s="11" t="str">
        <f>[7]Outubro!$F$9</f>
        <v>*</v>
      </c>
      <c r="G11" s="11" t="str">
        <f>[7]Outubro!$F$10</f>
        <v>*</v>
      </c>
      <c r="H11" s="11" t="str">
        <f>[7]Outubro!$F$11</f>
        <v>*</v>
      </c>
      <c r="I11" s="11" t="str">
        <f>[7]Outubro!$F$12</f>
        <v>*</v>
      </c>
      <c r="J11" s="11" t="str">
        <f>[7]Outubro!$F$13</f>
        <v>*</v>
      </c>
      <c r="K11" s="11" t="str">
        <f>[7]Outubro!$F$14</f>
        <v>*</v>
      </c>
      <c r="L11" s="11" t="str">
        <f>[7]Outubro!$F$15</f>
        <v>*</v>
      </c>
      <c r="M11" s="11" t="str">
        <f>[7]Outubro!$F$16</f>
        <v>*</v>
      </c>
      <c r="N11" s="11" t="str">
        <f>[7]Outubro!$F$17</f>
        <v>*</v>
      </c>
      <c r="O11" s="11" t="str">
        <f>[7]Outubro!$F$18</f>
        <v>*</v>
      </c>
      <c r="P11" s="11" t="str">
        <f>[7]Outubro!$F$19</f>
        <v>*</v>
      </c>
      <c r="Q11" s="11" t="str">
        <f>[7]Outubro!$F$20</f>
        <v>*</v>
      </c>
      <c r="R11" s="11" t="str">
        <f>[7]Outubro!$F$21</f>
        <v>*</v>
      </c>
      <c r="S11" s="11" t="str">
        <f>[7]Outubro!$F$22</f>
        <v>*</v>
      </c>
      <c r="T11" s="11" t="str">
        <f>[7]Outubro!$F$23</f>
        <v>*</v>
      </c>
      <c r="U11" s="11" t="str">
        <f>[7]Outubro!$F$24</f>
        <v>*</v>
      </c>
      <c r="V11" s="11" t="str">
        <f>[7]Outubro!$F$25</f>
        <v>*</v>
      </c>
      <c r="W11" s="11" t="str">
        <f>[7]Outubro!$F$26</f>
        <v>*</v>
      </c>
      <c r="X11" s="11" t="str">
        <f>[7]Outubro!$F$27</f>
        <v>*</v>
      </c>
      <c r="Y11" s="11" t="str">
        <f>[7]Outubro!$F$28</f>
        <v>*</v>
      </c>
      <c r="Z11" s="11" t="str">
        <f>[7]Outubro!$F$29</f>
        <v>*</v>
      </c>
      <c r="AA11" s="11" t="str">
        <f>[7]Outubro!$F$30</f>
        <v>*</v>
      </c>
      <c r="AB11" s="11" t="str">
        <f>[7]Outubro!$F$31</f>
        <v>*</v>
      </c>
      <c r="AC11" s="11" t="str">
        <f>[7]Outubro!$F$32</f>
        <v>*</v>
      </c>
      <c r="AD11" s="11" t="str">
        <f>[7]Outubro!$F$33</f>
        <v>*</v>
      </c>
      <c r="AE11" s="11" t="str">
        <f>[7]Outubro!$F$34</f>
        <v>*</v>
      </c>
      <c r="AF11" s="11" t="str">
        <f>[7]Outubro!$F$35</f>
        <v>*</v>
      </c>
      <c r="AG11" s="15" t="s">
        <v>226</v>
      </c>
      <c r="AH11" s="94" t="s">
        <v>226</v>
      </c>
      <c r="AJ11" t="s">
        <v>47</v>
      </c>
    </row>
    <row r="12" spans="1:36" x14ac:dyDescent="0.2">
      <c r="A12" s="58" t="s">
        <v>41</v>
      </c>
      <c r="B12" s="11" t="str">
        <f>[8]Outubro!$F$5</f>
        <v>*</v>
      </c>
      <c r="C12" s="11" t="str">
        <f>[8]Outubro!$F$6</f>
        <v>*</v>
      </c>
      <c r="D12" s="11" t="str">
        <f>[8]Outubro!$F$7</f>
        <v>*</v>
      </c>
      <c r="E12" s="11" t="str">
        <f>[8]Outubro!$F$8</f>
        <v>*</v>
      </c>
      <c r="F12" s="11" t="str">
        <f>[8]Outubro!$F$9</f>
        <v>*</v>
      </c>
      <c r="G12" s="11" t="str">
        <f>[8]Outubro!$F$10</f>
        <v>*</v>
      </c>
      <c r="H12" s="11" t="str">
        <f>[8]Outubro!$F$11</f>
        <v>*</v>
      </c>
      <c r="I12" s="11" t="str">
        <f>[8]Outubro!$F$12</f>
        <v>*</v>
      </c>
      <c r="J12" s="11" t="str">
        <f>[8]Outubro!$F$13</f>
        <v>*</v>
      </c>
      <c r="K12" s="11" t="str">
        <f>[8]Outubro!$F$14</f>
        <v>*</v>
      </c>
      <c r="L12" s="11" t="str">
        <f>[8]Outubro!$F$15</f>
        <v>*</v>
      </c>
      <c r="M12" s="11" t="str">
        <f>[8]Outubro!$F$16</f>
        <v>*</v>
      </c>
      <c r="N12" s="11" t="str">
        <f>[8]Outubro!$F$17</f>
        <v>*</v>
      </c>
      <c r="O12" s="11" t="str">
        <f>[8]Outubro!$F$18</f>
        <v>*</v>
      </c>
      <c r="P12" s="11" t="str">
        <f>[8]Outubro!$F$19</f>
        <v>*</v>
      </c>
      <c r="Q12" s="11" t="str">
        <f>[8]Outubro!$F$20</f>
        <v>*</v>
      </c>
      <c r="R12" s="11" t="str">
        <f>[8]Outubro!$F$21</f>
        <v>*</v>
      </c>
      <c r="S12" s="11" t="str">
        <f>[8]Outubro!$F$22</f>
        <v>*</v>
      </c>
      <c r="T12" s="11" t="str">
        <f>[8]Outubro!$F$23</f>
        <v>*</v>
      </c>
      <c r="U12" s="11" t="str">
        <f>[8]Outubro!$F$24</f>
        <v>*</v>
      </c>
      <c r="V12" s="11" t="str">
        <f>[8]Outubro!$F$25</f>
        <v>*</v>
      </c>
      <c r="W12" s="11" t="str">
        <f>[8]Outubro!$F$26</f>
        <v>*</v>
      </c>
      <c r="X12" s="11" t="str">
        <f>[8]Outubro!$F$27</f>
        <v>*</v>
      </c>
      <c r="Y12" s="11" t="str">
        <f>[8]Outubro!$F$28</f>
        <v>*</v>
      </c>
      <c r="Z12" s="11" t="str">
        <f>[8]Outubro!$F$29</f>
        <v>*</v>
      </c>
      <c r="AA12" s="11" t="str">
        <f>[8]Outubro!$F$30</f>
        <v>*</v>
      </c>
      <c r="AB12" s="11" t="str">
        <f>[8]Outubro!$F$31</f>
        <v>*</v>
      </c>
      <c r="AC12" s="11" t="str">
        <f>[8]Outubro!$F$32</f>
        <v>*</v>
      </c>
      <c r="AD12" s="11" t="str">
        <f>[8]Outubro!$F$33</f>
        <v>*</v>
      </c>
      <c r="AE12" s="11" t="str">
        <f>[8]Outubro!$F$34</f>
        <v>*</v>
      </c>
      <c r="AF12" s="11" t="str">
        <f>[8]Outubro!$F$35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>
        <f>[9]Outubro!$F$5</f>
        <v>65</v>
      </c>
      <c r="C13" s="11">
        <f>[9]Outubro!$F$6</f>
        <v>82</v>
      </c>
      <c r="D13" s="11">
        <f>[9]Outubro!$F$7</f>
        <v>84</v>
      </c>
      <c r="E13" s="11">
        <f>[9]Outubro!$F$8</f>
        <v>81</v>
      </c>
      <c r="F13" s="11">
        <f>[9]Outubro!$F$9</f>
        <v>80</v>
      </c>
      <c r="G13" s="11">
        <f>[9]Outubro!$F$10</f>
        <v>77</v>
      </c>
      <c r="H13" s="11">
        <f>[9]Outubro!$F$11</f>
        <v>75</v>
      </c>
      <c r="I13" s="11">
        <f>[9]Outubro!$F$12</f>
        <v>86</v>
      </c>
      <c r="J13" s="11">
        <f>[9]Outubro!$F$13</f>
        <v>64</v>
      </c>
      <c r="K13" s="11">
        <f>[9]Outubro!$F$14</f>
        <v>72</v>
      </c>
      <c r="L13" s="11">
        <f>[9]Outubro!$F$15</f>
        <v>68</v>
      </c>
      <c r="M13" s="11">
        <f>[9]Outubro!$F$16</f>
        <v>72</v>
      </c>
      <c r="N13" s="11">
        <f>[9]Outubro!$F$17</f>
        <v>87</v>
      </c>
      <c r="O13" s="11">
        <f>[9]Outubro!$F$18</f>
        <v>81</v>
      </c>
      <c r="P13" s="11">
        <f>[9]Outubro!$F$19</f>
        <v>98</v>
      </c>
      <c r="Q13" s="11">
        <f>[9]Outubro!$F$20</f>
        <v>98</v>
      </c>
      <c r="R13" s="11">
        <f>[9]Outubro!$F$21</f>
        <v>96</v>
      </c>
      <c r="S13" s="11">
        <f>[9]Outubro!$F$22</f>
        <v>98</v>
      </c>
      <c r="T13" s="11">
        <f>[9]Outubro!$F$23</f>
        <v>99</v>
      </c>
      <c r="U13" s="11">
        <f>[9]Outubro!$F$24</f>
        <v>95</v>
      </c>
      <c r="V13" s="11">
        <f>[9]Outubro!$F$25</f>
        <v>93</v>
      </c>
      <c r="W13" s="11">
        <f>[9]Outubro!$F$26</f>
        <v>98</v>
      </c>
      <c r="X13" s="11">
        <f>[9]Outubro!$F$27</f>
        <v>94</v>
      </c>
      <c r="Y13" s="11">
        <f>[9]Outubro!$F$28</f>
        <v>97</v>
      </c>
      <c r="Z13" s="11">
        <f>[9]Outubro!$F$29</f>
        <v>92</v>
      </c>
      <c r="AA13" s="11">
        <f>[9]Outubro!$F$30</f>
        <v>98</v>
      </c>
      <c r="AB13" s="11">
        <f>[9]Outubro!$F$31</f>
        <v>97</v>
      </c>
      <c r="AC13" s="11">
        <f>[9]Outubro!$F$32</f>
        <v>95</v>
      </c>
      <c r="AD13" s="11">
        <f>[9]Outubro!$F$33</f>
        <v>98</v>
      </c>
      <c r="AE13" s="11">
        <f>[9]Outubro!$F$34</f>
        <v>94</v>
      </c>
      <c r="AF13" s="11">
        <f>[9]Outubro!$F$35</f>
        <v>81</v>
      </c>
      <c r="AG13" s="15">
        <f>MAX(B13:AF13)</f>
        <v>99</v>
      </c>
      <c r="AH13" s="113">
        <f>AVERAGE(B13:AF13)</f>
        <v>86.935483870967744</v>
      </c>
    </row>
    <row r="14" spans="1:36" x14ac:dyDescent="0.2">
      <c r="A14" s="58" t="s">
        <v>118</v>
      </c>
      <c r="B14" s="11" t="str">
        <f>[10]Outubro!$F$5</f>
        <v>*</v>
      </c>
      <c r="C14" s="11" t="str">
        <f>[10]Outubro!$F$6</f>
        <v>*</v>
      </c>
      <c r="D14" s="11" t="str">
        <f>[10]Outubro!$F$7</f>
        <v>*</v>
      </c>
      <c r="E14" s="11" t="str">
        <f>[10]Outubro!$F$8</f>
        <v>*</v>
      </c>
      <c r="F14" s="11" t="str">
        <f>[10]Outubro!$F$9</f>
        <v>*</v>
      </c>
      <c r="G14" s="11" t="str">
        <f>[10]Outubro!$F$10</f>
        <v>*</v>
      </c>
      <c r="H14" s="11" t="str">
        <f>[10]Outubro!$F$11</f>
        <v>*</v>
      </c>
      <c r="I14" s="11" t="str">
        <f>[10]Outubro!$F$12</f>
        <v>*</v>
      </c>
      <c r="J14" s="11" t="str">
        <f>[10]Outubro!$F$13</f>
        <v>*</v>
      </c>
      <c r="K14" s="11" t="str">
        <f>[10]Outubro!$F$14</f>
        <v>*</v>
      </c>
      <c r="L14" s="11" t="str">
        <f>[10]Outubro!$F$15</f>
        <v>*</v>
      </c>
      <c r="M14" s="11" t="str">
        <f>[10]Outubro!$F$16</f>
        <v>*</v>
      </c>
      <c r="N14" s="11" t="str">
        <f>[10]Outubro!$F$17</f>
        <v>*</v>
      </c>
      <c r="O14" s="11" t="str">
        <f>[10]Outubro!$F$18</f>
        <v>*</v>
      </c>
      <c r="P14" s="11" t="str">
        <f>[10]Outubro!$F$19</f>
        <v>*</v>
      </c>
      <c r="Q14" s="11" t="str">
        <f>[10]Outubro!$F$20</f>
        <v>*</v>
      </c>
      <c r="R14" s="11" t="str">
        <f>[10]Outubro!$F$21</f>
        <v>*</v>
      </c>
      <c r="S14" s="11" t="str">
        <f>[10]Outubro!$F$22</f>
        <v>*</v>
      </c>
      <c r="T14" s="11" t="str">
        <f>[10]Outubro!$F$23</f>
        <v>*</v>
      </c>
      <c r="U14" s="11" t="str">
        <f>[10]Outubro!$F$24</f>
        <v>*</v>
      </c>
      <c r="V14" s="11" t="str">
        <f>[10]Outubro!$F$25</f>
        <v>*</v>
      </c>
      <c r="W14" s="11" t="str">
        <f>[10]Outubro!$F$26</f>
        <v>*</v>
      </c>
      <c r="X14" s="11" t="str">
        <f>[10]Outubro!$F$27</f>
        <v>*</v>
      </c>
      <c r="Y14" s="11" t="str">
        <f>[10]Outubro!$F$28</f>
        <v>*</v>
      </c>
      <c r="Z14" s="11" t="str">
        <f>[10]Outubro!$F$29</f>
        <v>*</v>
      </c>
      <c r="AA14" s="11" t="str">
        <f>[10]Outubro!$F$30</f>
        <v>*</v>
      </c>
      <c r="AB14" s="11" t="str">
        <f>[10]Outubro!$F$31</f>
        <v>*</v>
      </c>
      <c r="AC14" s="11" t="str">
        <f>[10]Outubro!$F$32</f>
        <v>*</v>
      </c>
      <c r="AD14" s="11" t="str">
        <f>[10]Outubro!$F$33</f>
        <v>*</v>
      </c>
      <c r="AE14" s="11" t="str">
        <f>[10]Outubro!$F$34</f>
        <v>*</v>
      </c>
      <c r="AF14" s="11" t="str">
        <f>[10]Outubro!$F$35</f>
        <v>*</v>
      </c>
      <c r="AG14" s="15" t="s">
        <v>226</v>
      </c>
      <c r="AH14" s="94" t="s">
        <v>226</v>
      </c>
    </row>
    <row r="15" spans="1:36" x14ac:dyDescent="0.2">
      <c r="A15" s="58" t="s">
        <v>121</v>
      </c>
      <c r="B15" s="11">
        <f>[11]Outubro!$F$5</f>
        <v>48</v>
      </c>
      <c r="C15" s="11">
        <f>[11]Outubro!$F$6</f>
        <v>60</v>
      </c>
      <c r="D15" s="11">
        <f>[11]Outubro!$F$7</f>
        <v>69</v>
      </c>
      <c r="E15" s="11">
        <f>[11]Outubro!$F$8</f>
        <v>92</v>
      </c>
      <c r="F15" s="11">
        <f>[11]Outubro!$F$9</f>
        <v>92</v>
      </c>
      <c r="G15" s="11">
        <f>[11]Outubro!$F$10</f>
        <v>90</v>
      </c>
      <c r="H15" s="11">
        <f>[11]Outubro!$F$11</f>
        <v>76</v>
      </c>
      <c r="I15" s="11">
        <f>[11]Outubro!$F$12</f>
        <v>84</v>
      </c>
      <c r="J15" s="11">
        <f>[11]Outubro!$F$13</f>
        <v>58</v>
      </c>
      <c r="K15" s="11">
        <f>[11]Outubro!$F$14</f>
        <v>93</v>
      </c>
      <c r="L15" s="11">
        <f>[11]Outubro!$F$15</f>
        <v>58</v>
      </c>
      <c r="M15" s="11">
        <f>[11]Outubro!$F$16</f>
        <v>94</v>
      </c>
      <c r="N15" s="11">
        <f>[11]Outubro!$F$17</f>
        <v>98</v>
      </c>
      <c r="O15" s="11">
        <f>[11]Outubro!$F$18</f>
        <v>94</v>
      </c>
      <c r="P15" s="11">
        <f>[11]Outubro!$F$19</f>
        <v>98</v>
      </c>
      <c r="Q15" s="11">
        <f>[11]Outubro!$F$20</f>
        <v>100</v>
      </c>
      <c r="R15" s="11">
        <f>[11]Outubro!$F$21</f>
        <v>86</v>
      </c>
      <c r="S15" s="11">
        <f>[11]Outubro!$F$22</f>
        <v>85</v>
      </c>
      <c r="T15" s="11">
        <f>[11]Outubro!$F$23</f>
        <v>90</v>
      </c>
      <c r="U15" s="11">
        <f>[11]Outubro!$F$24</f>
        <v>97</v>
      </c>
      <c r="V15" s="11">
        <f>[11]Outubro!$F$25</f>
        <v>86</v>
      </c>
      <c r="W15" s="11">
        <f>[11]Outubro!$F$26</f>
        <v>85</v>
      </c>
      <c r="X15" s="11">
        <f>[11]Outubro!$F$27</f>
        <v>91</v>
      </c>
      <c r="Y15" s="11">
        <f>[11]Outubro!$F$28</f>
        <v>98</v>
      </c>
      <c r="Z15" s="11">
        <f>[11]Outubro!$F$29</f>
        <v>100</v>
      </c>
      <c r="AA15" s="11">
        <f>[11]Outubro!$F$30</f>
        <v>99</v>
      </c>
      <c r="AB15" s="11">
        <f>[11]Outubro!$F$31</f>
        <v>99</v>
      </c>
      <c r="AC15" s="11">
        <f>[11]Outubro!$F$32</f>
        <v>82</v>
      </c>
      <c r="AD15" s="11">
        <f>[11]Outubro!$F$33</f>
        <v>99</v>
      </c>
      <c r="AE15" s="11">
        <f>[11]Outubro!$F$34</f>
        <v>99</v>
      </c>
      <c r="AF15" s="11">
        <f>[11]Outubro!$F$35</f>
        <v>99</v>
      </c>
      <c r="AG15" s="15">
        <f t="shared" ref="AG15" si="2">MAX(B15:AF15)</f>
        <v>100</v>
      </c>
      <c r="AH15" s="94">
        <f>AVERAGE(B15:AF15)</f>
        <v>87.064516129032256</v>
      </c>
      <c r="AJ15" t="s">
        <v>47</v>
      </c>
    </row>
    <row r="16" spans="1:36" x14ac:dyDescent="0.2">
      <c r="A16" s="58" t="s">
        <v>168</v>
      </c>
      <c r="B16" s="11" t="str">
        <f>[12]Outubro!$F$5</f>
        <v>*</v>
      </c>
      <c r="C16" s="11" t="str">
        <f>[12]Outubro!$F$6</f>
        <v>*</v>
      </c>
      <c r="D16" s="11" t="str">
        <f>[12]Outubro!$F$7</f>
        <v>*</v>
      </c>
      <c r="E16" s="11" t="str">
        <f>[12]Outubro!$F$8</f>
        <v>*</v>
      </c>
      <c r="F16" s="11" t="str">
        <f>[12]Outubro!$F$9</f>
        <v>*</v>
      </c>
      <c r="G16" s="11" t="str">
        <f>[12]Outubro!$F$10</f>
        <v>*</v>
      </c>
      <c r="H16" s="11" t="str">
        <f>[12]Outubro!$F$11</f>
        <v>*</v>
      </c>
      <c r="I16" s="11" t="str">
        <f>[12]Outubro!$F$12</f>
        <v>*</v>
      </c>
      <c r="J16" s="11" t="str">
        <f>[12]Outubro!$F$13</f>
        <v>*</v>
      </c>
      <c r="K16" s="11" t="str">
        <f>[12]Outubro!$F$14</f>
        <v>*</v>
      </c>
      <c r="L16" s="11" t="str">
        <f>[12]Outubro!$F$15</f>
        <v>*</v>
      </c>
      <c r="M16" s="11" t="str">
        <f>[12]Outubro!$F$16</f>
        <v>*</v>
      </c>
      <c r="N16" s="11" t="str">
        <f>[12]Outubro!$F$17</f>
        <v>*</v>
      </c>
      <c r="O16" s="11" t="str">
        <f>[12]Outubro!$F$18</f>
        <v>*</v>
      </c>
      <c r="P16" s="11" t="str">
        <f>[12]Outubro!$F$19</f>
        <v>*</v>
      </c>
      <c r="Q16" s="11" t="str">
        <f>[12]Outubro!$F$20</f>
        <v>*</v>
      </c>
      <c r="R16" s="11" t="str">
        <f>[12]Outubro!$F$21</f>
        <v>*</v>
      </c>
      <c r="S16" s="11" t="str">
        <f>[12]Outubro!$F$22</f>
        <v>*</v>
      </c>
      <c r="T16" s="11" t="str">
        <f>[12]Outubro!$F$23</f>
        <v>*</v>
      </c>
      <c r="U16" s="11" t="str">
        <f>[12]Outubro!$F$24</f>
        <v>*</v>
      </c>
      <c r="V16" s="11" t="str">
        <f>[12]Outubro!$F$25</f>
        <v>*</v>
      </c>
      <c r="W16" s="11" t="str">
        <f>[12]Outubro!$F$26</f>
        <v>*</v>
      </c>
      <c r="X16" s="11" t="str">
        <f>[12]Outubro!$F$27</f>
        <v>*</v>
      </c>
      <c r="Y16" s="11" t="str">
        <f>[12]Outubro!$F$28</f>
        <v>*</v>
      </c>
      <c r="Z16" s="11" t="str">
        <f>[12]Outubro!$F$29</f>
        <v>*</v>
      </c>
      <c r="AA16" s="11" t="str">
        <f>[12]Outubro!$F$30</f>
        <v>*</v>
      </c>
      <c r="AB16" s="11" t="str">
        <f>[12]Outubro!$F$31</f>
        <v>*</v>
      </c>
      <c r="AC16" s="11" t="str">
        <f>[12]Outubro!$F$32</f>
        <v>*</v>
      </c>
      <c r="AD16" s="11" t="str">
        <f>[12]Outubro!$F$33</f>
        <v>*</v>
      </c>
      <c r="AE16" s="11" t="str">
        <f>[12]Outubro!$F$34</f>
        <v>*</v>
      </c>
      <c r="AF16" s="11" t="str">
        <f>[12]Outubro!$F$35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[13]Outubro!$F$5</f>
        <v>46</v>
      </c>
      <c r="C17" s="11">
        <f>[13]Outubro!$F$6</f>
        <v>46</v>
      </c>
      <c r="D17" s="11">
        <f>[13]Outubro!$F$7</f>
        <v>49</v>
      </c>
      <c r="E17" s="11">
        <f>[13]Outubro!$F$8</f>
        <v>68</v>
      </c>
      <c r="F17" s="11">
        <f>[13]Outubro!$F$9</f>
        <v>51</v>
      </c>
      <c r="G17" s="11">
        <f>[13]Outubro!$F$10</f>
        <v>66</v>
      </c>
      <c r="H17" s="11">
        <f>[13]Outubro!$F$11</f>
        <v>72</v>
      </c>
      <c r="I17" s="11">
        <f>[13]Outubro!$F$12</f>
        <v>75</v>
      </c>
      <c r="J17" s="11">
        <f>[13]Outubro!$F$13</f>
        <v>48</v>
      </c>
      <c r="K17" s="11">
        <f>[13]Outubro!$F$14</f>
        <v>69</v>
      </c>
      <c r="L17" s="11">
        <f>[13]Outubro!$F$15</f>
        <v>53</v>
      </c>
      <c r="M17" s="11">
        <f>[13]Outubro!$F$16</f>
        <v>75</v>
      </c>
      <c r="N17" s="11">
        <f>[13]Outubro!$F$17</f>
        <v>74</v>
      </c>
      <c r="O17" s="11">
        <f>[13]Outubro!$F$18</f>
        <v>76</v>
      </c>
      <c r="P17" s="11">
        <f>[13]Outubro!$F$19</f>
        <v>100</v>
      </c>
      <c r="Q17" s="11">
        <f>[13]Outubro!$F$20</f>
        <v>98</v>
      </c>
      <c r="R17" s="11">
        <f>[13]Outubro!$F$21</f>
        <v>76</v>
      </c>
      <c r="S17" s="11">
        <f>[13]Outubro!$F$22</f>
        <v>92</v>
      </c>
      <c r="T17" s="11">
        <f>[13]Outubro!$F$23</f>
        <v>84</v>
      </c>
      <c r="U17" s="11">
        <f>[13]Outubro!$F$24</f>
        <v>88</v>
      </c>
      <c r="V17" s="11">
        <f>[13]Outubro!$F$25</f>
        <v>95</v>
      </c>
      <c r="W17" s="11">
        <f>[13]Outubro!$F$26</f>
        <v>97</v>
      </c>
      <c r="X17" s="11">
        <f>[13]Outubro!$F$27</f>
        <v>81</v>
      </c>
      <c r="Y17" s="11">
        <f>[13]Outubro!$F$28</f>
        <v>88</v>
      </c>
      <c r="Z17" s="11">
        <f>[13]Outubro!$F$29</f>
        <v>91</v>
      </c>
      <c r="AA17" s="11">
        <f>[13]Outubro!$F$30</f>
        <v>100</v>
      </c>
      <c r="AB17" s="11">
        <f>[13]Outubro!$F$31</f>
        <v>100</v>
      </c>
      <c r="AC17" s="11">
        <f>[13]Outubro!$F$32</f>
        <v>82</v>
      </c>
      <c r="AD17" s="11">
        <f>[13]Outubro!$F$33</f>
        <v>98</v>
      </c>
      <c r="AE17" s="11">
        <f>[13]Outubro!$F$34</f>
        <v>100</v>
      </c>
      <c r="AF17" s="11">
        <f>[13]Outubro!$F$35</f>
        <v>89</v>
      </c>
      <c r="AG17" s="15">
        <f t="shared" ref="AG17:AG26" si="3">MAX(B17:AF17)</f>
        <v>100</v>
      </c>
      <c r="AH17" s="94">
        <f>AVERAGE(B17:AF17)</f>
        <v>78.290322580645167</v>
      </c>
      <c r="AJ17" s="12" t="s">
        <v>47</v>
      </c>
    </row>
    <row r="18" spans="1:37" x14ac:dyDescent="0.2">
      <c r="A18" s="58" t="s">
        <v>3</v>
      </c>
      <c r="B18" s="11">
        <f>[14]Outubro!$F$5</f>
        <v>22</v>
      </c>
      <c r="C18" s="11">
        <f>[14]Outubro!$F$6</f>
        <v>53</v>
      </c>
      <c r="D18" s="11">
        <f>[14]Outubro!$F$7</f>
        <v>62</v>
      </c>
      <c r="E18" s="11">
        <f>[14]Outubro!$F$8</f>
        <v>55</v>
      </c>
      <c r="F18" s="11">
        <f>[14]Outubro!$F$9</f>
        <v>56</v>
      </c>
      <c r="G18" s="11">
        <f>[14]Outubro!$F$10</f>
        <v>50</v>
      </c>
      <c r="H18" s="11">
        <f>[14]Outubro!$F$11</f>
        <v>56</v>
      </c>
      <c r="I18" s="11">
        <f>[14]Outubro!$F$12</f>
        <v>51</v>
      </c>
      <c r="J18" s="11">
        <f>[14]Outubro!$F$13</f>
        <v>70</v>
      </c>
      <c r="K18" s="11">
        <f>[14]Outubro!$F$14</f>
        <v>70</v>
      </c>
      <c r="L18" s="11">
        <f>[14]Outubro!$F$15</f>
        <v>58</v>
      </c>
      <c r="M18" s="11">
        <f>[14]Outubro!$F$16</f>
        <v>77</v>
      </c>
      <c r="N18" s="11">
        <f>[14]Outubro!$F$17</f>
        <v>77</v>
      </c>
      <c r="O18" s="11">
        <f>[14]Outubro!$F$18</f>
        <v>62</v>
      </c>
      <c r="P18" s="11">
        <f>[14]Outubro!$F$19</f>
        <v>70</v>
      </c>
      <c r="Q18" s="11">
        <f>[14]Outubro!$F$20</f>
        <v>94</v>
      </c>
      <c r="R18" s="11">
        <f>[14]Outubro!$F$21</f>
        <v>87</v>
      </c>
      <c r="S18" s="11">
        <f>[14]Outubro!$F$22</f>
        <v>79</v>
      </c>
      <c r="T18" s="11">
        <f>[14]Outubro!$F$23</f>
        <v>78</v>
      </c>
      <c r="U18" s="11">
        <f>[14]Outubro!$F$24</f>
        <v>94</v>
      </c>
      <c r="V18" s="11">
        <f>[14]Outubro!$F$25</f>
        <v>93</v>
      </c>
      <c r="W18" s="11">
        <f>[14]Outubro!$F$26</f>
        <v>90</v>
      </c>
      <c r="X18" s="11">
        <f>[14]Outubro!$F$27</f>
        <v>92</v>
      </c>
      <c r="Y18" s="11">
        <f>[14]Outubro!$F$28</f>
        <v>94</v>
      </c>
      <c r="Z18" s="11">
        <f>[14]Outubro!$F$29</f>
        <v>88</v>
      </c>
      <c r="AA18" s="11">
        <f>[14]Outubro!$F$30</f>
        <v>93</v>
      </c>
      <c r="AB18" s="11">
        <f>[14]Outubro!$F$31</f>
        <v>92</v>
      </c>
      <c r="AC18" s="11">
        <f>[14]Outubro!$F$32</f>
        <v>92</v>
      </c>
      <c r="AD18" s="11">
        <f>[14]Outubro!$F$33</f>
        <v>89</v>
      </c>
      <c r="AE18" s="11">
        <f>[14]Outubro!$F$34</f>
        <v>87</v>
      </c>
      <c r="AF18" s="11" t="str">
        <f>[14]Outubro!$F$35</f>
        <v>*</v>
      </c>
      <c r="AG18" s="15">
        <f t="shared" si="3"/>
        <v>94</v>
      </c>
      <c r="AH18" s="94">
        <f>AVERAGE(B18:AF18)</f>
        <v>74.36666666666666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[15]Outubro!$F$5</f>
        <v>*</v>
      </c>
      <c r="C19" s="11" t="str">
        <f>[15]Outubro!$F$6</f>
        <v>*</v>
      </c>
      <c r="D19" s="11" t="str">
        <f>[15]Outubro!$F$7</f>
        <v>*</v>
      </c>
      <c r="E19" s="11" t="str">
        <f>[15]Outubro!$F$8</f>
        <v>*</v>
      </c>
      <c r="F19" s="11" t="str">
        <f>[15]Outubro!$F$9</f>
        <v>*</v>
      </c>
      <c r="G19" s="11" t="str">
        <f>[15]Outubro!$F$10</f>
        <v>*</v>
      </c>
      <c r="H19" s="11" t="str">
        <f>[15]Outubro!$F$11</f>
        <v>*</v>
      </c>
      <c r="I19" s="11" t="str">
        <f>[15]Outubro!$F$12</f>
        <v>*</v>
      </c>
      <c r="J19" s="11" t="str">
        <f>[15]Outubro!$F$13</f>
        <v>*</v>
      </c>
      <c r="K19" s="11" t="str">
        <f>[15]Outubro!$F$14</f>
        <v>*</v>
      </c>
      <c r="L19" s="11" t="str">
        <f>[15]Outubro!$F$15</f>
        <v>*</v>
      </c>
      <c r="M19" s="11" t="str">
        <f>[15]Outubro!$F$16</f>
        <v>*</v>
      </c>
      <c r="N19" s="11" t="str">
        <f>[15]Outubro!$F$17</f>
        <v>*</v>
      </c>
      <c r="O19" s="11" t="str">
        <f>[15]Outubro!$F$18</f>
        <v>*</v>
      </c>
      <c r="P19" s="11" t="str">
        <f>[15]Outubro!$F$19</f>
        <v>*</v>
      </c>
      <c r="Q19" s="11" t="str">
        <f>[15]Outubro!$F$20</f>
        <v>*</v>
      </c>
      <c r="R19" s="11" t="str">
        <f>[15]Outubro!$F$21</f>
        <v>*</v>
      </c>
      <c r="S19" s="11" t="str">
        <f>[15]Outubro!$F$22</f>
        <v>*</v>
      </c>
      <c r="T19" s="11" t="str">
        <f>[15]Outubro!$F$23</f>
        <v>*</v>
      </c>
      <c r="U19" s="11" t="str">
        <f>[15]Outubro!$F$24</f>
        <v>*</v>
      </c>
      <c r="V19" s="11" t="str">
        <f>[15]Outubro!$F$25</f>
        <v>*</v>
      </c>
      <c r="W19" s="11" t="str">
        <f>[15]Outubro!$F$26</f>
        <v>*</v>
      </c>
      <c r="X19" s="11" t="str">
        <f>[15]Outubro!$F$27</f>
        <v>*</v>
      </c>
      <c r="Y19" s="11" t="str">
        <f>[15]Outubro!$F$28</f>
        <v>*</v>
      </c>
      <c r="Z19" s="11" t="str">
        <f>[15]Outubro!$F$29</f>
        <v>*</v>
      </c>
      <c r="AA19" s="11" t="str">
        <f>[15]Outubro!$F$30</f>
        <v>*</v>
      </c>
      <c r="AB19" s="11" t="str">
        <f>[15]Outubro!$F$31</f>
        <v>*</v>
      </c>
      <c r="AC19" s="11" t="str">
        <f>[15]Outubro!$F$32</f>
        <v>*</v>
      </c>
      <c r="AD19" s="11" t="str">
        <f>[15]Outubro!$F$33</f>
        <v>*</v>
      </c>
      <c r="AE19" s="11" t="str">
        <f>[15]Outubro!$F$34</f>
        <v>*</v>
      </c>
      <c r="AF19" s="11" t="str">
        <f>[15]Outubro!$F$35</f>
        <v>*</v>
      </c>
      <c r="AG19" s="15" t="s">
        <v>226</v>
      </c>
      <c r="AH19" s="94" t="s">
        <v>226</v>
      </c>
      <c r="AJ19" t="s">
        <v>47</v>
      </c>
    </row>
    <row r="20" spans="1:37" x14ac:dyDescent="0.2">
      <c r="A20" s="58" t="s">
        <v>5</v>
      </c>
      <c r="B20" s="11">
        <f>[16]Outubro!$F$5</f>
        <v>57</v>
      </c>
      <c r="C20" s="11">
        <f>[16]Outubro!$F$6</f>
        <v>60</v>
      </c>
      <c r="D20" s="11">
        <f>[16]Outubro!$F$7</f>
        <v>50</v>
      </c>
      <c r="E20" s="11">
        <f>[16]Outubro!$F$8</f>
        <v>61</v>
      </c>
      <c r="F20" s="11">
        <f>[16]Outubro!$F$9</f>
        <v>74</v>
      </c>
      <c r="G20" s="11">
        <f>[16]Outubro!$F$10</f>
        <v>66</v>
      </c>
      <c r="H20" s="11">
        <f>[16]Outubro!$F$11</f>
        <v>70</v>
      </c>
      <c r="I20" s="11">
        <f>[16]Outubro!$F$12</f>
        <v>68</v>
      </c>
      <c r="J20" s="11">
        <f>[16]Outubro!$F$13</f>
        <v>35</v>
      </c>
      <c r="K20" s="11">
        <f>[16]Outubro!$F$14</f>
        <v>60</v>
      </c>
      <c r="L20" s="11">
        <f>[16]Outubro!$F$15</f>
        <v>50</v>
      </c>
      <c r="M20" s="11">
        <f>[16]Outubro!$F$16</f>
        <v>87</v>
      </c>
      <c r="N20" s="11">
        <f>[16]Outubro!$F$17</f>
        <v>71</v>
      </c>
      <c r="O20" s="11">
        <f>[16]Outubro!$F$18</f>
        <v>66</v>
      </c>
      <c r="P20" s="11">
        <f>[16]Outubro!$F$19</f>
        <v>83</v>
      </c>
      <c r="Q20" s="11">
        <f>[16]Outubro!$F$20</f>
        <v>91</v>
      </c>
      <c r="R20" s="11">
        <f>[16]Outubro!$F$21</f>
        <v>80</v>
      </c>
      <c r="S20" s="11">
        <f>[16]Outubro!$F$22</f>
        <v>90</v>
      </c>
      <c r="T20" s="11">
        <f>[16]Outubro!$F$23</f>
        <v>87</v>
      </c>
      <c r="U20" s="11">
        <f>[16]Outubro!$F$24</f>
        <v>84</v>
      </c>
      <c r="V20" s="11">
        <f>[16]Outubro!$F$25</f>
        <v>88</v>
      </c>
      <c r="W20" s="11">
        <f>[16]Outubro!$F$26</f>
        <v>88</v>
      </c>
      <c r="X20" s="11">
        <f>[16]Outubro!$F$27</f>
        <v>85</v>
      </c>
      <c r="Y20" s="11">
        <f>[16]Outubro!$F$28</f>
        <v>88</v>
      </c>
      <c r="Z20" s="11">
        <f>[16]Outubro!$F$29</f>
        <v>85</v>
      </c>
      <c r="AA20" s="11">
        <f>[16]Outubro!$F$30</f>
        <v>93</v>
      </c>
      <c r="AB20" s="11">
        <f>[16]Outubro!$F$31</f>
        <v>92</v>
      </c>
      <c r="AC20" s="11">
        <f>[16]Outubro!$F$32</f>
        <v>76</v>
      </c>
      <c r="AD20" s="11">
        <f>[16]Outubro!$F$33</f>
        <v>90</v>
      </c>
      <c r="AE20" s="11">
        <f>[16]Outubro!$F$34</f>
        <v>81</v>
      </c>
      <c r="AF20" s="11">
        <f>[16]Outubro!$F$35</f>
        <v>57</v>
      </c>
      <c r="AG20" s="15">
        <f t="shared" si="3"/>
        <v>93</v>
      </c>
      <c r="AH20" s="94">
        <f t="shared" ref="AH20:AH26" si="4">AVERAGE(B20:AF20)</f>
        <v>74.612903225806448</v>
      </c>
      <c r="AI20" s="12" t="s">
        <v>47</v>
      </c>
    </row>
    <row r="21" spans="1:37" x14ac:dyDescent="0.2">
      <c r="A21" s="58" t="s">
        <v>43</v>
      </c>
      <c r="B21" s="11">
        <f>[17]Outubro!$F$5</f>
        <v>31</v>
      </c>
      <c r="C21" s="11">
        <f>[17]Outubro!$F$6</f>
        <v>44</v>
      </c>
      <c r="D21" s="11">
        <f>[17]Outubro!$F$7</f>
        <v>37</v>
      </c>
      <c r="E21" s="11">
        <f>[17]Outubro!$F$8</f>
        <v>43</v>
      </c>
      <c r="F21" s="11">
        <f>[17]Outubro!$F$9</f>
        <v>33</v>
      </c>
      <c r="G21" s="11">
        <f>[17]Outubro!$F$10</f>
        <v>37</v>
      </c>
      <c r="H21" s="11">
        <f>[17]Outubro!$F$11</f>
        <v>46</v>
      </c>
      <c r="I21" s="11">
        <f>[17]Outubro!$F$12</f>
        <v>63</v>
      </c>
      <c r="J21" s="11">
        <f>[17]Outubro!$F$13</f>
        <v>56</v>
      </c>
      <c r="K21" s="11">
        <f>[17]Outubro!$F$14</f>
        <v>66</v>
      </c>
      <c r="L21" s="11">
        <f>[17]Outubro!$F$15</f>
        <v>81</v>
      </c>
      <c r="M21" s="11">
        <f>[17]Outubro!$F$16</f>
        <v>89</v>
      </c>
      <c r="N21" s="11">
        <f>[17]Outubro!$F$17</f>
        <v>74</v>
      </c>
      <c r="O21" s="11">
        <f>[17]Outubro!$F$18</f>
        <v>79</v>
      </c>
      <c r="P21" s="11">
        <f>[17]Outubro!$F$19</f>
        <v>96</v>
      </c>
      <c r="Q21" s="11">
        <f>[17]Outubro!$F$20</f>
        <v>96</v>
      </c>
      <c r="R21" s="11">
        <f>[17]Outubro!$F$21</f>
        <v>96</v>
      </c>
      <c r="S21" s="11">
        <f>[17]Outubro!$F$22</f>
        <v>79</v>
      </c>
      <c r="T21" s="11">
        <f>[17]Outubro!$F$23</f>
        <v>90</v>
      </c>
      <c r="U21" s="11">
        <f>[17]Outubro!$F$24</f>
        <v>97</v>
      </c>
      <c r="V21" s="11">
        <f>[17]Outubro!$F$25</f>
        <v>96</v>
      </c>
      <c r="W21" s="11">
        <f>[17]Outubro!$F$26</f>
        <v>96</v>
      </c>
      <c r="X21" s="11">
        <f>[17]Outubro!$F$27</f>
        <v>97</v>
      </c>
      <c r="Y21" s="11">
        <f>[17]Outubro!$F$28</f>
        <v>98</v>
      </c>
      <c r="Z21" s="11">
        <f>[17]Outubro!$F$29</f>
        <v>96</v>
      </c>
      <c r="AA21" s="11">
        <f>[17]Outubro!$F$30</f>
        <v>97</v>
      </c>
      <c r="AB21" s="11">
        <f>[17]Outubro!$F$31</f>
        <v>97</v>
      </c>
      <c r="AC21" s="11">
        <f>[17]Outubro!$F$32</f>
        <v>94</v>
      </c>
      <c r="AD21" s="11">
        <f>[17]Outubro!$F$33</f>
        <v>98</v>
      </c>
      <c r="AE21" s="11">
        <f>[17]Outubro!$F$34</f>
        <v>98</v>
      </c>
      <c r="AF21" s="11">
        <f>[17]Outubro!$F$35</f>
        <v>98</v>
      </c>
      <c r="AG21" s="15">
        <f t="shared" si="3"/>
        <v>98</v>
      </c>
      <c r="AH21" s="94">
        <f t="shared" si="4"/>
        <v>77.354838709677423</v>
      </c>
    </row>
    <row r="22" spans="1:37" x14ac:dyDescent="0.2">
      <c r="A22" s="58" t="s">
        <v>6</v>
      </c>
      <c r="B22" s="11">
        <f>[18]Outubro!$F$5</f>
        <v>67</v>
      </c>
      <c r="C22" s="11">
        <f>[18]Outubro!$F$6</f>
        <v>57</v>
      </c>
      <c r="D22" s="11">
        <f>[18]Outubro!$F$7</f>
        <v>66</v>
      </c>
      <c r="E22" s="11">
        <f>[18]Outubro!$F$8</f>
        <v>58</v>
      </c>
      <c r="F22" s="11">
        <f>[18]Outubro!$F$9</f>
        <v>73</v>
      </c>
      <c r="G22" s="11">
        <f>[18]Outubro!$F$10</f>
        <v>61</v>
      </c>
      <c r="H22" s="11">
        <f>[18]Outubro!$F$11</f>
        <v>59</v>
      </c>
      <c r="I22" s="11">
        <f>[18]Outubro!$F$12</f>
        <v>62</v>
      </c>
      <c r="J22" s="11">
        <f>[18]Outubro!$F$13</f>
        <v>68</v>
      </c>
      <c r="K22" s="11">
        <f>[18]Outubro!$F$14</f>
        <v>59</v>
      </c>
      <c r="L22" s="11">
        <f>[18]Outubro!$F$15</f>
        <v>54</v>
      </c>
      <c r="M22" s="11">
        <f>[18]Outubro!$F$16</f>
        <v>85</v>
      </c>
      <c r="N22" s="11">
        <f>[18]Outubro!$F$17</f>
        <v>85</v>
      </c>
      <c r="O22" s="11">
        <f>[18]Outubro!$F$18</f>
        <v>66</v>
      </c>
      <c r="P22" s="11">
        <f>[18]Outubro!$F$19</f>
        <v>86</v>
      </c>
      <c r="Q22" s="11">
        <f>[18]Outubro!$F$20</f>
        <v>92</v>
      </c>
      <c r="R22" s="11">
        <f>[18]Outubro!$F$21</f>
        <v>74</v>
      </c>
      <c r="S22" s="11">
        <f>[18]Outubro!$F$22</f>
        <v>89</v>
      </c>
      <c r="T22" s="11">
        <f>[18]Outubro!$F$23</f>
        <v>94</v>
      </c>
      <c r="U22" s="11">
        <f>[18]Outubro!$F$24</f>
        <v>93</v>
      </c>
      <c r="V22" s="11">
        <f>[18]Outubro!$F$25</f>
        <v>94</v>
      </c>
      <c r="W22" s="11">
        <f>[18]Outubro!$F$26</f>
        <v>89</v>
      </c>
      <c r="X22" s="11">
        <f>[18]Outubro!$F$27</f>
        <v>80</v>
      </c>
      <c r="Y22" s="11">
        <f>[18]Outubro!$F$28</f>
        <v>93</v>
      </c>
      <c r="Z22" s="11">
        <f>[18]Outubro!$F$29</f>
        <v>95</v>
      </c>
      <c r="AA22" s="11">
        <f>[18]Outubro!$F$30</f>
        <v>90</v>
      </c>
      <c r="AB22" s="11">
        <f>[18]Outubro!$F$31</f>
        <v>94</v>
      </c>
      <c r="AC22" s="11">
        <f>[18]Outubro!$F$32</f>
        <v>94</v>
      </c>
      <c r="AD22" s="11">
        <f>[18]Outubro!$F$33</f>
        <v>95</v>
      </c>
      <c r="AE22" s="11">
        <f>[18]Outubro!$F$34</f>
        <v>95</v>
      </c>
      <c r="AF22" s="11">
        <f>[18]Outubro!$F$35</f>
        <v>89</v>
      </c>
      <c r="AG22" s="15">
        <f t="shared" si="3"/>
        <v>95</v>
      </c>
      <c r="AH22" s="94">
        <f t="shared" si="4"/>
        <v>79.225806451612897</v>
      </c>
    </row>
    <row r="23" spans="1:37" x14ac:dyDescent="0.2">
      <c r="A23" s="58" t="s">
        <v>7</v>
      </c>
      <c r="B23" s="11" t="str">
        <f>[19]Outubro!$F$5</f>
        <v>*</v>
      </c>
      <c r="C23" s="11" t="str">
        <f>[19]Outubro!$F$6</f>
        <v>*</v>
      </c>
      <c r="D23" s="11" t="str">
        <f>[19]Outubro!$F$7</f>
        <v>*</v>
      </c>
      <c r="E23" s="11" t="str">
        <f>[19]Outubro!$F$8</f>
        <v>*</v>
      </c>
      <c r="F23" s="11" t="str">
        <f>[19]Outubro!$F$9</f>
        <v>*</v>
      </c>
      <c r="G23" s="11" t="str">
        <f>[19]Outubro!$F$10</f>
        <v>*</v>
      </c>
      <c r="H23" s="11" t="str">
        <f>[19]Outubro!$F$11</f>
        <v>*</v>
      </c>
      <c r="I23" s="11" t="str">
        <f>[19]Outubro!$F$12</f>
        <v>*</v>
      </c>
      <c r="J23" s="11" t="str">
        <f>[19]Outubro!$F$13</f>
        <v>*</v>
      </c>
      <c r="K23" s="11" t="str">
        <f>[19]Outubro!$F$14</f>
        <v>*</v>
      </c>
      <c r="L23" s="11" t="str">
        <f>[19]Outubro!$F$15</f>
        <v>*</v>
      </c>
      <c r="M23" s="11" t="str">
        <f>[19]Outubro!$F$16</f>
        <v>*</v>
      </c>
      <c r="N23" s="11" t="str">
        <f>[19]Outubro!$F$17</f>
        <v>*</v>
      </c>
      <c r="O23" s="11" t="str">
        <f>[19]Outubro!$F$18</f>
        <v>*</v>
      </c>
      <c r="P23" s="11" t="str">
        <f>[19]Outubro!$F$19</f>
        <v>*</v>
      </c>
      <c r="Q23" s="11" t="str">
        <f>[19]Outubro!$F$20</f>
        <v>*</v>
      </c>
      <c r="R23" s="11" t="str">
        <f>[19]Outubro!$F$21</f>
        <v>*</v>
      </c>
      <c r="S23" s="11" t="str">
        <f>[19]Outubro!$F$22</f>
        <v>*</v>
      </c>
      <c r="T23" s="11" t="str">
        <f>[19]Outubro!$F$23</f>
        <v>*</v>
      </c>
      <c r="U23" s="11" t="str">
        <f>[19]Outubro!$F$24</f>
        <v>*</v>
      </c>
      <c r="V23" s="11" t="str">
        <f>[19]Outubro!$F$25</f>
        <v>*</v>
      </c>
      <c r="W23" s="11" t="str">
        <f>[19]Outubro!$F$26</f>
        <v>*</v>
      </c>
      <c r="X23" s="11" t="str">
        <f>[19]Outubro!$F$27</f>
        <v>*</v>
      </c>
      <c r="Y23" s="11" t="str">
        <f>[19]Outubro!$F$28</f>
        <v>*</v>
      </c>
      <c r="Z23" s="11" t="str">
        <f>[19]Outubro!$F$29</f>
        <v>*</v>
      </c>
      <c r="AA23" s="11" t="str">
        <f>[19]Outubro!$F$30</f>
        <v>*</v>
      </c>
      <c r="AB23" s="11" t="str">
        <f>[19]Outubro!$F$31</f>
        <v>*</v>
      </c>
      <c r="AC23" s="11" t="str">
        <f>[19]Outubro!$F$32</f>
        <v>*</v>
      </c>
      <c r="AD23" s="11" t="str">
        <f>[19]Outubro!$F$33</f>
        <v>*</v>
      </c>
      <c r="AE23" s="11" t="str">
        <f>[19]Outubro!$F$34</f>
        <v>*</v>
      </c>
      <c r="AF23" s="11" t="str">
        <f>[19]Outubro!$F$35</f>
        <v>*</v>
      </c>
      <c r="AG23" s="15" t="s">
        <v>226</v>
      </c>
      <c r="AH23" s="94" t="s">
        <v>226</v>
      </c>
      <c r="AJ23" t="s">
        <v>47</v>
      </c>
    </row>
    <row r="24" spans="1:37" x14ac:dyDescent="0.2">
      <c r="A24" s="58" t="s">
        <v>169</v>
      </c>
      <c r="B24" s="11" t="str">
        <f>[20]Outubro!$F$5</f>
        <v>*</v>
      </c>
      <c r="C24" s="11" t="str">
        <f>[20]Outubro!$F$6</f>
        <v>*</v>
      </c>
      <c r="D24" s="11" t="str">
        <f>[20]Outubro!$F$7</f>
        <v>*</v>
      </c>
      <c r="E24" s="11" t="str">
        <f>[20]Outubro!$F$8</f>
        <v>*</v>
      </c>
      <c r="F24" s="11" t="str">
        <f>[20]Outubro!$F$9</f>
        <v>*</v>
      </c>
      <c r="G24" s="11" t="str">
        <f>[20]Outubro!$F$10</f>
        <v>*</v>
      </c>
      <c r="H24" s="11" t="str">
        <f>[20]Outubro!$F$11</f>
        <v>*</v>
      </c>
      <c r="I24" s="11" t="str">
        <f>[20]Outubro!$F$12</f>
        <v>*</v>
      </c>
      <c r="J24" s="11" t="str">
        <f>[20]Outubro!$F$13</f>
        <v>*</v>
      </c>
      <c r="K24" s="11" t="str">
        <f>[20]Outubro!$F$14</f>
        <v>*</v>
      </c>
      <c r="L24" s="11" t="str">
        <f>[20]Outubro!$F$15</f>
        <v>*</v>
      </c>
      <c r="M24" s="11" t="str">
        <f>[20]Outubro!$F$16</f>
        <v>*</v>
      </c>
      <c r="N24" s="11" t="str">
        <f>[20]Outubro!$F$17</f>
        <v>*</v>
      </c>
      <c r="O24" s="11" t="str">
        <f>[20]Outubro!$F$18</f>
        <v>*</v>
      </c>
      <c r="P24" s="11" t="str">
        <f>[20]Outubro!$F$19</f>
        <v>*</v>
      </c>
      <c r="Q24" s="11" t="str">
        <f>[20]Outubro!$F$20</f>
        <v>*</v>
      </c>
      <c r="R24" s="11" t="str">
        <f>[20]Outubro!$F$21</f>
        <v>*</v>
      </c>
      <c r="S24" s="11" t="str">
        <f>[20]Outubro!$F$22</f>
        <v>*</v>
      </c>
      <c r="T24" s="11" t="str">
        <f>[20]Outubro!$F$23</f>
        <v>*</v>
      </c>
      <c r="U24" s="11" t="str">
        <f>[20]Outubro!$F$24</f>
        <v>*</v>
      </c>
      <c r="V24" s="11" t="str">
        <f>[20]Outubro!$F$25</f>
        <v>*</v>
      </c>
      <c r="W24" s="11" t="str">
        <f>[20]Outubro!$F$26</f>
        <v>*</v>
      </c>
      <c r="X24" s="11" t="str">
        <f>[20]Outubro!$F$27</f>
        <v>*</v>
      </c>
      <c r="Y24" s="11" t="str">
        <f>[20]Outubro!$F$28</f>
        <v>*</v>
      </c>
      <c r="Z24" s="11" t="str">
        <f>[20]Outubro!$F$29</f>
        <v>*</v>
      </c>
      <c r="AA24" s="11" t="str">
        <f>[20]Outubro!$F$30</f>
        <v>*</v>
      </c>
      <c r="AB24" s="11" t="str">
        <f>[20]Outubro!$F$31</f>
        <v>*</v>
      </c>
      <c r="AC24" s="11" t="str">
        <f>[20]Outubro!$F$32</f>
        <v>*</v>
      </c>
      <c r="AD24" s="11" t="str">
        <f>[20]Outubro!$F$33</f>
        <v>*</v>
      </c>
      <c r="AE24" s="11" t="str">
        <f>[20]Outubro!$F$34</f>
        <v>*</v>
      </c>
      <c r="AF24" s="11" t="str">
        <f>[20]Outubro!$F$35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[21]Outubro!$F$5</f>
        <v>78</v>
      </c>
      <c r="C25" s="11">
        <f>[21]Outubro!$F$6</f>
        <v>60</v>
      </c>
      <c r="D25" s="11">
        <f>[21]Outubro!$F$7</f>
        <v>78</v>
      </c>
      <c r="E25" s="11">
        <f>[21]Outubro!$F$8</f>
        <v>92</v>
      </c>
      <c r="F25" s="11">
        <f>[21]Outubro!$F$9</f>
        <v>96</v>
      </c>
      <c r="G25" s="11">
        <f>[21]Outubro!$F$10</f>
        <v>86</v>
      </c>
      <c r="H25" s="11">
        <f>[21]Outubro!$F$11</f>
        <v>86</v>
      </c>
      <c r="I25" s="11">
        <f>[21]Outubro!$F$12</f>
        <v>93</v>
      </c>
      <c r="J25" s="11">
        <f>[21]Outubro!$F$13</f>
        <v>91</v>
      </c>
      <c r="K25" s="11">
        <f>[21]Outubro!$F$14</f>
        <v>94</v>
      </c>
      <c r="L25" s="11">
        <f>[21]Outubro!$F$15</f>
        <v>72</v>
      </c>
      <c r="M25" s="11">
        <f>[21]Outubro!$F$16</f>
        <v>82</v>
      </c>
      <c r="N25" s="11">
        <f>[21]Outubro!$F$17</f>
        <v>91</v>
      </c>
      <c r="O25" s="11">
        <f>[21]Outubro!$F$18</f>
        <v>96</v>
      </c>
      <c r="P25" s="11">
        <f>[21]Outubro!$F$19</f>
        <v>96</v>
      </c>
      <c r="Q25" s="11">
        <f>[21]Outubro!$F$20</f>
        <v>98</v>
      </c>
      <c r="R25" s="11">
        <f>[21]Outubro!$F$21</f>
        <v>86</v>
      </c>
      <c r="S25" s="11">
        <f>[21]Outubro!$F$22</f>
        <v>91</v>
      </c>
      <c r="T25" s="11">
        <f>[21]Outubro!$F$23</f>
        <v>94</v>
      </c>
      <c r="U25" s="11">
        <f>[21]Outubro!$F$24</f>
        <v>89</v>
      </c>
      <c r="V25" s="11">
        <f>[21]Outubro!$F$25</f>
        <v>87</v>
      </c>
      <c r="W25" s="11">
        <f>[21]Outubro!$F$26</f>
        <v>76</v>
      </c>
      <c r="X25" s="11">
        <f>[21]Outubro!$F$27</f>
        <v>74</v>
      </c>
      <c r="Y25" s="11">
        <f>[21]Outubro!$F$28</f>
        <v>92</v>
      </c>
      <c r="Z25" s="11">
        <f>[21]Outubro!$F$29</f>
        <v>96</v>
      </c>
      <c r="AA25" s="11">
        <f>[21]Outubro!$F$30</f>
        <v>97</v>
      </c>
      <c r="AB25" s="11">
        <f>[21]Outubro!$F$31</f>
        <v>96</v>
      </c>
      <c r="AC25" s="11">
        <f>[21]Outubro!$F$32</f>
        <v>95</v>
      </c>
      <c r="AD25" s="11">
        <f>[21]Outubro!$F$33</f>
        <v>94</v>
      </c>
      <c r="AE25" s="11">
        <f>[21]Outubro!$F$34</f>
        <v>97</v>
      </c>
      <c r="AF25" s="11">
        <f>[21]Outubro!$F$35</f>
        <v>91</v>
      </c>
      <c r="AG25" s="15">
        <f t="shared" si="3"/>
        <v>98</v>
      </c>
      <c r="AH25" s="94">
        <f t="shared" si="4"/>
        <v>88.516129032258064</v>
      </c>
      <c r="AI25" s="12" t="s">
        <v>47</v>
      </c>
    </row>
    <row r="26" spans="1:37" x14ac:dyDescent="0.2">
      <c r="A26" s="58" t="s">
        <v>171</v>
      </c>
      <c r="B26" s="11">
        <f>[22]Outubro!$F$5</f>
        <v>75</v>
      </c>
      <c r="C26" s="11">
        <f>[22]Outubro!$F$6</f>
        <v>76</v>
      </c>
      <c r="D26" s="11">
        <f>[22]Outubro!$F$7</f>
        <v>79</v>
      </c>
      <c r="E26" s="11">
        <f>[22]Outubro!$F$8</f>
        <v>78</v>
      </c>
      <c r="F26" s="11">
        <f>[22]Outubro!$F$9</f>
        <v>72</v>
      </c>
      <c r="G26" s="11">
        <f>[22]Outubro!$F$10</f>
        <v>86</v>
      </c>
      <c r="H26" s="11">
        <f>[22]Outubro!$F$11</f>
        <v>78</v>
      </c>
      <c r="I26" s="11">
        <f>[22]Outubro!$F$12</f>
        <v>88</v>
      </c>
      <c r="J26" s="11">
        <f>[22]Outubro!$F$13</f>
        <v>72</v>
      </c>
      <c r="K26" s="11">
        <f>[22]Outubro!$F$14</f>
        <v>72</v>
      </c>
      <c r="L26" s="11">
        <f>[22]Outubro!$F$15</f>
        <v>58</v>
      </c>
      <c r="M26" s="11">
        <f>[22]Outubro!$F$16</f>
        <v>90</v>
      </c>
      <c r="N26" s="11">
        <f>[22]Outubro!$F$17</f>
        <v>97</v>
      </c>
      <c r="O26" s="11">
        <f>[22]Outubro!$F$18</f>
        <v>92</v>
      </c>
      <c r="P26" s="11">
        <f>[22]Outubro!$F$19</f>
        <v>97</v>
      </c>
      <c r="Q26" s="11">
        <f>[22]Outubro!$F$20</f>
        <v>98</v>
      </c>
      <c r="R26" s="11">
        <f>[22]Outubro!$F$21</f>
        <v>89</v>
      </c>
      <c r="S26" s="11">
        <f>[22]Outubro!$F$22</f>
        <v>83</v>
      </c>
      <c r="T26" s="11">
        <f>[22]Outubro!$F$23</f>
        <v>97</v>
      </c>
      <c r="U26" s="11">
        <f>[22]Outubro!$F$24</f>
        <v>95</v>
      </c>
      <c r="V26" s="11">
        <f>[22]Outubro!$F$25</f>
        <v>97</v>
      </c>
      <c r="W26" s="11">
        <f>[22]Outubro!$F$26</f>
        <v>94</v>
      </c>
      <c r="X26" s="11">
        <f>[22]Outubro!$F$27</f>
        <v>78</v>
      </c>
      <c r="Y26" s="11">
        <f>[22]Outubro!$F$28</f>
        <v>94</v>
      </c>
      <c r="Z26" s="11">
        <f>[22]Outubro!$F$29</f>
        <v>99</v>
      </c>
      <c r="AA26" s="11">
        <f>[22]Outubro!$F$30</f>
        <v>97</v>
      </c>
      <c r="AB26" s="11">
        <f>[22]Outubro!$F$31</f>
        <v>96</v>
      </c>
      <c r="AC26" s="11">
        <f>[22]Outubro!$F$32</f>
        <v>95</v>
      </c>
      <c r="AD26" s="11">
        <f>[22]Outubro!$F$33</f>
        <v>97</v>
      </c>
      <c r="AE26" s="11">
        <f>[22]Outubro!$F$34</f>
        <v>92</v>
      </c>
      <c r="AF26" s="11">
        <f>[22]Outubro!$F$35</f>
        <v>94</v>
      </c>
      <c r="AG26" s="15">
        <f t="shared" si="3"/>
        <v>99</v>
      </c>
      <c r="AH26" s="94">
        <f t="shared" si="4"/>
        <v>87.258064516129039</v>
      </c>
      <c r="AJ26" t="s">
        <v>47</v>
      </c>
    </row>
    <row r="27" spans="1:37" x14ac:dyDescent="0.2">
      <c r="A27" s="58" t="s">
        <v>8</v>
      </c>
      <c r="B27" s="11">
        <f>[23]Outubro!$F$5</f>
        <v>79</v>
      </c>
      <c r="C27" s="11">
        <f>[23]Outubro!$F$6</f>
        <v>75</v>
      </c>
      <c r="D27" s="11">
        <f>[23]Outubro!$F$7</f>
        <v>79</v>
      </c>
      <c r="E27" s="11">
        <f>[23]Outubro!$F$8</f>
        <v>84</v>
      </c>
      <c r="F27" s="11">
        <f>[23]Outubro!$F$9</f>
        <v>83</v>
      </c>
      <c r="G27" s="11">
        <f>[23]Outubro!$F$10</f>
        <v>79</v>
      </c>
      <c r="H27" s="11">
        <f>[23]Outubro!$F$11</f>
        <v>80</v>
      </c>
      <c r="I27" s="11">
        <f>[23]Outubro!$F$12</f>
        <v>92</v>
      </c>
      <c r="J27" s="11">
        <f>[23]Outubro!$F$13</f>
        <v>82</v>
      </c>
      <c r="K27" s="11">
        <f>[23]Outubro!$F$14</f>
        <v>90</v>
      </c>
      <c r="L27" s="11">
        <f>[23]Outubro!$F$15</f>
        <v>63</v>
      </c>
      <c r="M27" s="11">
        <f>[23]Outubro!$F$16</f>
        <v>72</v>
      </c>
      <c r="N27" s="11">
        <f>[23]Outubro!$F$17</f>
        <v>86</v>
      </c>
      <c r="O27" s="11">
        <f>[23]Outubro!$F$18</f>
        <v>96</v>
      </c>
      <c r="P27" s="11">
        <f>[23]Outubro!$F$19</f>
        <v>100</v>
      </c>
      <c r="Q27" s="11">
        <f>[23]Outubro!$F$20</f>
        <v>100</v>
      </c>
      <c r="R27" s="11">
        <f>[23]Outubro!$F$21</f>
        <v>89</v>
      </c>
      <c r="S27" s="11">
        <f>[23]Outubro!$F$22</f>
        <v>73</v>
      </c>
      <c r="T27" s="11">
        <f>[23]Outubro!$F$23</f>
        <v>82</v>
      </c>
      <c r="U27" s="11">
        <f>[23]Outubro!$F$24</f>
        <v>94</v>
      </c>
      <c r="V27" s="11">
        <f>[23]Outubro!$F$25</f>
        <v>90</v>
      </c>
      <c r="W27" s="11">
        <f>[23]Outubro!$F$26</f>
        <v>77</v>
      </c>
      <c r="X27" s="11">
        <f>[23]Outubro!$F$27</f>
        <v>66</v>
      </c>
      <c r="Y27" s="11">
        <f>[23]Outubro!$F$28</f>
        <v>90</v>
      </c>
      <c r="Z27" s="11">
        <f>[23]Outubro!$F$29</f>
        <v>98</v>
      </c>
      <c r="AA27" s="11">
        <f>[23]Outubro!$F$30</f>
        <v>99</v>
      </c>
      <c r="AB27" s="11">
        <f>[23]Outubro!$F$31</f>
        <v>97</v>
      </c>
      <c r="AC27" s="11">
        <f>[23]Outubro!$F$32</f>
        <v>88</v>
      </c>
      <c r="AD27" s="11">
        <f>[23]Outubro!$F$33</f>
        <v>100</v>
      </c>
      <c r="AE27" s="11">
        <f>[23]Outubro!$F$34</f>
        <v>94</v>
      </c>
      <c r="AF27" s="11">
        <f>[23]Outubro!$F$35</f>
        <v>91</v>
      </c>
      <c r="AG27" s="15">
        <f>MAX(B27:AF27)</f>
        <v>100</v>
      </c>
      <c r="AH27" s="94">
        <f>AVERAGE(B27:AF27)</f>
        <v>86.064516129032256</v>
      </c>
      <c r="AJ27" t="s">
        <v>47</v>
      </c>
    </row>
    <row r="28" spans="1:37" x14ac:dyDescent="0.2">
      <c r="A28" s="58" t="s">
        <v>9</v>
      </c>
      <c r="B28" s="11">
        <f>[24]Outubro!$F$5</f>
        <v>57</v>
      </c>
      <c r="C28" s="11">
        <f>[24]Outubro!$F$6</f>
        <v>60</v>
      </c>
      <c r="D28" s="11">
        <f>[24]Outubro!$F$7</f>
        <v>55</v>
      </c>
      <c r="E28" s="11">
        <f>[24]Outubro!$F$8</f>
        <v>75</v>
      </c>
      <c r="F28" s="11">
        <f>[24]Outubro!$F$9</f>
        <v>78</v>
      </c>
      <c r="G28" s="11">
        <f>[24]Outubro!$F$10</f>
        <v>73</v>
      </c>
      <c r="H28" s="11">
        <f>[24]Outubro!$F$11</f>
        <v>61</v>
      </c>
      <c r="I28" s="11">
        <f>[24]Outubro!$F$12</f>
        <v>87</v>
      </c>
      <c r="J28" s="11">
        <f>[24]Outubro!$F$13</f>
        <v>67</v>
      </c>
      <c r="K28" s="11">
        <f>[24]Outubro!$F$14</f>
        <v>77</v>
      </c>
      <c r="L28" s="11">
        <f>[24]Outubro!$F$15</f>
        <v>64</v>
      </c>
      <c r="M28" s="11">
        <f>[24]Outubro!$F$16</f>
        <v>72</v>
      </c>
      <c r="N28" s="11">
        <f>[24]Outubro!$F$17</f>
        <v>94</v>
      </c>
      <c r="O28" s="11">
        <f>[24]Outubro!$F$18</f>
        <v>83</v>
      </c>
      <c r="P28" s="11">
        <f>[24]Outubro!$F$19</f>
        <v>95</v>
      </c>
      <c r="Q28" s="11">
        <f>[24]Outubro!$F$20</f>
        <v>95</v>
      </c>
      <c r="R28" s="11">
        <f>[24]Outubro!$F$21</f>
        <v>81</v>
      </c>
      <c r="S28" s="11">
        <f>[24]Outubro!$F$22</f>
        <v>76</v>
      </c>
      <c r="T28" s="11">
        <f>[24]Outubro!$F$23</f>
        <v>77</v>
      </c>
      <c r="U28" s="11">
        <f>[24]Outubro!$F$24</f>
        <v>93</v>
      </c>
      <c r="V28" s="11">
        <f>[24]Outubro!$F$25</f>
        <v>80</v>
      </c>
      <c r="W28" s="11">
        <f>[24]Outubro!$F$26</f>
        <v>79</v>
      </c>
      <c r="X28" s="11">
        <f>[24]Outubro!$F$27</f>
        <v>68</v>
      </c>
      <c r="Y28" s="11">
        <f>[24]Outubro!$F$28</f>
        <v>83</v>
      </c>
      <c r="Z28" s="11">
        <f>[24]Outubro!$F$29</f>
        <v>97</v>
      </c>
      <c r="AA28" s="11">
        <f>[24]Outubro!$F$30</f>
        <v>100</v>
      </c>
      <c r="AB28" s="11">
        <f>[24]Outubro!$F$31</f>
        <v>95</v>
      </c>
      <c r="AC28" s="11">
        <f>[24]Outubro!$F$32</f>
        <v>79</v>
      </c>
      <c r="AD28" s="11">
        <f>[24]Outubro!$F$33</f>
        <v>96</v>
      </c>
      <c r="AE28" s="11">
        <f>[24]Outubro!$F$34</f>
        <v>95</v>
      </c>
      <c r="AF28" s="11">
        <f>[24]Outubro!$F$35</f>
        <v>89</v>
      </c>
      <c r="AG28" s="15">
        <f>MAX(B28:AF28)</f>
        <v>100</v>
      </c>
      <c r="AH28" s="94">
        <f>AVERAGE(B28:AF28)</f>
        <v>80.032258064516128</v>
      </c>
      <c r="AJ28" t="s">
        <v>47</v>
      </c>
    </row>
    <row r="29" spans="1:37" x14ac:dyDescent="0.2">
      <c r="A29" s="58" t="s">
        <v>42</v>
      </c>
      <c r="B29" s="11">
        <f>[25]Outubro!$F$5</f>
        <v>72</v>
      </c>
      <c r="C29" s="11">
        <f>[25]Outubro!$F$6</f>
        <v>69</v>
      </c>
      <c r="D29" s="11">
        <f>[25]Outubro!$F$7</f>
        <v>75</v>
      </c>
      <c r="E29" s="11">
        <f>[25]Outubro!$F$8</f>
        <v>66</v>
      </c>
      <c r="F29" s="11">
        <f>[25]Outubro!$F$9</f>
        <v>72</v>
      </c>
      <c r="G29" s="11">
        <f>[25]Outubro!$F$10</f>
        <v>71</v>
      </c>
      <c r="H29" s="11">
        <f>[25]Outubro!$F$11</f>
        <v>76</v>
      </c>
      <c r="I29" s="11">
        <f>[25]Outubro!$F$12</f>
        <v>74</v>
      </c>
      <c r="J29" s="11">
        <f>[25]Outubro!$F$13</f>
        <v>73</v>
      </c>
      <c r="K29" s="11">
        <f>[25]Outubro!$F$14</f>
        <v>49</v>
      </c>
      <c r="L29" s="11">
        <f>[25]Outubro!$F$15</f>
        <v>50</v>
      </c>
      <c r="M29" s="11">
        <f>[25]Outubro!$F$16</f>
        <v>61</v>
      </c>
      <c r="N29" s="11">
        <f>[25]Outubro!$F$17</f>
        <v>68</v>
      </c>
      <c r="O29" s="11">
        <f>[25]Outubro!$F$18</f>
        <v>73</v>
      </c>
      <c r="P29" s="11">
        <f>[25]Outubro!$F$19</f>
        <v>85</v>
      </c>
      <c r="Q29" s="11">
        <f>[25]Outubro!$F$20</f>
        <v>87</v>
      </c>
      <c r="R29" s="11">
        <f>[25]Outubro!$F$21</f>
        <v>74</v>
      </c>
      <c r="S29" s="11">
        <f>[25]Outubro!$F$22</f>
        <v>84</v>
      </c>
      <c r="T29" s="11">
        <f>[25]Outubro!$F$23</f>
        <v>90</v>
      </c>
      <c r="U29" s="11">
        <f>[25]Outubro!$F$24</f>
        <v>78</v>
      </c>
      <c r="V29" s="11">
        <f>[25]Outubro!$F$25</f>
        <v>79</v>
      </c>
      <c r="W29" s="11">
        <f>[25]Outubro!$F$26</f>
        <v>87</v>
      </c>
      <c r="X29" s="11">
        <f>[25]Outubro!$F$27</f>
        <v>80</v>
      </c>
      <c r="Y29" s="11">
        <f>[25]Outubro!$F$28</f>
        <v>81</v>
      </c>
      <c r="Z29" s="11">
        <f>[25]Outubro!$F$29</f>
        <v>85</v>
      </c>
      <c r="AA29" s="11">
        <f>[25]Outubro!$F$30</f>
        <v>86</v>
      </c>
      <c r="AB29" s="11">
        <f>[25]Outubro!$F$31</f>
        <v>88</v>
      </c>
      <c r="AC29" s="11">
        <f>[25]Outubro!$F$32</f>
        <v>80</v>
      </c>
      <c r="AD29" s="11">
        <f>[25]Outubro!$F$33</f>
        <v>85</v>
      </c>
      <c r="AE29" s="11">
        <f>[25]Outubro!$F$34</f>
        <v>80</v>
      </c>
      <c r="AF29" s="11">
        <f>[25]Outubro!$F$35</f>
        <v>72</v>
      </c>
      <c r="AG29" s="15">
        <f t="shared" ref="AG29:AG31" si="5">MAX(B29:AF29)</f>
        <v>90</v>
      </c>
      <c r="AH29" s="94">
        <f t="shared" ref="AH29:AH31" si="6">AVERAGE(B29:AF29)</f>
        <v>75.806451612903231</v>
      </c>
      <c r="AJ29" t="s">
        <v>47</v>
      </c>
    </row>
    <row r="30" spans="1:37" x14ac:dyDescent="0.2">
      <c r="A30" s="58" t="s">
        <v>10</v>
      </c>
      <c r="B30" s="11" t="str">
        <f>[26]Outubro!$F$5</f>
        <v>*</v>
      </c>
      <c r="C30" s="11" t="str">
        <f>[26]Outubro!$F$6</f>
        <v>*</v>
      </c>
      <c r="D30" s="11" t="str">
        <f>[26]Outubro!$F$7</f>
        <v>*</v>
      </c>
      <c r="E30" s="11" t="str">
        <f>[26]Outubro!$F$8</f>
        <v>*</v>
      </c>
      <c r="F30" s="11" t="str">
        <f>[26]Outubro!$F$9</f>
        <v>*</v>
      </c>
      <c r="G30" s="11" t="str">
        <f>[26]Outubro!$F$10</f>
        <v>*</v>
      </c>
      <c r="H30" s="11" t="str">
        <f>[26]Outubro!$F$11</f>
        <v>*</v>
      </c>
      <c r="I30" s="11" t="str">
        <f>[26]Outubro!$F$12</f>
        <v>*</v>
      </c>
      <c r="J30" s="11" t="str">
        <f>[26]Outubro!$F$13</f>
        <v>*</v>
      </c>
      <c r="K30" s="11" t="str">
        <f>[26]Outubro!$F$14</f>
        <v>*</v>
      </c>
      <c r="L30" s="11" t="str">
        <f>[26]Outubro!$F$15</f>
        <v>*</v>
      </c>
      <c r="M30" s="11" t="str">
        <f>[26]Outubro!$F$16</f>
        <v>*</v>
      </c>
      <c r="N30" s="11" t="str">
        <f>[26]Outubro!$F$17</f>
        <v>*</v>
      </c>
      <c r="O30" s="11" t="str">
        <f>[26]Outubro!$F$18</f>
        <v>*</v>
      </c>
      <c r="P30" s="11" t="str">
        <f>[26]Outubro!$F$19</f>
        <v>*</v>
      </c>
      <c r="Q30" s="11" t="str">
        <f>[26]Outubro!$F$20</f>
        <v>*</v>
      </c>
      <c r="R30" s="11" t="str">
        <f>[26]Outubro!$F$21</f>
        <v>*</v>
      </c>
      <c r="S30" s="11" t="str">
        <f>[26]Outubro!$F$22</f>
        <v>*</v>
      </c>
      <c r="T30" s="11" t="str">
        <f>[26]Outubro!$F$23</f>
        <v>*</v>
      </c>
      <c r="U30" s="11" t="str">
        <f>[26]Outubro!$F$24</f>
        <v>*</v>
      </c>
      <c r="V30" s="11" t="str">
        <f>[26]Outubro!$F$25</f>
        <v>*</v>
      </c>
      <c r="W30" s="11" t="str">
        <f>[26]Outubro!$F$26</f>
        <v>*</v>
      </c>
      <c r="X30" s="11" t="str">
        <f>[26]Outubro!$F$27</f>
        <v>*</v>
      </c>
      <c r="Y30" s="11" t="str">
        <f>[26]Outubro!$F$28</f>
        <v>*</v>
      </c>
      <c r="Z30" s="11" t="str">
        <f>[26]Outubro!$F$29</f>
        <v>*</v>
      </c>
      <c r="AA30" s="11" t="str">
        <f>[26]Outubro!$F$30</f>
        <v>*</v>
      </c>
      <c r="AB30" s="11" t="str">
        <f>[26]Outubro!$F$31</f>
        <v>*</v>
      </c>
      <c r="AC30" s="11" t="str">
        <f>[26]Outubro!$F$32</f>
        <v>*</v>
      </c>
      <c r="AD30" s="11" t="str">
        <f>[26]Outubro!$F$33</f>
        <v>*</v>
      </c>
      <c r="AE30" s="11" t="str">
        <f>[26]Outubro!$F$34</f>
        <v>*</v>
      </c>
      <c r="AF30" s="11" t="str">
        <f>[26]Outubro!$F$35</f>
        <v>*</v>
      </c>
      <c r="AG30" s="15" t="s">
        <v>226</v>
      </c>
      <c r="AH30" s="94" t="s">
        <v>226</v>
      </c>
      <c r="AJ30" t="s">
        <v>47</v>
      </c>
    </row>
    <row r="31" spans="1:37" x14ac:dyDescent="0.2">
      <c r="A31" s="58" t="s">
        <v>172</v>
      </c>
      <c r="B31" s="11">
        <f>[27]Outubro!$F$5</f>
        <v>64</v>
      </c>
      <c r="C31" s="11">
        <f>[27]Outubro!$F$6</f>
        <v>60</v>
      </c>
      <c r="D31" s="11">
        <f>[27]Outubro!$F$7</f>
        <v>73</v>
      </c>
      <c r="E31" s="11">
        <f>[27]Outubro!$F$8</f>
        <v>83</v>
      </c>
      <c r="F31" s="11">
        <f>[27]Outubro!$F$9</f>
        <v>82</v>
      </c>
      <c r="G31" s="11">
        <f>[27]Outubro!$F$10</f>
        <v>78</v>
      </c>
      <c r="H31" s="11">
        <f>[27]Outubro!$F$11</f>
        <v>68</v>
      </c>
      <c r="I31" s="11">
        <f>[27]Outubro!$F$12</f>
        <v>86</v>
      </c>
      <c r="J31" s="11">
        <f>[27]Outubro!$F$13</f>
        <v>63</v>
      </c>
      <c r="K31" s="11">
        <f>[27]Outubro!$F$14</f>
        <v>79</v>
      </c>
      <c r="L31" s="11">
        <f>[27]Outubro!$F$15</f>
        <v>55</v>
      </c>
      <c r="M31" s="11">
        <f>[27]Outubro!$F$16</f>
        <v>93</v>
      </c>
      <c r="N31" s="11">
        <f>[27]Outubro!$F$17</f>
        <v>99</v>
      </c>
      <c r="O31" s="11">
        <f>[27]Outubro!$F$18</f>
        <v>90</v>
      </c>
      <c r="P31" s="11">
        <f>[27]Outubro!$F$19</f>
        <v>98</v>
      </c>
      <c r="Q31" s="11">
        <f>[27]Outubro!$F$20</f>
        <v>99</v>
      </c>
      <c r="R31" s="11">
        <f>[27]Outubro!$F$21</f>
        <v>91</v>
      </c>
      <c r="S31" s="11">
        <f>[27]Outubro!$F$22</f>
        <v>87</v>
      </c>
      <c r="T31" s="11">
        <f>[27]Outubro!$F$23</f>
        <v>90</v>
      </c>
      <c r="U31" s="11">
        <f>[27]Outubro!$F$24</f>
        <v>95</v>
      </c>
      <c r="V31" s="11">
        <f>[27]Outubro!$F$25</f>
        <v>94</v>
      </c>
      <c r="W31" s="11">
        <f>[27]Outubro!$F$26</f>
        <v>94</v>
      </c>
      <c r="X31" s="11">
        <f>[27]Outubro!$F$27</f>
        <v>94</v>
      </c>
      <c r="Y31" s="11">
        <f>[27]Outubro!$F$28</f>
        <v>99</v>
      </c>
      <c r="Z31" s="11">
        <f>[27]Outubro!$F$29</f>
        <v>99</v>
      </c>
      <c r="AA31" s="11">
        <f>[27]Outubro!$F$30</f>
        <v>97</v>
      </c>
      <c r="AB31" s="11">
        <f>[27]Outubro!$F$31</f>
        <v>97</v>
      </c>
      <c r="AC31" s="11">
        <f>[27]Outubro!$F$32</f>
        <v>91</v>
      </c>
      <c r="AD31" s="11">
        <f>[27]Outubro!$F$33</f>
        <v>97</v>
      </c>
      <c r="AE31" s="11">
        <f>[27]Outubro!$F$34</f>
        <v>97</v>
      </c>
      <c r="AF31" s="11">
        <f>[27]Outubro!$F$35</f>
        <v>96</v>
      </c>
      <c r="AG31" s="15">
        <f t="shared" si="5"/>
        <v>99</v>
      </c>
      <c r="AH31" s="94">
        <f t="shared" si="6"/>
        <v>86.709677419354833</v>
      </c>
      <c r="AI31" s="12" t="s">
        <v>47</v>
      </c>
    </row>
    <row r="32" spans="1:37" x14ac:dyDescent="0.2">
      <c r="A32" s="58" t="s">
        <v>11</v>
      </c>
      <c r="B32" s="11" t="str">
        <f>[28]Outubro!$F$5</f>
        <v>*</v>
      </c>
      <c r="C32" s="11" t="str">
        <f>[28]Outubro!$F$6</f>
        <v>*</v>
      </c>
      <c r="D32" s="11" t="str">
        <f>[28]Outubro!$F$7</f>
        <v>*</v>
      </c>
      <c r="E32" s="11" t="str">
        <f>[28]Outubro!$F$8</f>
        <v>*</v>
      </c>
      <c r="F32" s="11" t="str">
        <f>[28]Outubro!$F$9</f>
        <v>*</v>
      </c>
      <c r="G32" s="11" t="str">
        <f>[28]Outubro!$F$10</f>
        <v>*</v>
      </c>
      <c r="H32" s="11" t="str">
        <f>[28]Outubro!$F$11</f>
        <v>*</v>
      </c>
      <c r="I32" s="11" t="str">
        <f>[28]Outubro!$F$12</f>
        <v>*</v>
      </c>
      <c r="J32" s="11" t="str">
        <f>[28]Outubro!$F$13</f>
        <v>*</v>
      </c>
      <c r="K32" s="11" t="str">
        <f>[28]Outubro!$F$14</f>
        <v>*</v>
      </c>
      <c r="L32" s="11" t="str">
        <f>[28]Outubro!$F$15</f>
        <v>*</v>
      </c>
      <c r="M32" s="11" t="str">
        <f>[28]Outubro!$F$16</f>
        <v>*</v>
      </c>
      <c r="N32" s="11" t="str">
        <f>[28]Outubro!$F$17</f>
        <v>*</v>
      </c>
      <c r="O32" s="11" t="str">
        <f>[28]Outubro!$F$18</f>
        <v>*</v>
      </c>
      <c r="P32" s="11" t="str">
        <f>[28]Outubro!$F$19</f>
        <v>*</v>
      </c>
      <c r="Q32" s="11" t="str">
        <f>[28]Outubro!$F$20</f>
        <v>*</v>
      </c>
      <c r="R32" s="11" t="str">
        <f>[28]Outubro!$F$21</f>
        <v>*</v>
      </c>
      <c r="S32" s="11" t="str">
        <f>[28]Outubro!$F$22</f>
        <v>*</v>
      </c>
      <c r="T32" s="11" t="str">
        <f>[28]Outubro!$F$23</f>
        <v>*</v>
      </c>
      <c r="U32" s="11" t="str">
        <f>[28]Outubro!$F$24</f>
        <v>*</v>
      </c>
      <c r="V32" s="11" t="str">
        <f>[28]Outubro!$F$25</f>
        <v>*</v>
      </c>
      <c r="W32" s="11" t="str">
        <f>[28]Outubro!$F$26</f>
        <v>*</v>
      </c>
      <c r="X32" s="11" t="str">
        <f>[28]Outubro!$F$27</f>
        <v>*</v>
      </c>
      <c r="Y32" s="11" t="str">
        <f>[28]Outubro!$F$28</f>
        <v>*</v>
      </c>
      <c r="Z32" s="11" t="str">
        <f>[28]Outubro!$F$29</f>
        <v>*</v>
      </c>
      <c r="AA32" s="11" t="str">
        <f>[28]Outubro!$F$30</f>
        <v>*</v>
      </c>
      <c r="AB32" s="11" t="str">
        <f>[28]Outubro!$F$31</f>
        <v>*</v>
      </c>
      <c r="AC32" s="11" t="str">
        <f>[28]Outubro!$F$32</f>
        <v>*</v>
      </c>
      <c r="AD32" s="11" t="str">
        <f>[28]Outubro!$F$33</f>
        <v>*</v>
      </c>
      <c r="AE32" s="11" t="str">
        <f>[28]Outubro!$F$34</f>
        <v>*</v>
      </c>
      <c r="AF32" s="11" t="str">
        <f>[28]Outubro!$F$35</f>
        <v>*</v>
      </c>
      <c r="AG32" s="15" t="s">
        <v>226</v>
      </c>
      <c r="AH32" s="94" t="s">
        <v>226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 t="str">
        <f>[29]Outubro!$F$5</f>
        <v>*</v>
      </c>
      <c r="C33" s="11" t="str">
        <f>[29]Outubro!$F$6</f>
        <v>*</v>
      </c>
      <c r="D33" s="11" t="str">
        <f>[29]Outubro!$F$7</f>
        <v>*</v>
      </c>
      <c r="E33" s="11" t="str">
        <f>[29]Outubro!$F$8</f>
        <v>*</v>
      </c>
      <c r="F33" s="11" t="str">
        <f>[29]Outubro!$F$9</f>
        <v>*</v>
      </c>
      <c r="G33" s="11" t="str">
        <f>[29]Outubro!$F$10</f>
        <v>*</v>
      </c>
      <c r="H33" s="11" t="str">
        <f>[29]Outubro!$F$11</f>
        <v>*</v>
      </c>
      <c r="I33" s="11" t="str">
        <f>[29]Outubro!$F$12</f>
        <v>*</v>
      </c>
      <c r="J33" s="11" t="str">
        <f>[29]Outubro!$F$13</f>
        <v>*</v>
      </c>
      <c r="K33" s="11" t="str">
        <f>[29]Outubro!$F$14</f>
        <v>*</v>
      </c>
      <c r="L33" s="11" t="str">
        <f>[29]Outubro!$F$15</f>
        <v>*</v>
      </c>
      <c r="M33" s="11" t="str">
        <f>[29]Outubro!$F$16</f>
        <v>*</v>
      </c>
      <c r="N33" s="11" t="str">
        <f>[29]Outubro!$F$17</f>
        <v>*</v>
      </c>
      <c r="O33" s="11">
        <f>[29]Outubro!$F$18</f>
        <v>61</v>
      </c>
      <c r="P33" s="11">
        <f>[29]Outubro!$F$19</f>
        <v>88</v>
      </c>
      <c r="Q33" s="11">
        <f>[29]Outubro!$F$20</f>
        <v>91</v>
      </c>
      <c r="R33" s="11">
        <f>[29]Outubro!$F$21</f>
        <v>76</v>
      </c>
      <c r="S33" s="11">
        <f>[29]Outubro!$F$22</f>
        <v>86</v>
      </c>
      <c r="T33" s="11">
        <f>[29]Outubro!$F$23</f>
        <v>92</v>
      </c>
      <c r="U33" s="11" t="str">
        <f>[29]Outubro!$F$24</f>
        <v>*</v>
      </c>
      <c r="V33" s="11" t="str">
        <f>[29]Outubro!$F$25</f>
        <v>*</v>
      </c>
      <c r="W33" s="11" t="str">
        <f>[29]Outubro!$F$26</f>
        <v>*</v>
      </c>
      <c r="X33" s="11" t="str">
        <f>[29]Outubro!$F$27</f>
        <v>*</v>
      </c>
      <c r="Y33" s="11" t="str">
        <f>[29]Outubro!$F$28</f>
        <v>*</v>
      </c>
      <c r="Z33" s="11" t="str">
        <f>[29]Outubro!$F$29</f>
        <v>*</v>
      </c>
      <c r="AA33" s="11" t="str">
        <f>[29]Outubro!$F$30</f>
        <v>*</v>
      </c>
      <c r="AB33" s="11" t="str">
        <f>[29]Outubro!$F$31</f>
        <v>*</v>
      </c>
      <c r="AC33" s="11" t="str">
        <f>[29]Outubro!$F$32</f>
        <v>*</v>
      </c>
      <c r="AD33" s="11">
        <f>[29]Outubro!$F$33</f>
        <v>89</v>
      </c>
      <c r="AE33" s="11">
        <f>[29]Outubro!$F$34</f>
        <v>84</v>
      </c>
      <c r="AF33" s="11">
        <f>[29]Outubro!$F$35</f>
        <v>73</v>
      </c>
      <c r="AG33" s="15">
        <f t="shared" ref="AG33:AG35" si="7">MAX(B33:AF33)</f>
        <v>92</v>
      </c>
      <c r="AH33" s="94">
        <f t="shared" ref="AH33:AH35" si="8">AVERAGE(B33:AF33)</f>
        <v>82.222222222222229</v>
      </c>
    </row>
    <row r="34" spans="1:36" x14ac:dyDescent="0.2">
      <c r="A34" s="58" t="s">
        <v>13</v>
      </c>
      <c r="B34" s="11" t="str">
        <f>[30]Outubro!$F$5</f>
        <v>*</v>
      </c>
      <c r="C34" s="11" t="str">
        <f>[30]Outubro!$F$6</f>
        <v>*</v>
      </c>
      <c r="D34" s="11" t="str">
        <f>[30]Outubro!$F$7</f>
        <v>*</v>
      </c>
      <c r="E34" s="11" t="str">
        <f>[30]Outubro!$F$8</f>
        <v>*</v>
      </c>
      <c r="F34" s="11" t="str">
        <f>[30]Outubro!$F$9</f>
        <v>*</v>
      </c>
      <c r="G34" s="11" t="str">
        <f>[30]Outubro!$F$10</f>
        <v>*</v>
      </c>
      <c r="H34" s="11" t="str">
        <f>[30]Outubro!$F$11</f>
        <v>*</v>
      </c>
      <c r="I34" s="11" t="str">
        <f>[30]Outubro!$F$12</f>
        <v>*</v>
      </c>
      <c r="J34" s="11" t="str">
        <f>[30]Outubro!$F$13</f>
        <v>*</v>
      </c>
      <c r="K34" s="11" t="str">
        <f>[30]Outubro!$F$14</f>
        <v>*</v>
      </c>
      <c r="L34" s="11" t="str">
        <f>[30]Outubro!$F$15</f>
        <v>*</v>
      </c>
      <c r="M34" s="11" t="str">
        <f>[30]Outubro!$F$16</f>
        <v>*</v>
      </c>
      <c r="N34" s="11" t="str">
        <f>[30]Outubro!$F$17</f>
        <v>*</v>
      </c>
      <c r="O34" s="11" t="str">
        <f>[30]Outubro!$F$18</f>
        <v>*</v>
      </c>
      <c r="P34" s="11" t="str">
        <f>[30]Outubro!$F$19</f>
        <v>*</v>
      </c>
      <c r="Q34" s="11" t="str">
        <f>[30]Outubro!$F$20</f>
        <v>*</v>
      </c>
      <c r="R34" s="11" t="str">
        <f>[30]Outubro!$F$21</f>
        <v>*</v>
      </c>
      <c r="S34" s="11" t="str">
        <f>[30]Outubro!$F$22</f>
        <v>*</v>
      </c>
      <c r="T34" s="11" t="str">
        <f>[30]Outubro!$F$23</f>
        <v>*</v>
      </c>
      <c r="U34" s="11" t="str">
        <f>[30]Outubro!$F$24</f>
        <v>*</v>
      </c>
      <c r="V34" s="11" t="str">
        <f>[30]Outubro!$F$25</f>
        <v>*</v>
      </c>
      <c r="W34" s="11" t="str">
        <f>[30]Outubro!$F$26</f>
        <v>*</v>
      </c>
      <c r="X34" s="11" t="str">
        <f>[30]Outubro!$F$27</f>
        <v>*</v>
      </c>
      <c r="Y34" s="11" t="str">
        <f>[30]Outubro!$F$28</f>
        <v>*</v>
      </c>
      <c r="Z34" s="11" t="str">
        <f>[30]Outubro!$F$29</f>
        <v>*</v>
      </c>
      <c r="AA34" s="11" t="str">
        <f>[30]Outubro!$F$30</f>
        <v>*</v>
      </c>
      <c r="AB34" s="11" t="str">
        <f>[30]Outubro!$F$31</f>
        <v>*</v>
      </c>
      <c r="AC34" s="11" t="str">
        <f>[30]Outubro!$F$32</f>
        <v>*</v>
      </c>
      <c r="AD34" s="11" t="str">
        <f>[30]Outubro!$F$33</f>
        <v>*</v>
      </c>
      <c r="AE34" s="11" t="str">
        <f>[30]Outubro!$F$34</f>
        <v>*</v>
      </c>
      <c r="AF34" s="11" t="str">
        <f>[30]Outubro!$F$35</f>
        <v>*</v>
      </c>
      <c r="AG34" s="15" t="s">
        <v>226</v>
      </c>
      <c r="AH34" s="94" t="s">
        <v>226</v>
      </c>
      <c r="AJ34" t="s">
        <v>47</v>
      </c>
    </row>
    <row r="35" spans="1:36" x14ac:dyDescent="0.2">
      <c r="A35" s="58" t="s">
        <v>173</v>
      </c>
      <c r="B35" s="11">
        <f>[31]Outubro!$F$5</f>
        <v>57</v>
      </c>
      <c r="C35" s="11">
        <f>[31]Outubro!$F$6</f>
        <v>54</v>
      </c>
      <c r="D35" s="11">
        <f>[31]Outubro!$F$7</f>
        <v>64</v>
      </c>
      <c r="E35" s="11">
        <f>[31]Outubro!$F$8</f>
        <v>73</v>
      </c>
      <c r="F35" s="11">
        <f>[31]Outubro!$F$9</f>
        <v>71</v>
      </c>
      <c r="G35" s="11">
        <f>[31]Outubro!$F$10</f>
        <v>78</v>
      </c>
      <c r="H35" s="11">
        <f>[31]Outubro!$F$11</f>
        <v>71</v>
      </c>
      <c r="I35" s="11">
        <f>[31]Outubro!$F$12</f>
        <v>74</v>
      </c>
      <c r="J35" s="11">
        <f>[31]Outubro!$F$13</f>
        <v>60</v>
      </c>
      <c r="K35" s="11">
        <f>[31]Outubro!$F$14</f>
        <v>67</v>
      </c>
      <c r="L35" s="11">
        <f>[31]Outubro!$F$15</f>
        <v>54</v>
      </c>
      <c r="M35" s="11">
        <f>[31]Outubro!$F$16</f>
        <v>65</v>
      </c>
      <c r="N35" s="11">
        <f>[31]Outubro!$F$17</f>
        <v>81</v>
      </c>
      <c r="O35" s="11">
        <f>[31]Outubro!$F$18</f>
        <v>72</v>
      </c>
      <c r="P35" s="11" t="str">
        <f>[31]Outubro!$F$19</f>
        <v>*</v>
      </c>
      <c r="Q35" s="11">
        <f>[31]Outubro!$F$20</f>
        <v>90</v>
      </c>
      <c r="R35" s="11">
        <f>[31]Outubro!$F$21</f>
        <v>83</v>
      </c>
      <c r="S35" s="11">
        <f>[31]Outubro!$F$22</f>
        <v>72</v>
      </c>
      <c r="T35" s="11">
        <f>[31]Outubro!$F$23</f>
        <v>86</v>
      </c>
      <c r="U35" s="11">
        <f>[31]Outubro!$F$24</f>
        <v>83</v>
      </c>
      <c r="V35" s="11">
        <f>[31]Outubro!$F$25</f>
        <v>83</v>
      </c>
      <c r="W35" s="11">
        <f>[31]Outubro!$F$26</f>
        <v>83</v>
      </c>
      <c r="X35" s="11" t="str">
        <f>[31]Outubro!$F$27</f>
        <v>*</v>
      </c>
      <c r="Y35" s="11" t="str">
        <f>[31]Outubro!$F$28</f>
        <v>*</v>
      </c>
      <c r="Z35" s="11">
        <f>[31]Outubro!$F$29</f>
        <v>85</v>
      </c>
      <c r="AA35" s="11" t="str">
        <f>[31]Outubro!$F$30</f>
        <v>*</v>
      </c>
      <c r="AB35" s="11">
        <f>[31]Outubro!$F$31</f>
        <v>88</v>
      </c>
      <c r="AC35" s="11">
        <f>[31]Outubro!$F$32</f>
        <v>80</v>
      </c>
      <c r="AD35" s="11">
        <f>[31]Outubro!$F$33</f>
        <v>85</v>
      </c>
      <c r="AE35" s="11">
        <f>[31]Outubro!$F$34</f>
        <v>90</v>
      </c>
      <c r="AF35" s="11">
        <f>[31]Outubro!$F$35</f>
        <v>87</v>
      </c>
      <c r="AG35" s="15">
        <f t="shared" si="7"/>
        <v>90</v>
      </c>
      <c r="AH35" s="94">
        <f t="shared" si="8"/>
        <v>75.407407407407405</v>
      </c>
      <c r="AJ35" t="s">
        <v>47</v>
      </c>
    </row>
    <row r="36" spans="1:36" x14ac:dyDescent="0.2">
      <c r="A36" s="58" t="s">
        <v>144</v>
      </c>
      <c r="B36" s="11" t="str">
        <f>[32]Outubro!$F$5</f>
        <v>*</v>
      </c>
      <c r="C36" s="11" t="str">
        <f>[32]Outubro!$F$6</f>
        <v>*</v>
      </c>
      <c r="D36" s="11" t="str">
        <f>[32]Outubro!$F$7</f>
        <v>*</v>
      </c>
      <c r="E36" s="11" t="str">
        <f>[32]Outubro!$F$8</f>
        <v>*</v>
      </c>
      <c r="F36" s="11" t="str">
        <f>[32]Outubro!$F$9</f>
        <v>*</v>
      </c>
      <c r="G36" s="11" t="str">
        <f>[32]Outubro!$F$10</f>
        <v>*</v>
      </c>
      <c r="H36" s="11" t="str">
        <f>[32]Outubro!$F$11</f>
        <v>*</v>
      </c>
      <c r="I36" s="11" t="str">
        <f>[32]Outubro!$F$12</f>
        <v>*</v>
      </c>
      <c r="J36" s="11" t="str">
        <f>[32]Outubro!$F$13</f>
        <v>*</v>
      </c>
      <c r="K36" s="11" t="str">
        <f>[32]Outubro!$F$14</f>
        <v>*</v>
      </c>
      <c r="L36" s="11" t="str">
        <f>[32]Outubro!$F$15</f>
        <v>*</v>
      </c>
      <c r="M36" s="11" t="str">
        <f>[32]Outubro!$F$16</f>
        <v>*</v>
      </c>
      <c r="N36" s="11" t="str">
        <f>[32]Outubro!$F$17</f>
        <v>*</v>
      </c>
      <c r="O36" s="11" t="str">
        <f>[32]Outubro!$F$18</f>
        <v>*</v>
      </c>
      <c r="P36" s="11" t="str">
        <f>[32]Outubro!$F$19</f>
        <v>*</v>
      </c>
      <c r="Q36" s="11" t="str">
        <f>[32]Outubro!$F$20</f>
        <v>*</v>
      </c>
      <c r="R36" s="11" t="str">
        <f>[32]Outubro!$F$21</f>
        <v>*</v>
      </c>
      <c r="S36" s="11" t="str">
        <f>[32]Outubro!$F$22</f>
        <v>*</v>
      </c>
      <c r="T36" s="11" t="str">
        <f>[32]Outubro!$F$23</f>
        <v>*</v>
      </c>
      <c r="U36" s="11" t="str">
        <f>[32]Outubro!$F$24</f>
        <v>*</v>
      </c>
      <c r="V36" s="11" t="str">
        <f>[32]Outubro!$F$25</f>
        <v>*</v>
      </c>
      <c r="W36" s="11" t="str">
        <f>[32]Outubro!$F$26</f>
        <v>*</v>
      </c>
      <c r="X36" s="11" t="str">
        <f>[32]Outubro!$F$27</f>
        <v>*</v>
      </c>
      <c r="Y36" s="11" t="str">
        <f>[32]Outubro!$F$28</f>
        <v>*</v>
      </c>
      <c r="Z36" s="11" t="str">
        <f>[32]Outubro!$F$29</f>
        <v>*</v>
      </c>
      <c r="AA36" s="11" t="str">
        <f>[32]Outubro!$F$30</f>
        <v>*</v>
      </c>
      <c r="AB36" s="11" t="str">
        <f>[32]Outubro!$F$31</f>
        <v>*</v>
      </c>
      <c r="AC36" s="11" t="str">
        <f>[32]Outubro!$F$32</f>
        <v>*</v>
      </c>
      <c r="AD36" s="11" t="str">
        <f>[32]Outubro!$F$33</f>
        <v>*</v>
      </c>
      <c r="AE36" s="11" t="str">
        <f>[32]Outubro!$F$34</f>
        <v>*</v>
      </c>
      <c r="AF36" s="11" t="str">
        <f>[32]Outubro!$F$35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 t="str">
        <f>[33]Outubro!$F$5</f>
        <v>*</v>
      </c>
      <c r="C37" s="11" t="str">
        <f>[33]Outubro!$F$6</f>
        <v>*</v>
      </c>
      <c r="D37" s="11" t="str">
        <f>[33]Outubro!$F$7</f>
        <v>*</v>
      </c>
      <c r="E37" s="11" t="str">
        <f>[33]Outubro!$F$8</f>
        <v>*</v>
      </c>
      <c r="F37" s="11" t="str">
        <f>[33]Outubro!$F$9</f>
        <v>*</v>
      </c>
      <c r="G37" s="11" t="str">
        <f>[33]Outubro!$F$10</f>
        <v>*</v>
      </c>
      <c r="H37" s="11" t="str">
        <f>[33]Outubro!$F$11</f>
        <v>*</v>
      </c>
      <c r="I37" s="11" t="str">
        <f>[33]Outubro!$F$12</f>
        <v>*</v>
      </c>
      <c r="J37" s="11" t="str">
        <f>[33]Outubro!$F$13</f>
        <v>*</v>
      </c>
      <c r="K37" s="11" t="str">
        <f>[33]Outubro!$F$14</f>
        <v>*</v>
      </c>
      <c r="L37" s="11" t="str">
        <f>[33]Outubro!$F$15</f>
        <v>*</v>
      </c>
      <c r="M37" s="11" t="str">
        <f>[33]Outubro!$F$16</f>
        <v>*</v>
      </c>
      <c r="N37" s="11" t="str">
        <f>[33]Outubro!$F$17</f>
        <v>*</v>
      </c>
      <c r="O37" s="11" t="str">
        <f>[33]Outubro!$F$18</f>
        <v>*</v>
      </c>
      <c r="P37" s="11" t="str">
        <f>[33]Outubro!$F$19</f>
        <v>*</v>
      </c>
      <c r="Q37" s="11" t="str">
        <f>[33]Outubro!$F$20</f>
        <v>*</v>
      </c>
      <c r="R37" s="11" t="str">
        <f>[33]Outubro!$F$21</f>
        <v>*</v>
      </c>
      <c r="S37" s="11" t="str">
        <f>[33]Outubro!$F$22</f>
        <v>*</v>
      </c>
      <c r="T37" s="11" t="str">
        <f>[33]Outubro!$F$23</f>
        <v>*</v>
      </c>
      <c r="U37" s="11" t="str">
        <f>[33]Outubro!$F$24</f>
        <v>*</v>
      </c>
      <c r="V37" s="11" t="str">
        <f>[33]Outubro!$F$25</f>
        <v>*</v>
      </c>
      <c r="W37" s="11" t="str">
        <f>[33]Outubro!$F$26</f>
        <v>*</v>
      </c>
      <c r="X37" s="11" t="str">
        <f>[33]Outubro!$F$27</f>
        <v>*</v>
      </c>
      <c r="Y37" s="11" t="str">
        <f>[33]Outubro!$F$28</f>
        <v>*</v>
      </c>
      <c r="Z37" s="11" t="str">
        <f>[33]Outubro!$F$29</f>
        <v>*</v>
      </c>
      <c r="AA37" s="11" t="str">
        <f>[33]Outubro!$F$30</f>
        <v>*</v>
      </c>
      <c r="AB37" s="11" t="str">
        <f>[33]Outubro!$F$31</f>
        <v>*</v>
      </c>
      <c r="AC37" s="11" t="str">
        <f>[33]Outubro!$F$32</f>
        <v>*</v>
      </c>
      <c r="AD37" s="11" t="str">
        <f>[33]Outubro!$F$33</f>
        <v>*</v>
      </c>
      <c r="AE37" s="11" t="str">
        <f>[33]Outubro!$F$34</f>
        <v>*</v>
      </c>
      <c r="AF37" s="11" t="str">
        <f>[33]Outubro!$F$35</f>
        <v>*</v>
      </c>
      <c r="AG37" s="15" t="s">
        <v>226</v>
      </c>
      <c r="AH37" s="94" t="s">
        <v>226</v>
      </c>
    </row>
    <row r="38" spans="1:36" x14ac:dyDescent="0.2">
      <c r="A38" s="58" t="s">
        <v>174</v>
      </c>
      <c r="B38" s="11">
        <f>[34]Outubro!$F$5</f>
        <v>70</v>
      </c>
      <c r="C38" s="11">
        <f>[34]Outubro!$F$6</f>
        <v>64</v>
      </c>
      <c r="D38" s="11">
        <f>[34]Outubro!$F$7</f>
        <v>76</v>
      </c>
      <c r="E38" s="11">
        <f>[34]Outubro!$F$8</f>
        <v>71</v>
      </c>
      <c r="F38" s="11">
        <f>[34]Outubro!$F$9</f>
        <v>76</v>
      </c>
      <c r="G38" s="11">
        <f>[34]Outubro!$F$10</f>
        <v>71</v>
      </c>
      <c r="H38" s="11">
        <f>[34]Outubro!$F$11</f>
        <v>68</v>
      </c>
      <c r="I38" s="11">
        <f>[34]Outubro!$F$12</f>
        <v>67</v>
      </c>
      <c r="J38" s="11">
        <f>[34]Outubro!$F$13</f>
        <v>72</v>
      </c>
      <c r="K38" s="11">
        <f>[34]Outubro!$F$14</f>
        <v>69</v>
      </c>
      <c r="L38" s="11">
        <f>[34]Outubro!$F$15</f>
        <v>69</v>
      </c>
      <c r="M38" s="11">
        <f>[34]Outubro!$F$16</f>
        <v>89</v>
      </c>
      <c r="N38" s="11">
        <f>[34]Outubro!$F$17</f>
        <v>91</v>
      </c>
      <c r="O38" s="11">
        <f>[34]Outubro!$F$18</f>
        <v>81</v>
      </c>
      <c r="P38" s="11">
        <f>[34]Outubro!$F$19</f>
        <v>71</v>
      </c>
      <c r="Q38" s="11">
        <f>[34]Outubro!$F$20</f>
        <v>85</v>
      </c>
      <c r="R38" s="11">
        <f>[34]Outubro!$F$21</f>
        <v>85</v>
      </c>
      <c r="S38" s="11">
        <f>[34]Outubro!$F$22</f>
        <v>77</v>
      </c>
      <c r="T38" s="11">
        <f>[34]Outubro!$F$23</f>
        <v>90</v>
      </c>
      <c r="U38" s="11">
        <f>[34]Outubro!$F$24</f>
        <v>89</v>
      </c>
      <c r="V38" s="11">
        <f>[34]Outubro!$F$25</f>
        <v>93</v>
      </c>
      <c r="W38" s="11">
        <f>[34]Outubro!$F$26</f>
        <v>86</v>
      </c>
      <c r="X38" s="11">
        <f>[34]Outubro!$F$27</f>
        <v>87</v>
      </c>
      <c r="Y38" s="11">
        <f>[34]Outubro!$F$28</f>
        <v>88</v>
      </c>
      <c r="Z38" s="11">
        <f>[34]Outubro!$F$29</f>
        <v>92</v>
      </c>
      <c r="AA38" s="11">
        <f>[34]Outubro!$F$30</f>
        <v>90</v>
      </c>
      <c r="AB38" s="11">
        <f>[34]Outubro!$F$31</f>
        <v>90</v>
      </c>
      <c r="AC38" s="11">
        <f>[34]Outubro!$F$32</f>
        <v>91</v>
      </c>
      <c r="AD38" s="11">
        <f>[34]Outubro!$F$33</f>
        <v>93</v>
      </c>
      <c r="AE38" s="11">
        <f>[34]Outubro!$F$34</f>
        <v>94</v>
      </c>
      <c r="AF38" s="11">
        <f>[34]Outubro!$F$35</f>
        <v>85</v>
      </c>
      <c r="AG38" s="15">
        <f t="shared" ref="AG38" si="9">MAX(B38:AF38)</f>
        <v>94</v>
      </c>
      <c r="AH38" s="94">
        <f t="shared" ref="AH38" si="10">AVERAGE(B38:AF38)</f>
        <v>81.290322580645167</v>
      </c>
    </row>
    <row r="39" spans="1:36" x14ac:dyDescent="0.2">
      <c r="A39" s="58" t="s">
        <v>15</v>
      </c>
      <c r="B39" s="11">
        <f>[35]Outubro!$F$5</f>
        <v>58</v>
      </c>
      <c r="C39" s="11">
        <f>[35]Outubro!$F$6</f>
        <v>52</v>
      </c>
      <c r="D39" s="11">
        <f>[35]Outubro!$F$7</f>
        <v>64</v>
      </c>
      <c r="E39" s="11">
        <f>[35]Outubro!$F$8</f>
        <v>88</v>
      </c>
      <c r="F39" s="11">
        <f>[35]Outubro!$F$9</f>
        <v>81</v>
      </c>
      <c r="G39" s="11">
        <f>[35]Outubro!$F$10</f>
        <v>79</v>
      </c>
      <c r="H39" s="11">
        <f>[35]Outubro!$F$11</f>
        <v>61</v>
      </c>
      <c r="I39" s="11">
        <f>[35]Outubro!$F$12</f>
        <v>77</v>
      </c>
      <c r="J39" s="11">
        <f>[35]Outubro!$F$13</f>
        <v>49</v>
      </c>
      <c r="K39" s="11">
        <f>[35]Outubro!$F$14</f>
        <v>71</v>
      </c>
      <c r="L39" s="11">
        <f>[35]Outubro!$F$15</f>
        <v>45</v>
      </c>
      <c r="M39" s="11">
        <f>[35]Outubro!$F$16</f>
        <v>86</v>
      </c>
      <c r="N39" s="11">
        <f>[35]Outubro!$F$17</f>
        <v>94</v>
      </c>
      <c r="O39" s="11">
        <f>[35]Outubro!$F$18</f>
        <v>77</v>
      </c>
      <c r="P39" s="11">
        <f>[35]Outubro!$F$19</f>
        <v>94</v>
      </c>
      <c r="Q39" s="11">
        <f>[35]Outubro!$F$20</f>
        <v>97</v>
      </c>
      <c r="R39" s="11">
        <f>[35]Outubro!$F$21</f>
        <v>91</v>
      </c>
      <c r="S39" s="11">
        <f>[35]Outubro!$F$22</f>
        <v>83</v>
      </c>
      <c r="T39" s="11">
        <f>[35]Outubro!$F$23</f>
        <v>90</v>
      </c>
      <c r="U39" s="11">
        <f>[35]Outubro!$F$24</f>
        <v>91</v>
      </c>
      <c r="V39" s="11">
        <f>[35]Outubro!$F$25</f>
        <v>87</v>
      </c>
      <c r="W39" s="11">
        <f>[35]Outubro!$F$26</f>
        <v>90</v>
      </c>
      <c r="X39" s="11">
        <f>[35]Outubro!$F$27</f>
        <v>95</v>
      </c>
      <c r="Y39" s="11">
        <f>[35]Outubro!$F$28</f>
        <v>93</v>
      </c>
      <c r="Z39" s="11">
        <f>[35]Outubro!$F$29</f>
        <v>93</v>
      </c>
      <c r="AA39" s="11">
        <f>[35]Outubro!$F$30</f>
        <v>96</v>
      </c>
      <c r="AB39" s="11">
        <f>[35]Outubro!$F$31</f>
        <v>95</v>
      </c>
      <c r="AC39" s="11">
        <f>[35]Outubro!$F$32</f>
        <v>76</v>
      </c>
      <c r="AD39" s="11">
        <f>[35]Outubro!$F$33</f>
        <v>96</v>
      </c>
      <c r="AE39" s="11">
        <f>[35]Outubro!$F$34</f>
        <v>97</v>
      </c>
      <c r="AF39" s="11">
        <f>[35]Outubro!$F$35</f>
        <v>93</v>
      </c>
      <c r="AG39" s="15">
        <f t="shared" ref="AG39:AG41" si="11">MAX(B39:AF39)</f>
        <v>97</v>
      </c>
      <c r="AH39" s="94">
        <f t="shared" ref="AH39:AH41" si="12">AVERAGE(B39:AF39)</f>
        <v>81.903225806451616</v>
      </c>
      <c r="AI39" s="12" t="s">
        <v>47</v>
      </c>
      <c r="AJ39" t="s">
        <v>47</v>
      </c>
    </row>
    <row r="40" spans="1:36" x14ac:dyDescent="0.2">
      <c r="A40" s="58" t="s">
        <v>16</v>
      </c>
      <c r="B40" s="11" t="str">
        <f>[36]Outubro!$F$5</f>
        <v>*</v>
      </c>
      <c r="C40" s="11" t="str">
        <f>[36]Outubro!$F$6</f>
        <v>*</v>
      </c>
      <c r="D40" s="11" t="str">
        <f>[36]Outubro!$F$7</f>
        <v>*</v>
      </c>
      <c r="E40" s="11" t="str">
        <f>[36]Outubro!$F$8</f>
        <v>*</v>
      </c>
      <c r="F40" s="11" t="str">
        <f>[36]Outubro!$F$9</f>
        <v>*</v>
      </c>
      <c r="G40" s="11">
        <f>[36]Outubro!$F$10</f>
        <v>64</v>
      </c>
      <c r="H40" s="11">
        <f>[36]Outubro!$F$11</f>
        <v>71</v>
      </c>
      <c r="I40" s="11">
        <f>[36]Outubro!$F$12</f>
        <v>61</v>
      </c>
      <c r="J40" s="11" t="str">
        <f>[36]Outubro!$F$13</f>
        <v>*</v>
      </c>
      <c r="K40" s="11" t="str">
        <f>[36]Outubro!$F$14</f>
        <v>*</v>
      </c>
      <c r="L40" s="11" t="str">
        <f>[36]Outubro!$F$15</f>
        <v>*</v>
      </c>
      <c r="M40" s="11" t="str">
        <f>[36]Outubro!$F$16</f>
        <v>*</v>
      </c>
      <c r="N40" s="11" t="str">
        <f>[36]Outubro!$F$17</f>
        <v>*</v>
      </c>
      <c r="O40" s="11" t="str">
        <f>[36]Outubro!$F$18</f>
        <v>*</v>
      </c>
      <c r="P40" s="11" t="str">
        <f>[36]Outubro!$F$19</f>
        <v>*</v>
      </c>
      <c r="Q40" s="11" t="str">
        <f>[36]Outubro!$F$20</f>
        <v>*</v>
      </c>
      <c r="R40" s="11">
        <f>[36]Outubro!$F$21</f>
        <v>76</v>
      </c>
      <c r="S40" s="11">
        <f>[36]Outubro!$F$22</f>
        <v>91</v>
      </c>
      <c r="T40" s="11">
        <f>[36]Outubro!$F$23</f>
        <v>91</v>
      </c>
      <c r="U40" s="11">
        <f>[36]Outubro!$F$24</f>
        <v>73</v>
      </c>
      <c r="V40" s="11" t="str">
        <f>[36]Outubro!$F$25</f>
        <v>*</v>
      </c>
      <c r="W40" s="11" t="str">
        <f>[36]Outubro!$F$26</f>
        <v>*</v>
      </c>
      <c r="X40" s="11" t="str">
        <f>[36]Outubro!$F$27</f>
        <v>*</v>
      </c>
      <c r="Y40" s="11" t="str">
        <f>[36]Outubro!$F$28</f>
        <v>*</v>
      </c>
      <c r="Z40" s="11" t="str">
        <f>[36]Outubro!$F$29</f>
        <v>*</v>
      </c>
      <c r="AA40" s="11">
        <f>[36]Outubro!$F$30</f>
        <v>91</v>
      </c>
      <c r="AB40" s="11">
        <f>[36]Outubro!$F$31</f>
        <v>95</v>
      </c>
      <c r="AC40" s="11">
        <f>[36]Outubro!$F$32</f>
        <v>84</v>
      </c>
      <c r="AD40" s="11">
        <f>[36]Outubro!$F$33</f>
        <v>94</v>
      </c>
      <c r="AE40" s="11" t="str">
        <f>[36]Outubro!$F$34</f>
        <v>*</v>
      </c>
      <c r="AF40" s="11" t="str">
        <f>[36]Outubro!$F$35</f>
        <v>*</v>
      </c>
      <c r="AG40" s="15">
        <f t="shared" ref="AG40" si="13">MAX(B40:AF40)</f>
        <v>95</v>
      </c>
      <c r="AH40" s="94">
        <f t="shared" ref="AH40" si="14">AVERAGE(B40:AF40)</f>
        <v>81</v>
      </c>
    </row>
    <row r="41" spans="1:36" x14ac:dyDescent="0.2">
      <c r="A41" s="58" t="s">
        <v>175</v>
      </c>
      <c r="B41" s="11">
        <f>[37]Outubro!$F$5</f>
        <v>61</v>
      </c>
      <c r="C41" s="11">
        <f>[37]Outubro!$F$6</f>
        <v>64</v>
      </c>
      <c r="D41" s="11">
        <f>[37]Outubro!$F$7</f>
        <v>72</v>
      </c>
      <c r="E41" s="11">
        <f>[37]Outubro!$F$8</f>
        <v>72</v>
      </c>
      <c r="F41" s="11">
        <f>[37]Outubro!$F$9</f>
        <v>75</v>
      </c>
      <c r="G41" s="11">
        <f>[37]Outubro!$F$10</f>
        <v>71</v>
      </c>
      <c r="H41" s="11">
        <f>[37]Outubro!$F$11</f>
        <v>84</v>
      </c>
      <c r="I41" s="11">
        <f>[37]Outubro!$F$12</f>
        <v>72</v>
      </c>
      <c r="J41" s="11">
        <f>[37]Outubro!$F$13</f>
        <v>62</v>
      </c>
      <c r="K41" s="11">
        <f>[37]Outubro!$F$14</f>
        <v>70</v>
      </c>
      <c r="L41" s="11">
        <f>[37]Outubro!$F$15</f>
        <v>61</v>
      </c>
      <c r="M41" s="11">
        <f>[37]Outubro!$F$16</f>
        <v>83</v>
      </c>
      <c r="N41" s="11">
        <f>[37]Outubro!$F$17</f>
        <v>84</v>
      </c>
      <c r="O41" s="11">
        <f>[37]Outubro!$F$18</f>
        <v>87</v>
      </c>
      <c r="P41" s="11">
        <f>[37]Outubro!$F$19</f>
        <v>97</v>
      </c>
      <c r="Q41" s="11">
        <f>[37]Outubro!$F$20</f>
        <v>98</v>
      </c>
      <c r="R41" s="11">
        <f>[37]Outubro!$F$21</f>
        <v>87</v>
      </c>
      <c r="S41" s="11">
        <f>[37]Outubro!$F$22</f>
        <v>91</v>
      </c>
      <c r="T41" s="11">
        <f>[37]Outubro!$F$23</f>
        <v>97</v>
      </c>
      <c r="U41" s="11">
        <f>[37]Outubro!$F$24</f>
        <v>95</v>
      </c>
      <c r="V41" s="11">
        <f>[37]Outubro!$F$25</f>
        <v>97</v>
      </c>
      <c r="W41" s="11">
        <f>[37]Outubro!$F$26</f>
        <v>97</v>
      </c>
      <c r="X41" s="11">
        <f>[37]Outubro!$F$27</f>
        <v>78</v>
      </c>
      <c r="Y41" s="11">
        <f>[37]Outubro!$F$28</f>
        <v>98</v>
      </c>
      <c r="Z41" s="11">
        <f>[37]Outubro!$F$29</f>
        <v>98</v>
      </c>
      <c r="AA41" s="11">
        <f>[37]Outubro!$F$30</f>
        <v>96</v>
      </c>
      <c r="AB41" s="11">
        <f>[37]Outubro!$F$31</f>
        <v>98</v>
      </c>
      <c r="AC41" s="11">
        <f>[37]Outubro!$F$32</f>
        <v>97</v>
      </c>
      <c r="AD41" s="11">
        <f>[37]Outubro!$F$33</f>
        <v>98</v>
      </c>
      <c r="AE41" s="11">
        <f>[37]Outubro!$F$34</f>
        <v>97</v>
      </c>
      <c r="AF41" s="11">
        <f>[37]Outubro!$F$35</f>
        <v>91</v>
      </c>
      <c r="AG41" s="15">
        <f t="shared" si="11"/>
        <v>98</v>
      </c>
      <c r="AH41" s="94">
        <f t="shared" si="12"/>
        <v>84.774193548387103</v>
      </c>
    </row>
    <row r="42" spans="1:36" x14ac:dyDescent="0.2">
      <c r="A42" s="58" t="s">
        <v>17</v>
      </c>
      <c r="B42" s="11">
        <f>[38]Outubro!$F$5</f>
        <v>88</v>
      </c>
      <c r="C42" s="11">
        <f>[38]Outubro!$F$6</f>
        <v>81</v>
      </c>
      <c r="D42" s="11">
        <f>[38]Outubro!$F$7</f>
        <v>82</v>
      </c>
      <c r="E42" s="11">
        <f>[38]Outubro!$F$8</f>
        <v>86</v>
      </c>
      <c r="F42" s="11">
        <f>[38]Outubro!$F$9</f>
        <v>87</v>
      </c>
      <c r="G42" s="11">
        <f>[38]Outubro!$F$10</f>
        <v>88</v>
      </c>
      <c r="H42" s="11">
        <f>[38]Outubro!$F$11</f>
        <v>84</v>
      </c>
      <c r="I42" s="11">
        <f>[38]Outubro!$F$12</f>
        <v>90</v>
      </c>
      <c r="J42" s="11">
        <f>[38]Outubro!$F$13</f>
        <v>74</v>
      </c>
      <c r="K42" s="11">
        <f>[38]Outubro!$F$14</f>
        <v>78</v>
      </c>
      <c r="L42" s="11">
        <f>[38]Outubro!$F$15</f>
        <v>76</v>
      </c>
      <c r="M42" s="11">
        <f>[38]Outubro!$F$16</f>
        <v>100</v>
      </c>
      <c r="N42" s="11">
        <f>[38]Outubro!$F$17</f>
        <v>96</v>
      </c>
      <c r="O42" s="11">
        <f>[38]Outubro!$F$18</f>
        <v>97</v>
      </c>
      <c r="P42" s="11">
        <f>[38]Outubro!$F$19</f>
        <v>99</v>
      </c>
      <c r="Q42" s="11">
        <f>[38]Outubro!$F$20</f>
        <v>100</v>
      </c>
      <c r="R42" s="11">
        <f>[38]Outubro!$F$21</f>
        <v>89</v>
      </c>
      <c r="S42" s="11">
        <f>[38]Outubro!$F$22</f>
        <v>95</v>
      </c>
      <c r="T42" s="11">
        <f>[38]Outubro!$F$23</f>
        <v>100</v>
      </c>
      <c r="U42" s="11">
        <f>[38]Outubro!$F$24</f>
        <v>96</v>
      </c>
      <c r="V42" s="11">
        <f>[38]Outubro!$F$25</f>
        <v>99</v>
      </c>
      <c r="W42" s="11">
        <f>[38]Outubro!$F$26</f>
        <v>97</v>
      </c>
      <c r="X42" s="11">
        <f>[38]Outubro!$F$27</f>
        <v>84</v>
      </c>
      <c r="Y42" s="11">
        <f>[38]Outubro!$F$28</f>
        <v>96</v>
      </c>
      <c r="Z42" s="11">
        <f>[38]Outubro!$F$29</f>
        <v>100</v>
      </c>
      <c r="AA42" s="11">
        <f>[38]Outubro!$F$30</f>
        <v>100</v>
      </c>
      <c r="AB42" s="11">
        <f>[38]Outubro!$F$31</f>
        <v>100</v>
      </c>
      <c r="AC42" s="11">
        <f>[38]Outubro!$F$32</f>
        <v>99</v>
      </c>
      <c r="AD42" s="11">
        <f>[38]Outubro!$F$33</f>
        <v>100</v>
      </c>
      <c r="AE42" s="11">
        <f>[38]Outubro!$F$34</f>
        <v>95</v>
      </c>
      <c r="AF42" s="11">
        <f>[38]Outubro!$F$35</f>
        <v>99</v>
      </c>
      <c r="AG42" s="15">
        <f t="shared" ref="AG42:AG43" si="15">MAX(B42:AF42)</f>
        <v>100</v>
      </c>
      <c r="AH42" s="94">
        <f t="shared" ref="AH42:AH43" si="16">AVERAGE(B42:AF42)</f>
        <v>92.096774193548384</v>
      </c>
    </row>
    <row r="43" spans="1:36" x14ac:dyDescent="0.2">
      <c r="A43" s="58" t="s">
        <v>157</v>
      </c>
      <c r="B43" s="11">
        <f>[39]Outubro!$F$5</f>
        <v>79</v>
      </c>
      <c r="C43" s="11">
        <f>[39]Outubro!$F$6</f>
        <v>68</v>
      </c>
      <c r="D43" s="11">
        <f>[39]Outubro!$F$7</f>
        <v>78</v>
      </c>
      <c r="E43" s="11">
        <f>[39]Outubro!$F$8</f>
        <v>74</v>
      </c>
      <c r="F43" s="11">
        <f>[39]Outubro!$F$9</f>
        <v>81</v>
      </c>
      <c r="G43" s="11">
        <f>[39]Outubro!$F$10</f>
        <v>95</v>
      </c>
      <c r="H43" s="11">
        <f>[39]Outubro!$F$11</f>
        <v>89</v>
      </c>
      <c r="I43" s="11">
        <f>[39]Outubro!$F$12</f>
        <v>74</v>
      </c>
      <c r="J43" s="11">
        <f>[39]Outubro!$F$13</f>
        <v>86</v>
      </c>
      <c r="K43" s="11">
        <f>[39]Outubro!$F$14</f>
        <v>80</v>
      </c>
      <c r="L43" s="11">
        <f>[39]Outubro!$F$15</f>
        <v>71</v>
      </c>
      <c r="M43" s="11">
        <f>[39]Outubro!$F$16</f>
        <v>65</v>
      </c>
      <c r="N43" s="11">
        <f>[39]Outubro!$F$17</f>
        <v>76</v>
      </c>
      <c r="O43" s="11">
        <f>[39]Outubro!$F$18</f>
        <v>95</v>
      </c>
      <c r="P43" s="11">
        <f>[39]Outubro!$F$19</f>
        <v>100</v>
      </c>
      <c r="Q43" s="11">
        <f>[39]Outubro!$F$20</f>
        <v>100</v>
      </c>
      <c r="R43" s="11">
        <f>[39]Outubro!$F$21</f>
        <v>85</v>
      </c>
      <c r="S43" s="11">
        <f>[39]Outubro!$F$22</f>
        <v>72</v>
      </c>
      <c r="T43" s="11">
        <f>[39]Outubro!$F$23</f>
        <v>100</v>
      </c>
      <c r="U43" s="11">
        <f>[39]Outubro!$F$24</f>
        <v>100</v>
      </c>
      <c r="V43" s="11">
        <f>[39]Outubro!$F$25</f>
        <v>100</v>
      </c>
      <c r="W43" s="11">
        <f>[39]Outubro!$F$26</f>
        <v>94</v>
      </c>
      <c r="X43" s="11">
        <f>[39]Outubro!$F$27</f>
        <v>100</v>
      </c>
      <c r="Y43" s="11">
        <f>[39]Outubro!$F$28</f>
        <v>100</v>
      </c>
      <c r="Z43" s="11">
        <f>[39]Outubro!$F$29</f>
        <v>100</v>
      </c>
      <c r="AA43" s="11">
        <f>[39]Outubro!$F$30</f>
        <v>100</v>
      </c>
      <c r="AB43" s="11">
        <f>[39]Outubro!$F$31</f>
        <v>100</v>
      </c>
      <c r="AC43" s="11">
        <f>[39]Outubro!$F$32</f>
        <v>100</v>
      </c>
      <c r="AD43" s="11">
        <f>[39]Outubro!$F$33</f>
        <v>100</v>
      </c>
      <c r="AE43" s="11">
        <f>[39]Outubro!$F$34</f>
        <v>100</v>
      </c>
      <c r="AF43" s="11">
        <f>[39]Outubro!$F$35</f>
        <v>90</v>
      </c>
      <c r="AG43" s="15">
        <f t="shared" si="15"/>
        <v>100</v>
      </c>
      <c r="AH43" s="94">
        <f t="shared" si="16"/>
        <v>88.774193548387103</v>
      </c>
    </row>
    <row r="44" spans="1:36" x14ac:dyDescent="0.2">
      <c r="A44" s="58" t="s">
        <v>18</v>
      </c>
      <c r="B44" s="11">
        <f>[40]Outubro!$F$5</f>
        <v>51</v>
      </c>
      <c r="C44" s="11">
        <f>[40]Outubro!$F$6</f>
        <v>54</v>
      </c>
      <c r="D44" s="11">
        <f>[40]Outubro!$F$7</f>
        <v>60</v>
      </c>
      <c r="E44" s="11">
        <f>[40]Outubro!$F$8</f>
        <v>69</v>
      </c>
      <c r="F44" s="11">
        <f>[40]Outubro!$F$9</f>
        <v>74</v>
      </c>
      <c r="G44" s="11">
        <f>[40]Outubro!$F$10</f>
        <v>63</v>
      </c>
      <c r="H44" s="11">
        <f>[40]Outubro!$F$11</f>
        <v>59</v>
      </c>
      <c r="I44" s="11">
        <f>[40]Outubro!$F$12</f>
        <v>60</v>
      </c>
      <c r="J44" s="11">
        <f>[40]Outubro!$F$13</f>
        <v>71</v>
      </c>
      <c r="K44" s="11">
        <f>[40]Outubro!$F$14</f>
        <v>69</v>
      </c>
      <c r="L44" s="11">
        <f>[40]Outubro!$F$15</f>
        <v>53</v>
      </c>
      <c r="M44" s="11">
        <f>[40]Outubro!$F$16</f>
        <v>91</v>
      </c>
      <c r="N44" s="11">
        <f>[40]Outubro!$F$17</f>
        <v>85</v>
      </c>
      <c r="O44" s="11">
        <f>[40]Outubro!$F$18</f>
        <v>79</v>
      </c>
      <c r="P44" s="11">
        <f>[40]Outubro!$F$19</f>
        <v>96</v>
      </c>
      <c r="Q44" s="11">
        <f>[40]Outubro!$F$20</f>
        <v>96</v>
      </c>
      <c r="R44" s="11">
        <f>[40]Outubro!$F$21</f>
        <v>84</v>
      </c>
      <c r="S44" s="11">
        <f>[40]Outubro!$F$22</f>
        <v>82</v>
      </c>
      <c r="T44" s="11">
        <f>[40]Outubro!$F$23</f>
        <v>83</v>
      </c>
      <c r="U44" s="11">
        <f>[40]Outubro!$F$24</f>
        <v>96</v>
      </c>
      <c r="V44" s="11">
        <f>[40]Outubro!$F$25</f>
        <v>97</v>
      </c>
      <c r="W44" s="11">
        <f>[40]Outubro!$F$26</f>
        <v>95</v>
      </c>
      <c r="X44" s="11">
        <f>[40]Outubro!$F$27</f>
        <v>94</v>
      </c>
      <c r="Y44" s="11">
        <f>[40]Outubro!$F$28</f>
        <v>96</v>
      </c>
      <c r="Z44" s="11">
        <f>[40]Outubro!$F$29</f>
        <v>93</v>
      </c>
      <c r="AA44" s="11">
        <f>[40]Outubro!$F$30</f>
        <v>95</v>
      </c>
      <c r="AB44" s="11">
        <f>[40]Outubro!$F$31</f>
        <v>97</v>
      </c>
      <c r="AC44" s="11">
        <f>[40]Outubro!$F$32</f>
        <v>96</v>
      </c>
      <c r="AD44" s="11">
        <f>[40]Outubro!$F$33</f>
        <v>97</v>
      </c>
      <c r="AE44" s="11">
        <f>[40]Outubro!$F$34</f>
        <v>97</v>
      </c>
      <c r="AF44" s="11">
        <f>[40]Outubro!$F$35</f>
        <v>93</v>
      </c>
      <c r="AG44" s="15">
        <f t="shared" ref="AG44" si="17">MAX(B44:AF44)</f>
        <v>97</v>
      </c>
      <c r="AH44" s="94">
        <f t="shared" ref="AH44" si="18">AVERAGE(B44:AF44)</f>
        <v>81.451612903225808</v>
      </c>
      <c r="AJ44" t="s">
        <v>47</v>
      </c>
    </row>
    <row r="45" spans="1:36" x14ac:dyDescent="0.2">
      <c r="A45" s="58" t="s">
        <v>162</v>
      </c>
      <c r="B45" s="11" t="str">
        <f>[41]Outubro!$F$5</f>
        <v>*</v>
      </c>
      <c r="C45" s="11" t="str">
        <f>[41]Outubro!$F$6</f>
        <v>*</v>
      </c>
      <c r="D45" s="11" t="str">
        <f>[41]Outubro!$F$7</f>
        <v>*</v>
      </c>
      <c r="E45" s="11" t="str">
        <f>[41]Outubro!$F$8</f>
        <v>*</v>
      </c>
      <c r="F45" s="11" t="str">
        <f>[41]Outubro!$F$9</f>
        <v>*</v>
      </c>
      <c r="G45" s="11" t="str">
        <f>[41]Outubro!$F$10</f>
        <v>*</v>
      </c>
      <c r="H45" s="11" t="str">
        <f>[41]Outubro!$F$11</f>
        <v>*</v>
      </c>
      <c r="I45" s="11" t="str">
        <f>[41]Outubro!$F$12</f>
        <v>*</v>
      </c>
      <c r="J45" s="11" t="str">
        <f>[41]Outubro!$F$13</f>
        <v>*</v>
      </c>
      <c r="K45" s="11" t="str">
        <f>[41]Outubro!$F$14</f>
        <v>*</v>
      </c>
      <c r="L45" s="11" t="str">
        <f>[41]Outubro!$F$15</f>
        <v>*</v>
      </c>
      <c r="M45" s="11" t="str">
        <f>[41]Outubro!$F$16</f>
        <v>*</v>
      </c>
      <c r="N45" s="11" t="str">
        <f>[41]Outubro!$F$17</f>
        <v>*</v>
      </c>
      <c r="O45" s="11" t="str">
        <f>[41]Outubro!$F$18</f>
        <v>*</v>
      </c>
      <c r="P45" s="11" t="str">
        <f>[41]Outubro!$F$19</f>
        <v>*</v>
      </c>
      <c r="Q45" s="11" t="str">
        <f>[41]Outubro!$F$20</f>
        <v>*</v>
      </c>
      <c r="R45" s="11" t="str">
        <f>[41]Outubro!$F$21</f>
        <v>*</v>
      </c>
      <c r="S45" s="11" t="str">
        <f>[41]Outubro!$F$22</f>
        <v>*</v>
      </c>
      <c r="T45" s="11" t="str">
        <f>[41]Outubro!$F$23</f>
        <v>*</v>
      </c>
      <c r="U45" s="11" t="str">
        <f>[41]Outubro!$F$24</f>
        <v>*</v>
      </c>
      <c r="V45" s="11" t="str">
        <f>[41]Outubro!$F$25</f>
        <v>*</v>
      </c>
      <c r="W45" s="11" t="str">
        <f>[41]Outubro!$F$26</f>
        <v>*</v>
      </c>
      <c r="X45" s="11" t="str">
        <f>[41]Outubro!$F$27</f>
        <v>*</v>
      </c>
      <c r="Y45" s="11" t="str">
        <f>[41]Outubro!$F$28</f>
        <v>*</v>
      </c>
      <c r="Z45" s="11" t="str">
        <f>[41]Outubro!$F$29</f>
        <v>*</v>
      </c>
      <c r="AA45" s="11" t="str">
        <f>[41]Outubro!$F$30</f>
        <v>*</v>
      </c>
      <c r="AB45" s="11" t="str">
        <f>[41]Outubro!$F$31</f>
        <v>*</v>
      </c>
      <c r="AC45" s="11" t="str">
        <f>[41]Outubro!$F$32</f>
        <v>*</v>
      </c>
      <c r="AD45" s="11" t="str">
        <f>[41]Outubro!$F$33</f>
        <v>*</v>
      </c>
      <c r="AE45" s="11" t="str">
        <f>[41]Outubro!$F$34</f>
        <v>*</v>
      </c>
      <c r="AF45" s="11" t="str">
        <f>[41]Outubro!$F$35</f>
        <v>*</v>
      </c>
      <c r="AG45" s="15" t="s">
        <v>226</v>
      </c>
      <c r="AH45" s="94" t="s">
        <v>226</v>
      </c>
      <c r="AJ45" t="s">
        <v>47</v>
      </c>
    </row>
    <row r="46" spans="1:36" x14ac:dyDescent="0.2">
      <c r="A46" s="58" t="s">
        <v>19</v>
      </c>
      <c r="B46" s="11">
        <f>[42]Outubro!$F$5</f>
        <v>36</v>
      </c>
      <c r="C46" s="11">
        <f>[42]Outubro!$F$6</f>
        <v>45</v>
      </c>
      <c r="D46" s="11">
        <f>[42]Outubro!$F$7</f>
        <v>58</v>
      </c>
      <c r="E46" s="11">
        <f>[42]Outubro!$F$8</f>
        <v>70</v>
      </c>
      <c r="F46" s="11">
        <f>[42]Outubro!$F$9</f>
        <v>67</v>
      </c>
      <c r="G46" s="11">
        <f>[42]Outubro!$F$10</f>
        <v>72</v>
      </c>
      <c r="H46" s="11">
        <f>[42]Outubro!$F$11</f>
        <v>33</v>
      </c>
      <c r="I46" s="11">
        <f>[42]Outubro!$F$12</f>
        <v>55</v>
      </c>
      <c r="J46" s="11">
        <f>[42]Outubro!$F$13</f>
        <v>71</v>
      </c>
      <c r="K46" s="11">
        <f>[42]Outubro!$F$14</f>
        <v>64</v>
      </c>
      <c r="L46" s="11">
        <f>[42]Outubro!$F$15</f>
        <v>41</v>
      </c>
      <c r="M46" s="11">
        <f>[42]Outubro!$F$16</f>
        <v>54</v>
      </c>
      <c r="N46" s="11">
        <f>[42]Outubro!$F$17</f>
        <v>48</v>
      </c>
      <c r="O46" s="11">
        <f>[42]Outubro!$F$18</f>
        <v>71</v>
      </c>
      <c r="P46" s="11">
        <f>[42]Outubro!$F$19</f>
        <v>90</v>
      </c>
      <c r="Q46" s="11">
        <f>[42]Outubro!$F$20</f>
        <v>92</v>
      </c>
      <c r="R46" s="11">
        <f>[42]Outubro!$F$21</f>
        <v>66</v>
      </c>
      <c r="S46" s="11">
        <f>[42]Outubro!$F$22</f>
        <v>57</v>
      </c>
      <c r="T46" s="11">
        <f>[42]Outubro!$F$23</f>
        <v>71</v>
      </c>
      <c r="U46" s="11">
        <f>[42]Outubro!$F$24</f>
        <v>73</v>
      </c>
      <c r="V46" s="11">
        <f>[42]Outubro!$F$25</f>
        <v>67</v>
      </c>
      <c r="W46" s="11">
        <f>[42]Outubro!$F$26</f>
        <v>63</v>
      </c>
      <c r="X46" s="11">
        <f>[42]Outubro!$F$27</f>
        <v>55</v>
      </c>
      <c r="Y46" s="11">
        <f>[42]Outubro!$F$28</f>
        <v>92</v>
      </c>
      <c r="Z46" s="11">
        <f>[42]Outubro!$F$29</f>
        <v>78</v>
      </c>
      <c r="AA46" s="11">
        <f>[42]Outubro!$F$30</f>
        <v>93</v>
      </c>
      <c r="AB46" s="11">
        <f>[42]Outubro!$F$31</f>
        <v>63</v>
      </c>
      <c r="AC46" s="11">
        <f>[42]Outubro!$F$32</f>
        <v>42</v>
      </c>
      <c r="AD46" s="11">
        <f>[42]Outubro!$F$33</f>
        <v>86</v>
      </c>
      <c r="AE46" s="11">
        <f>[42]Outubro!$F$34</f>
        <v>76</v>
      </c>
      <c r="AF46" s="11">
        <f>[42]Outubro!$F$35</f>
        <v>75</v>
      </c>
      <c r="AG46" s="15" t="s">
        <v>226</v>
      </c>
      <c r="AH46" s="94" t="s">
        <v>226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[43]Outubro!$F$5</f>
        <v>58</v>
      </c>
      <c r="C47" s="11">
        <f>[43]Outubro!$F$6</f>
        <v>58</v>
      </c>
      <c r="D47" s="11">
        <f>[43]Outubro!$F$7</f>
        <v>60</v>
      </c>
      <c r="E47" s="11">
        <f>[43]Outubro!$F$8</f>
        <v>73</v>
      </c>
      <c r="F47" s="11">
        <f>[43]Outubro!$F$9</f>
        <v>70</v>
      </c>
      <c r="G47" s="11">
        <f>[43]Outubro!$F$10</f>
        <v>72</v>
      </c>
      <c r="H47" s="11">
        <f>[43]Outubro!$F$11</f>
        <v>66</v>
      </c>
      <c r="I47" s="11">
        <f>[43]Outubro!$F$12</f>
        <v>65</v>
      </c>
      <c r="J47" s="11">
        <f>[43]Outubro!$F$13</f>
        <v>58</v>
      </c>
      <c r="K47" s="11">
        <f>[43]Outubro!$F$14</f>
        <v>68</v>
      </c>
      <c r="L47" s="11">
        <f>[43]Outubro!$F$15</f>
        <v>50</v>
      </c>
      <c r="M47" s="11">
        <f>[43]Outubro!$F$16</f>
        <v>65</v>
      </c>
      <c r="N47" s="11">
        <f>[43]Outubro!$F$17</f>
        <v>72</v>
      </c>
      <c r="O47" s="11">
        <f>[43]Outubro!$F$18</f>
        <v>75</v>
      </c>
      <c r="P47" s="11">
        <f>[43]Outubro!$F$19</f>
        <v>85</v>
      </c>
      <c r="Q47" s="11">
        <f>[43]Outubro!$F$20</f>
        <v>88</v>
      </c>
      <c r="R47" s="11">
        <f>[43]Outubro!$F$21</f>
        <v>84</v>
      </c>
      <c r="S47" s="11">
        <f>[43]Outubro!$F$22</f>
        <v>79</v>
      </c>
      <c r="T47" s="11">
        <f>[43]Outubro!$F$23</f>
        <v>84</v>
      </c>
      <c r="U47" s="11">
        <f>[43]Outubro!$F$24</f>
        <v>80</v>
      </c>
      <c r="V47" s="11">
        <f>[43]Outubro!$F$25</f>
        <v>84</v>
      </c>
      <c r="W47" s="11">
        <f>[43]Outubro!$F$26</f>
        <v>84</v>
      </c>
      <c r="X47" s="11">
        <f>[43]Outubro!$F$27</f>
        <v>77</v>
      </c>
      <c r="Y47" s="11">
        <f>[43]Outubro!$F$28</f>
        <v>81</v>
      </c>
      <c r="Z47" s="11">
        <f>[43]Outubro!$F$29</f>
        <v>85</v>
      </c>
      <c r="AA47" s="11">
        <f>[43]Outubro!$F$30</f>
        <v>85</v>
      </c>
      <c r="AB47" s="11">
        <f>[43]Outubro!$F$31</f>
        <v>89</v>
      </c>
      <c r="AC47" s="11">
        <f>[43]Outubro!$F$32</f>
        <v>70</v>
      </c>
      <c r="AD47" s="11">
        <f>[43]Outubro!$F$33</f>
        <v>88</v>
      </c>
      <c r="AE47" s="11">
        <f>[43]Outubro!$F$34</f>
        <v>92</v>
      </c>
      <c r="AF47" s="11">
        <f>[43]Outubro!$F$35</f>
        <v>90</v>
      </c>
      <c r="AG47" s="15">
        <f>MAX(B47:AF47)</f>
        <v>92</v>
      </c>
      <c r="AH47" s="94">
        <f t="shared" ref="AH47" si="19">AVERAGE(B47:AF47)</f>
        <v>75.322580645161295</v>
      </c>
      <c r="AJ47" t="s">
        <v>47</v>
      </c>
    </row>
    <row r="48" spans="1:36" x14ac:dyDescent="0.2">
      <c r="A48" s="58" t="s">
        <v>44</v>
      </c>
      <c r="B48" s="11">
        <f>[44]Outubro!$F$5</f>
        <v>34</v>
      </c>
      <c r="C48" s="11">
        <f>[44]Outubro!$F$6</f>
        <v>35</v>
      </c>
      <c r="D48" s="11">
        <f>[44]Outubro!$F$7</f>
        <v>61</v>
      </c>
      <c r="E48" s="11">
        <f>[44]Outubro!$F$8</f>
        <v>44</v>
      </c>
      <c r="F48" s="11">
        <f>[44]Outubro!$F$9</f>
        <v>70</v>
      </c>
      <c r="G48" s="11">
        <f>[44]Outubro!$F$10</f>
        <v>69</v>
      </c>
      <c r="H48" s="11">
        <f>[44]Outubro!$F$11</f>
        <v>48</v>
      </c>
      <c r="I48" s="11">
        <f>[44]Outubro!$F$12</f>
        <v>71</v>
      </c>
      <c r="J48" s="11">
        <f>[44]Outubro!$F$13</f>
        <v>50</v>
      </c>
      <c r="K48" s="11">
        <f>[44]Outubro!$F$14</f>
        <v>51</v>
      </c>
      <c r="L48" s="11">
        <f>[44]Outubro!$F$15</f>
        <v>58</v>
      </c>
      <c r="M48" s="11">
        <f>[44]Outubro!$F$16</f>
        <v>91</v>
      </c>
      <c r="N48" s="11">
        <f>[44]Outubro!$F$17</f>
        <v>73</v>
      </c>
      <c r="O48" s="11">
        <f>[44]Outubro!$F$18</f>
        <v>64</v>
      </c>
      <c r="P48" s="11">
        <f>[44]Outubro!$F$19</f>
        <v>81</v>
      </c>
      <c r="Q48" s="11">
        <f>[44]Outubro!$F$20</f>
        <v>91</v>
      </c>
      <c r="R48" s="11">
        <f>[44]Outubro!$F$21</f>
        <v>84</v>
      </c>
      <c r="S48" s="11">
        <f>[44]Outubro!$F$22</f>
        <v>78</v>
      </c>
      <c r="T48" s="11">
        <f>[44]Outubro!$F$23</f>
        <v>90</v>
      </c>
      <c r="U48" s="11">
        <f>[44]Outubro!$F$24</f>
        <v>96</v>
      </c>
      <c r="V48" s="11">
        <f>[44]Outubro!$F$25</f>
        <v>94</v>
      </c>
      <c r="W48" s="11">
        <f>[44]Outubro!$F$26</f>
        <v>89</v>
      </c>
      <c r="X48" s="11">
        <f>[44]Outubro!$F$27</f>
        <v>88</v>
      </c>
      <c r="Y48" s="11">
        <f>[44]Outubro!$F$28</f>
        <v>86</v>
      </c>
      <c r="Z48" s="11">
        <f>[44]Outubro!$F$29</f>
        <v>88</v>
      </c>
      <c r="AA48" s="11">
        <f>[44]Outubro!$F$30</f>
        <v>79</v>
      </c>
      <c r="AB48" s="11">
        <f>[44]Outubro!$F$31</f>
        <v>96</v>
      </c>
      <c r="AC48" s="11">
        <f>[44]Outubro!$F$32</f>
        <v>91</v>
      </c>
      <c r="AD48" s="11">
        <f>[44]Outubro!$F$33</f>
        <v>96</v>
      </c>
      <c r="AE48" s="11">
        <f>[44]Outubro!$F$34</f>
        <v>95</v>
      </c>
      <c r="AF48" s="11">
        <f>[44]Outubro!$F$35</f>
        <v>89</v>
      </c>
      <c r="AG48" s="15">
        <f>MAX(B48:AF48)</f>
        <v>96</v>
      </c>
      <c r="AH48" s="94">
        <f>AVERAGE(B48:AF48)</f>
        <v>75.161290322580641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[45]Outubro!$F$5</f>
        <v>*</v>
      </c>
      <c r="C49" s="11" t="str">
        <f>[45]Outubro!$F$6</f>
        <v>*</v>
      </c>
      <c r="D49" s="11" t="str">
        <f>[45]Outubro!$F$7</f>
        <v>*</v>
      </c>
      <c r="E49" s="11" t="str">
        <f>[45]Outubro!$F$8</f>
        <v>*</v>
      </c>
      <c r="F49" s="11" t="str">
        <f>[45]Outubro!$F$9</f>
        <v>*</v>
      </c>
      <c r="G49" s="11" t="str">
        <f>[45]Outubro!$F$10</f>
        <v>*</v>
      </c>
      <c r="H49" s="11" t="str">
        <f>[45]Outubro!$F$11</f>
        <v>*</v>
      </c>
      <c r="I49" s="11" t="str">
        <f>[45]Outubro!$F$12</f>
        <v>*</v>
      </c>
      <c r="J49" s="11" t="str">
        <f>[45]Outubro!$F$13</f>
        <v>*</v>
      </c>
      <c r="K49" s="11" t="str">
        <f>[45]Outubro!$F$14</f>
        <v>*</v>
      </c>
      <c r="L49" s="11" t="str">
        <f>[45]Outubro!$F$15</f>
        <v>*</v>
      </c>
      <c r="M49" s="11" t="str">
        <f>[45]Outubro!$F$16</f>
        <v>*</v>
      </c>
      <c r="N49" s="11" t="str">
        <f>[45]Outubro!$F$17</f>
        <v>*</v>
      </c>
      <c r="O49" s="11" t="str">
        <f>[45]Outubro!$F$18</f>
        <v>*</v>
      </c>
      <c r="P49" s="11" t="str">
        <f>[45]Outubro!$F$19</f>
        <v>*</v>
      </c>
      <c r="Q49" s="11" t="str">
        <f>[45]Outubro!$F$20</f>
        <v>*</v>
      </c>
      <c r="R49" s="11" t="str">
        <f>[45]Outubro!$F$21</f>
        <v>*</v>
      </c>
      <c r="S49" s="11" t="str">
        <f>[45]Outubro!$F$22</f>
        <v>*</v>
      </c>
      <c r="T49" s="11" t="str">
        <f>[45]Outubro!$F$23</f>
        <v>*</v>
      </c>
      <c r="U49" s="11" t="str">
        <f>[45]Outubro!$F$24</f>
        <v>*</v>
      </c>
      <c r="V49" s="11" t="str">
        <f>[45]Outubro!$F$25</f>
        <v>*</v>
      </c>
      <c r="W49" s="11" t="str">
        <f>[45]Outubro!$F$26</f>
        <v>*</v>
      </c>
      <c r="X49" s="11" t="str">
        <f>[45]Outubro!$F$27</f>
        <v>*</v>
      </c>
      <c r="Y49" s="11" t="str">
        <f>[45]Outubro!$F$28</f>
        <v>*</v>
      </c>
      <c r="Z49" s="11" t="str">
        <f>[45]Outubro!$F$29</f>
        <v>*</v>
      </c>
      <c r="AA49" s="11" t="str">
        <f>[45]Outubro!$F$30</f>
        <v>*</v>
      </c>
      <c r="AB49" s="11" t="str">
        <f>[45]Outubro!$F$31</f>
        <v>*</v>
      </c>
      <c r="AC49" s="11" t="str">
        <f>[45]Outubro!$F$32</f>
        <v>*</v>
      </c>
      <c r="AD49" s="11" t="str">
        <f>[45]Outubro!$F$33</f>
        <v>*</v>
      </c>
      <c r="AE49" s="11" t="str">
        <f>[45]Outubro!$F$34</f>
        <v>*</v>
      </c>
      <c r="AF49" s="11" t="str">
        <f>[45]Outubro!$F$35</f>
        <v>*</v>
      </c>
      <c r="AG49" s="15" t="s">
        <v>226</v>
      </c>
      <c r="AH49" s="94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20">MAX(B5:B49)</f>
        <v>88</v>
      </c>
      <c r="C50" s="13">
        <f t="shared" si="20"/>
        <v>82</v>
      </c>
      <c r="D50" s="13">
        <f t="shared" si="20"/>
        <v>85</v>
      </c>
      <c r="E50" s="13">
        <f t="shared" si="20"/>
        <v>94</v>
      </c>
      <c r="F50" s="13">
        <f t="shared" si="20"/>
        <v>96</v>
      </c>
      <c r="G50" s="13">
        <f t="shared" si="20"/>
        <v>95</v>
      </c>
      <c r="H50" s="13">
        <f t="shared" si="20"/>
        <v>89</v>
      </c>
      <c r="I50" s="13">
        <f t="shared" si="20"/>
        <v>94</v>
      </c>
      <c r="J50" s="13">
        <f t="shared" si="20"/>
        <v>91</v>
      </c>
      <c r="K50" s="13">
        <f t="shared" si="20"/>
        <v>94</v>
      </c>
      <c r="L50" s="13">
        <f t="shared" si="20"/>
        <v>81</v>
      </c>
      <c r="M50" s="13">
        <f t="shared" si="20"/>
        <v>100</v>
      </c>
      <c r="N50" s="13">
        <f t="shared" si="20"/>
        <v>99</v>
      </c>
      <c r="O50" s="13">
        <f t="shared" si="20"/>
        <v>97</v>
      </c>
      <c r="P50" s="13">
        <f t="shared" si="20"/>
        <v>100</v>
      </c>
      <c r="Q50" s="13">
        <f t="shared" si="20"/>
        <v>100</v>
      </c>
      <c r="R50" s="13">
        <f t="shared" si="20"/>
        <v>96</v>
      </c>
      <c r="S50" s="13">
        <f t="shared" si="20"/>
        <v>98</v>
      </c>
      <c r="T50" s="13">
        <f t="shared" si="20"/>
        <v>100</v>
      </c>
      <c r="U50" s="13">
        <f t="shared" si="20"/>
        <v>100</v>
      </c>
      <c r="V50" s="13">
        <f t="shared" si="20"/>
        <v>100</v>
      </c>
      <c r="W50" s="13">
        <f t="shared" si="20"/>
        <v>98</v>
      </c>
      <c r="X50" s="13">
        <f t="shared" si="20"/>
        <v>100</v>
      </c>
      <c r="Y50" s="13">
        <f t="shared" si="20"/>
        <v>100</v>
      </c>
      <c r="Z50" s="13">
        <f t="shared" si="20"/>
        <v>100</v>
      </c>
      <c r="AA50" s="13">
        <f t="shared" si="20"/>
        <v>100</v>
      </c>
      <c r="AB50" s="13">
        <f t="shared" si="20"/>
        <v>100</v>
      </c>
      <c r="AC50" s="13">
        <f t="shared" si="20"/>
        <v>100</v>
      </c>
      <c r="AD50" s="13">
        <f t="shared" si="20"/>
        <v>100</v>
      </c>
      <c r="AE50" s="13">
        <f t="shared" si="20"/>
        <v>100</v>
      </c>
      <c r="AF50" s="13">
        <f t="shared" ref="AF50" si="21">MAX(AF5:AF49)</f>
        <v>99</v>
      </c>
      <c r="AG50" s="15">
        <f t="shared" si="20"/>
        <v>100</v>
      </c>
      <c r="AH50" s="94">
        <f>AVERAGE(AH5:AH49)</f>
        <v>82.567614221563062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  <c r="AJ62" s="1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79" sqref="AM7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8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8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67">
        <v>30</v>
      </c>
      <c r="AF3" s="156">
        <v>31</v>
      </c>
      <c r="AG3" s="119" t="s">
        <v>38</v>
      </c>
      <c r="AH3" s="60" t="s">
        <v>36</v>
      </c>
    </row>
    <row r="4" spans="1:38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19" t="s">
        <v>35</v>
      </c>
      <c r="AH4" s="60" t="s">
        <v>35</v>
      </c>
    </row>
    <row r="5" spans="1:38" s="5" customFormat="1" x14ac:dyDescent="0.2">
      <c r="A5" s="58" t="s">
        <v>40</v>
      </c>
      <c r="B5" s="129">
        <f>[1]Outubro!$G$5</f>
        <v>10</v>
      </c>
      <c r="C5" s="129">
        <f>[1]Outubro!$G$6</f>
        <v>9</v>
      </c>
      <c r="D5" s="129">
        <f>[1]Outubro!$G$7</f>
        <v>9</v>
      </c>
      <c r="E5" s="129">
        <f>[1]Outubro!$G$8</f>
        <v>15</v>
      </c>
      <c r="F5" s="129">
        <f>[1]Outubro!$G$9</f>
        <v>10</v>
      </c>
      <c r="G5" s="129">
        <f>[1]Outubro!$G$10</f>
        <v>11</v>
      </c>
      <c r="H5" s="129">
        <f>[1]Outubro!$G$11</f>
        <v>12</v>
      </c>
      <c r="I5" s="129">
        <f>[1]Outubro!$G$12</f>
        <v>18</v>
      </c>
      <c r="J5" s="129">
        <f>[1]Outubro!$G$13</f>
        <v>14</v>
      </c>
      <c r="K5" s="129">
        <f>[1]Outubro!$G$14</f>
        <v>27</v>
      </c>
      <c r="L5" s="129">
        <f>[1]Outubro!$G$15</f>
        <v>23</v>
      </c>
      <c r="M5" s="129">
        <f>[1]Outubro!$G$16</f>
        <v>26</v>
      </c>
      <c r="N5" s="129">
        <f>[1]Outubro!$G$17</f>
        <v>21</v>
      </c>
      <c r="O5" s="129">
        <f>[1]Outubro!$G$18</f>
        <v>18</v>
      </c>
      <c r="P5" s="129">
        <f>[1]Outubro!$G$19</f>
        <v>43</v>
      </c>
      <c r="Q5" s="129">
        <f>[1]Outubro!$G$20</f>
        <v>43</v>
      </c>
      <c r="R5" s="129">
        <f>[1]Outubro!$G$21</f>
        <v>27</v>
      </c>
      <c r="S5" s="129">
        <f>[1]Outubro!$G$22</f>
        <v>25</v>
      </c>
      <c r="T5" s="129">
        <f>[1]Outubro!$G$23</f>
        <v>30</v>
      </c>
      <c r="U5" s="129">
        <f>[1]Outubro!$G$24</f>
        <v>43</v>
      </c>
      <c r="V5" s="129">
        <f>[1]Outubro!$G$25</f>
        <v>32</v>
      </c>
      <c r="W5" s="129">
        <f>[1]Outubro!$G$26</f>
        <v>34</v>
      </c>
      <c r="X5" s="129">
        <f>[1]Outubro!$G$27</f>
        <v>32</v>
      </c>
      <c r="Y5" s="129">
        <f>[1]Outubro!$G$28</f>
        <v>34</v>
      </c>
      <c r="Z5" s="129">
        <f>[1]Outubro!$G$29</f>
        <v>34</v>
      </c>
      <c r="AA5" s="129">
        <f>[1]Outubro!$G$30</f>
        <v>62</v>
      </c>
      <c r="AB5" s="129">
        <f>[1]Outubro!$G$31</f>
        <v>40</v>
      </c>
      <c r="AC5" s="129">
        <f>[1]Outubro!$G$32</f>
        <v>33</v>
      </c>
      <c r="AD5" s="129">
        <f>[1]Outubro!$G$33</f>
        <v>66</v>
      </c>
      <c r="AE5" s="129">
        <f>[1]Outubro!$G$34</f>
        <v>51</v>
      </c>
      <c r="AF5" s="129">
        <f>[1]Outubro!$G$35</f>
        <v>40</v>
      </c>
      <c r="AG5" s="15">
        <f t="shared" ref="AG5:AG6" si="1">MIN(B5:AF5)</f>
        <v>9</v>
      </c>
      <c r="AH5" s="94">
        <f t="shared" ref="AH5:AH6" si="2">AVERAGE(B5:AF5)</f>
        <v>28.774193548387096</v>
      </c>
    </row>
    <row r="6" spans="1:38" x14ac:dyDescent="0.2">
      <c r="A6" s="58" t="s">
        <v>0</v>
      </c>
      <c r="B6" s="11">
        <f>[2]Outubro!$G$5</f>
        <v>11</v>
      </c>
      <c r="C6" s="11">
        <f>[2]Outubro!$G$6</f>
        <v>13</v>
      </c>
      <c r="D6" s="11">
        <f>[2]Outubro!$G$7</f>
        <v>13</v>
      </c>
      <c r="E6" s="11">
        <f>[2]Outubro!$G$8</f>
        <v>25</v>
      </c>
      <c r="F6" s="11">
        <f>[2]Outubro!$G$9</f>
        <v>29</v>
      </c>
      <c r="G6" s="11">
        <f>[2]Outubro!$G$10</f>
        <v>17</v>
      </c>
      <c r="H6" s="11">
        <f>[2]Outubro!$G$11</f>
        <v>16</v>
      </c>
      <c r="I6" s="11">
        <f>[2]Outubro!$G$12</f>
        <v>15</v>
      </c>
      <c r="J6" s="11">
        <f>[2]Outubro!$G$13</f>
        <v>16</v>
      </c>
      <c r="K6" s="11">
        <f>[2]Outubro!$G$14</f>
        <v>9</v>
      </c>
      <c r="L6" s="11">
        <f>[2]Outubro!$G$15</f>
        <v>18</v>
      </c>
      <c r="M6" s="11">
        <f>[2]Outubro!$G$16</f>
        <v>26</v>
      </c>
      <c r="N6" s="11">
        <f>[2]Outubro!$G$17</f>
        <v>26</v>
      </c>
      <c r="O6" s="11">
        <f>[2]Outubro!$G$18</f>
        <v>26</v>
      </c>
      <c r="P6" s="11">
        <f>[2]Outubro!$G$19</f>
        <v>82</v>
      </c>
      <c r="Q6" s="11">
        <f>[2]Outubro!$G$20</f>
        <v>49</v>
      </c>
      <c r="R6" s="11">
        <f>[2]Outubro!$G$21</f>
        <v>36</v>
      </c>
      <c r="S6" s="11">
        <f>[2]Outubro!$G$22</f>
        <v>44</v>
      </c>
      <c r="T6" s="11">
        <f>[2]Outubro!$G$23</f>
        <v>26</v>
      </c>
      <c r="U6" s="11">
        <f>[2]Outubro!$G$24</f>
        <v>35</v>
      </c>
      <c r="V6" s="11">
        <f>[2]Outubro!$G$25</f>
        <v>26</v>
      </c>
      <c r="W6" s="11">
        <f>[2]Outubro!$G$26</f>
        <v>37</v>
      </c>
      <c r="X6" s="11">
        <f>[2]Outubro!$G$27</f>
        <v>35</v>
      </c>
      <c r="Y6" s="11">
        <f>[2]Outubro!$G$28</f>
        <v>44</v>
      </c>
      <c r="Z6" s="11">
        <f>[2]Outubro!$G$29</f>
        <v>25</v>
      </c>
      <c r="AA6" s="11">
        <f>[2]Outubro!$G$30</f>
        <v>50</v>
      </c>
      <c r="AB6" s="11">
        <f>[2]Outubro!$G$31</f>
        <v>30</v>
      </c>
      <c r="AC6" s="11">
        <f>[2]Outubro!$G$32</f>
        <v>26</v>
      </c>
      <c r="AD6" s="11">
        <f>[2]Outubro!$G$33</f>
        <v>48</v>
      </c>
      <c r="AE6" s="11">
        <f>[2]Outubro!$G$34</f>
        <v>32</v>
      </c>
      <c r="AF6" s="11">
        <f>[2]Outubro!$G$35</f>
        <v>32</v>
      </c>
      <c r="AG6" s="15">
        <f t="shared" si="1"/>
        <v>9</v>
      </c>
      <c r="AH6" s="94">
        <f t="shared" si="2"/>
        <v>29.580645161290324</v>
      </c>
    </row>
    <row r="7" spans="1:38" x14ac:dyDescent="0.2">
      <c r="A7" s="58" t="s">
        <v>104</v>
      </c>
      <c r="B7" s="11">
        <f>[3]Outubro!$G$5</f>
        <v>18</v>
      </c>
      <c r="C7" s="11">
        <f>[3]Outubro!$G$6</f>
        <v>19</v>
      </c>
      <c r="D7" s="11">
        <f>[3]Outubro!$G$7</f>
        <v>16</v>
      </c>
      <c r="E7" s="11">
        <f>[3]Outubro!$G$8</f>
        <v>30</v>
      </c>
      <c r="F7" s="11">
        <f>[3]Outubro!$G$9</f>
        <v>36</v>
      </c>
      <c r="G7" s="11">
        <f>[3]Outubro!$G$10</f>
        <v>25</v>
      </c>
      <c r="H7" s="11">
        <f>[3]Outubro!$G$11</f>
        <v>22</v>
      </c>
      <c r="I7" s="11">
        <f>[3]Outubro!$G$12</f>
        <v>27</v>
      </c>
      <c r="J7" s="11">
        <f>[3]Outubro!$G$13</f>
        <v>22</v>
      </c>
      <c r="K7" s="11">
        <f>[3]Outubro!$G$14</f>
        <v>18</v>
      </c>
      <c r="L7" s="11">
        <f>[3]Outubro!$G$15</f>
        <v>27</v>
      </c>
      <c r="M7" s="11">
        <f>[3]Outubro!$G$16</f>
        <v>36</v>
      </c>
      <c r="N7" s="11">
        <f>[3]Outubro!$G$17</f>
        <v>27</v>
      </c>
      <c r="O7" s="11">
        <f>[3]Outubro!$G$18</f>
        <v>33</v>
      </c>
      <c r="P7" s="11">
        <f>[3]Outubro!$G$19</f>
        <v>58</v>
      </c>
      <c r="Q7" s="11">
        <f>[3]Outubro!$G$20</f>
        <v>58</v>
      </c>
      <c r="R7" s="11">
        <f>[3]Outubro!$G$21</f>
        <v>44</v>
      </c>
      <c r="S7" s="11">
        <f>[3]Outubro!$G$22</f>
        <v>42</v>
      </c>
      <c r="T7" s="11">
        <f>[3]Outubro!$G$23</f>
        <v>40</v>
      </c>
      <c r="U7" s="11">
        <f>[3]Outubro!$G$24</f>
        <v>42</v>
      </c>
      <c r="V7" s="11">
        <f>[3]Outubro!$G$25</f>
        <v>37</v>
      </c>
      <c r="W7" s="11">
        <f>[3]Outubro!$G$26</f>
        <v>40</v>
      </c>
      <c r="X7" s="11">
        <f>[3]Outubro!$G$27</f>
        <v>40</v>
      </c>
      <c r="Y7" s="11">
        <f>[3]Outubro!$G$28</f>
        <v>58</v>
      </c>
      <c r="Z7" s="11">
        <f>[3]Outubro!$G$29</f>
        <v>38</v>
      </c>
      <c r="AA7" s="11">
        <f>[3]Outubro!$G$30</f>
        <v>56</v>
      </c>
      <c r="AB7" s="11">
        <f>[3]Outubro!$G$31</f>
        <v>35</v>
      </c>
      <c r="AC7" s="11">
        <f>[3]Outubro!$G$32</f>
        <v>41</v>
      </c>
      <c r="AD7" s="11">
        <f>[3]Outubro!$G$33</f>
        <v>59</v>
      </c>
      <c r="AE7" s="11">
        <f>[3]Outubro!$G$34</f>
        <v>66</v>
      </c>
      <c r="AF7" s="11">
        <f>[3]Outubro!$G$35</f>
        <v>49</v>
      </c>
      <c r="AG7" s="14">
        <f>MIN(B7:AF7)</f>
        <v>16</v>
      </c>
      <c r="AH7" s="116">
        <f>AVERAGE(B7:AF7)</f>
        <v>37.387096774193552</v>
      </c>
    </row>
    <row r="8" spans="1:38" x14ac:dyDescent="0.2">
      <c r="A8" s="58" t="s">
        <v>1</v>
      </c>
      <c r="B8" s="11" t="str">
        <f>[4]Outubro!$G$5</f>
        <v>*</v>
      </c>
      <c r="C8" s="11" t="str">
        <f>[4]Outubro!$G$6</f>
        <v>*</v>
      </c>
      <c r="D8" s="11" t="str">
        <f>[4]Outubro!$G$7</f>
        <v>*</v>
      </c>
      <c r="E8" s="11" t="str">
        <f>[4]Outubro!$G$8</f>
        <v>*</v>
      </c>
      <c r="F8" s="11" t="str">
        <f>[4]Outubro!$G$9</f>
        <v>*</v>
      </c>
      <c r="G8" s="11" t="str">
        <f>[4]Outubro!$G$10</f>
        <v>*</v>
      </c>
      <c r="H8" s="11" t="str">
        <f>[4]Outubro!$G$11</f>
        <v>*</v>
      </c>
      <c r="I8" s="11" t="str">
        <f>[4]Outubro!$G$12</f>
        <v>*</v>
      </c>
      <c r="J8" s="11" t="str">
        <f>[4]Outubro!$G$13</f>
        <v>*</v>
      </c>
      <c r="K8" s="11" t="str">
        <f>[4]Outubro!$G$14</f>
        <v>*</v>
      </c>
      <c r="L8" s="11" t="str">
        <f>[4]Outubro!$G$15</f>
        <v>*</v>
      </c>
      <c r="M8" s="11" t="str">
        <f>[4]Outubro!$G$16</f>
        <v>*</v>
      </c>
      <c r="N8" s="11" t="str">
        <f>[4]Outubro!$G$17</f>
        <v>*</v>
      </c>
      <c r="O8" s="11" t="str">
        <f>[4]Outubro!$G$18</f>
        <v>*</v>
      </c>
      <c r="P8" s="11" t="str">
        <f>[4]Outubro!$G$19</f>
        <v>*</v>
      </c>
      <c r="Q8" s="11" t="str">
        <f>[4]Outubro!$G$20</f>
        <v>*</v>
      </c>
      <c r="R8" s="11" t="str">
        <f>[4]Outubro!$G$21</f>
        <v>*</v>
      </c>
      <c r="S8" s="11" t="str">
        <f>[4]Outubro!$G$22</f>
        <v>*</v>
      </c>
      <c r="T8" s="11" t="str">
        <f>[4]Outubro!$G$23</f>
        <v>*</v>
      </c>
      <c r="U8" s="11" t="str">
        <f>[4]Outubro!$G$24</f>
        <v>*</v>
      </c>
      <c r="V8" s="11" t="str">
        <f>[4]Outubro!$G$25</f>
        <v>*</v>
      </c>
      <c r="W8" s="11" t="str">
        <f>[4]Outubro!$G$26</f>
        <v>*</v>
      </c>
      <c r="X8" s="11" t="str">
        <f>[4]Outubro!$G$27</f>
        <v>*</v>
      </c>
      <c r="Y8" s="11" t="str">
        <f>[4]Outubro!$G$28</f>
        <v>*</v>
      </c>
      <c r="Z8" s="11" t="str">
        <f>[4]Outubro!$G$29</f>
        <v>*</v>
      </c>
      <c r="AA8" s="11" t="str">
        <f>[4]Outubro!$G$30</f>
        <v>*</v>
      </c>
      <c r="AB8" s="11">
        <f>[4]Outubro!$G$31</f>
        <v>38</v>
      </c>
      <c r="AC8" s="11">
        <f>[4]Outubro!$G$32</f>
        <v>44</v>
      </c>
      <c r="AD8" s="11">
        <f>[4]Outubro!$G$33</f>
        <v>65</v>
      </c>
      <c r="AE8" s="11">
        <f>[4]Outubro!$G$34</f>
        <v>51</v>
      </c>
      <c r="AF8" s="11">
        <f>[4]Outubro!$G$35</f>
        <v>41</v>
      </c>
      <c r="AG8" s="14">
        <f>MIN(B8:AF8)</f>
        <v>38</v>
      </c>
      <c r="AH8" s="116">
        <f>AVERAGE(B8:AF8)</f>
        <v>47.8</v>
      </c>
    </row>
    <row r="9" spans="1:38" x14ac:dyDescent="0.2">
      <c r="A9" s="58" t="s">
        <v>167</v>
      </c>
      <c r="B9" s="11">
        <f>[5]Outubro!$G$5</f>
        <v>24</v>
      </c>
      <c r="C9" s="11">
        <f>[5]Outubro!$G$6</f>
        <v>25</v>
      </c>
      <c r="D9" s="11">
        <f>[5]Outubro!$G$7</f>
        <v>28</v>
      </c>
      <c r="E9" s="11">
        <f>[5]Outubro!$G$8</f>
        <v>39</v>
      </c>
      <c r="F9" s="11">
        <f>[5]Outubro!$G$9</f>
        <v>50</v>
      </c>
      <c r="G9" s="11">
        <f>[5]Outubro!$G$10</f>
        <v>34</v>
      </c>
      <c r="H9" s="11">
        <f>[5]Outubro!$G$11</f>
        <v>29</v>
      </c>
      <c r="I9" s="11">
        <f>[5]Outubro!$G$12</f>
        <v>28</v>
      </c>
      <c r="J9" s="11">
        <f>[5]Outubro!$G$13</f>
        <v>29</v>
      </c>
      <c r="K9" s="11">
        <f>[5]Outubro!$G$14</f>
        <v>13</v>
      </c>
      <c r="L9" s="11">
        <f>[5]Outubro!$G$15</f>
        <v>23</v>
      </c>
      <c r="M9" s="11">
        <f>[5]Outubro!$G$16</f>
        <v>36</v>
      </c>
      <c r="N9" s="11">
        <f>[5]Outubro!$G$17</f>
        <v>38</v>
      </c>
      <c r="O9" s="11">
        <f>[5]Outubro!$G$18</f>
        <v>35</v>
      </c>
      <c r="P9" s="11">
        <f>[5]Outubro!$G$19</f>
        <v>65</v>
      </c>
      <c r="Q9" s="11">
        <f>[5]Outubro!$G$20</f>
        <v>60</v>
      </c>
      <c r="R9" s="11">
        <f>[5]Outubro!$G$21</f>
        <v>43</v>
      </c>
      <c r="S9" s="11">
        <f>[5]Outubro!$G$22</f>
        <v>54</v>
      </c>
      <c r="T9" s="11">
        <f>[5]Outubro!$G$23</f>
        <v>37</v>
      </c>
      <c r="U9" s="11">
        <f>[5]Outubro!$G$24</f>
        <v>38</v>
      </c>
      <c r="V9" s="11">
        <f>[5]Outubro!$G$25</f>
        <v>32</v>
      </c>
      <c r="W9" s="11">
        <f>[5]Outubro!$G$26</f>
        <v>53</v>
      </c>
      <c r="X9" s="11">
        <f>[5]Outubro!$G$27</f>
        <v>50</v>
      </c>
      <c r="Y9" s="11">
        <f>[5]Outubro!$G$28</f>
        <v>59</v>
      </c>
      <c r="Z9" s="11">
        <f>[5]Outubro!$G$29</f>
        <v>38</v>
      </c>
      <c r="AA9" s="11">
        <f>[5]Outubro!$G$30</f>
        <v>54</v>
      </c>
      <c r="AB9" s="11">
        <f>[5]Outubro!$G$31</f>
        <v>45</v>
      </c>
      <c r="AC9" s="11">
        <f>[5]Outubro!$G$32</f>
        <v>34</v>
      </c>
      <c r="AD9" s="11">
        <f>[5]Outubro!$G$33</f>
        <v>51</v>
      </c>
      <c r="AE9" s="11">
        <f>[5]Outubro!$G$34</f>
        <v>42</v>
      </c>
      <c r="AF9" s="11">
        <f>[5]Outubro!$G$35</f>
        <v>43</v>
      </c>
      <c r="AG9" s="14">
        <f>MIN(B9:AF9)</f>
        <v>13</v>
      </c>
      <c r="AH9" s="116">
        <f>AVERAGE(B9:AF9)</f>
        <v>39.645161290322584</v>
      </c>
      <c r="AL9" t="s">
        <v>47</v>
      </c>
    </row>
    <row r="10" spans="1:38" x14ac:dyDescent="0.2">
      <c r="A10" s="58" t="s">
        <v>111</v>
      </c>
      <c r="B10" s="11" t="str">
        <f>[6]Outubro!$G$5</f>
        <v>*</v>
      </c>
      <c r="C10" s="11" t="str">
        <f>[6]Outubro!$G$6</f>
        <v>*</v>
      </c>
      <c r="D10" s="11" t="str">
        <f>[6]Outubro!$G$7</f>
        <v>*</v>
      </c>
      <c r="E10" s="11" t="str">
        <f>[6]Outubro!$G$8</f>
        <v>*</v>
      </c>
      <c r="F10" s="11" t="str">
        <f>[6]Outubro!$G$9</f>
        <v>*</v>
      </c>
      <c r="G10" s="11" t="str">
        <f>[6]Outubro!$G$10</f>
        <v>*</v>
      </c>
      <c r="H10" s="11" t="str">
        <f>[6]Outubro!$G$11</f>
        <v>*</v>
      </c>
      <c r="I10" s="11" t="str">
        <f>[6]Outubro!$G$12</f>
        <v>*</v>
      </c>
      <c r="J10" s="11" t="str">
        <f>[6]Outubro!$G$13</f>
        <v>*</v>
      </c>
      <c r="K10" s="11" t="str">
        <f>[6]Outubro!$G$14</f>
        <v>*</v>
      </c>
      <c r="L10" s="11" t="str">
        <f>[6]Outubro!$G$15</f>
        <v>*</v>
      </c>
      <c r="M10" s="11" t="str">
        <f>[6]Outubro!$G$16</f>
        <v>*</v>
      </c>
      <c r="N10" s="11" t="str">
        <f>[6]Outubro!$G$17</f>
        <v>*</v>
      </c>
      <c r="O10" s="11" t="str">
        <f>[6]Outubro!$G$18</f>
        <v>*</v>
      </c>
      <c r="P10" s="11" t="str">
        <f>[6]Outubro!$G$19</f>
        <v>*</v>
      </c>
      <c r="Q10" s="11" t="str">
        <f>[6]Outubro!$G$20</f>
        <v>*</v>
      </c>
      <c r="R10" s="11" t="str">
        <f>[6]Outubro!$G$21</f>
        <v>*</v>
      </c>
      <c r="S10" s="11" t="str">
        <f>[6]Outubro!$G$22</f>
        <v>*</v>
      </c>
      <c r="T10" s="11" t="str">
        <f>[6]Outubro!$G$23</f>
        <v>*</v>
      </c>
      <c r="U10" s="11" t="str">
        <f>[6]Outubro!$G$24</f>
        <v>*</v>
      </c>
      <c r="V10" s="11" t="str">
        <f>[6]Outubro!$G$25</f>
        <v>*</v>
      </c>
      <c r="W10" s="11" t="str">
        <f>[6]Outubro!$G$26</f>
        <v>*</v>
      </c>
      <c r="X10" s="11" t="str">
        <f>[6]Outubro!$G$27</f>
        <v>*</v>
      </c>
      <c r="Y10" s="11" t="str">
        <f>[6]Outubro!$G$28</f>
        <v>*</v>
      </c>
      <c r="Z10" s="11" t="str">
        <f>[6]Outubro!$G$29</f>
        <v>*</v>
      </c>
      <c r="AA10" s="11" t="str">
        <f>[6]Outubro!$G$30</f>
        <v>*</v>
      </c>
      <c r="AB10" s="11" t="str">
        <f>[6]Outubro!$G$31</f>
        <v>*</v>
      </c>
      <c r="AC10" s="11" t="str">
        <f>[6]Outubro!$G$32</f>
        <v>*</v>
      </c>
      <c r="AD10" s="11" t="str">
        <f>[6]Outubro!$G$33</f>
        <v>*</v>
      </c>
      <c r="AE10" s="11" t="str">
        <f>[6]Outubro!$G$34</f>
        <v>*</v>
      </c>
      <c r="AF10" s="11" t="str">
        <f>[6]Outubro!$G$35</f>
        <v>*</v>
      </c>
      <c r="AG10" s="15" t="s">
        <v>226</v>
      </c>
      <c r="AH10" s="94" t="s">
        <v>226</v>
      </c>
    </row>
    <row r="11" spans="1:38" x14ac:dyDescent="0.2">
      <c r="A11" s="58" t="s">
        <v>64</v>
      </c>
      <c r="B11" s="11" t="str">
        <f>[7]Outubro!$G$5</f>
        <v>*</v>
      </c>
      <c r="C11" s="11" t="str">
        <f>[7]Outubro!$G$6</f>
        <v>*</v>
      </c>
      <c r="D11" s="11" t="str">
        <f>[7]Outubro!$G$7</f>
        <v>*</v>
      </c>
      <c r="E11" s="11" t="str">
        <f>[7]Outubro!$G$8</f>
        <v>*</v>
      </c>
      <c r="F11" s="11" t="str">
        <f>[7]Outubro!$G$9</f>
        <v>*</v>
      </c>
      <c r="G11" s="11" t="str">
        <f>[7]Outubro!$G$10</f>
        <v>*</v>
      </c>
      <c r="H11" s="11" t="str">
        <f>[7]Outubro!$G$11</f>
        <v>*</v>
      </c>
      <c r="I11" s="11" t="str">
        <f>[7]Outubro!$G$12</f>
        <v>*</v>
      </c>
      <c r="J11" s="11" t="str">
        <f>[7]Outubro!$G$13</f>
        <v>*</v>
      </c>
      <c r="K11" s="11" t="str">
        <f>[7]Outubro!$G$14</f>
        <v>*</v>
      </c>
      <c r="L11" s="11" t="str">
        <f>[7]Outubro!$G$15</f>
        <v>*</v>
      </c>
      <c r="M11" s="11" t="str">
        <f>[7]Outubro!$G$16</f>
        <v>*</v>
      </c>
      <c r="N11" s="11" t="str">
        <f>[7]Outubro!$G$17</f>
        <v>*</v>
      </c>
      <c r="O11" s="11" t="str">
        <f>[7]Outubro!$G$18</f>
        <v>*</v>
      </c>
      <c r="P11" s="11" t="str">
        <f>[7]Outubro!$G$19</f>
        <v>*</v>
      </c>
      <c r="Q11" s="11" t="str">
        <f>[7]Outubro!$G$20</f>
        <v>*</v>
      </c>
      <c r="R11" s="11" t="str">
        <f>[7]Outubro!$G$21</f>
        <v>*</v>
      </c>
      <c r="S11" s="11" t="str">
        <f>[7]Outubro!$G$22</f>
        <v>*</v>
      </c>
      <c r="T11" s="11" t="str">
        <f>[7]Outubro!$G$23</f>
        <v>*</v>
      </c>
      <c r="U11" s="11" t="str">
        <f>[7]Outubro!$G$24</f>
        <v>*</v>
      </c>
      <c r="V11" s="11" t="str">
        <f>[7]Outubro!$G$25</f>
        <v>*</v>
      </c>
      <c r="W11" s="11" t="str">
        <f>[7]Outubro!$G$26</f>
        <v>*</v>
      </c>
      <c r="X11" s="11" t="str">
        <f>[7]Outubro!$G$27</f>
        <v>*</v>
      </c>
      <c r="Y11" s="11" t="str">
        <f>[7]Outubro!$G$28</f>
        <v>*</v>
      </c>
      <c r="Z11" s="11" t="str">
        <f>[7]Outubro!$G$29</f>
        <v>*</v>
      </c>
      <c r="AA11" s="11" t="str">
        <f>[7]Outubro!$G$30</f>
        <v>*</v>
      </c>
      <c r="AB11" s="11" t="str">
        <f>[7]Outubro!$G$31</f>
        <v>*</v>
      </c>
      <c r="AC11" s="11" t="str">
        <f>[7]Outubro!$G$32</f>
        <v>*</v>
      </c>
      <c r="AD11" s="11" t="str">
        <f>[7]Outubro!$G$33</f>
        <v>*</v>
      </c>
      <c r="AE11" s="11" t="str">
        <f>[7]Outubro!$G$34</f>
        <v>*</v>
      </c>
      <c r="AF11" s="11" t="str">
        <f>[7]Outubro!$G$35</f>
        <v>*</v>
      </c>
      <c r="AG11" s="15" t="s">
        <v>226</v>
      </c>
      <c r="AH11" s="94" t="s">
        <v>226</v>
      </c>
    </row>
    <row r="12" spans="1:38" x14ac:dyDescent="0.2">
      <c r="A12" s="58" t="s">
        <v>41</v>
      </c>
      <c r="B12" s="11" t="str">
        <f>[8]Outubro!$G$5</f>
        <v>*</v>
      </c>
      <c r="C12" s="11" t="str">
        <f>[8]Outubro!$G$6</f>
        <v>*</v>
      </c>
      <c r="D12" s="11" t="str">
        <f>[8]Outubro!$G$7</f>
        <v>*</v>
      </c>
      <c r="E12" s="11" t="str">
        <f>[8]Outubro!$G$8</f>
        <v>*</v>
      </c>
      <c r="F12" s="11" t="str">
        <f>[8]Outubro!$G$9</f>
        <v>*</v>
      </c>
      <c r="G12" s="11" t="str">
        <f>[8]Outubro!$G$10</f>
        <v>*</v>
      </c>
      <c r="H12" s="11" t="str">
        <f>[8]Outubro!$G$11</f>
        <v>*</v>
      </c>
      <c r="I12" s="11" t="str">
        <f>[8]Outubro!$G$12</f>
        <v>*</v>
      </c>
      <c r="J12" s="11" t="str">
        <f>[8]Outubro!$G$13</f>
        <v>*</v>
      </c>
      <c r="K12" s="11" t="str">
        <f>[8]Outubro!$G$14</f>
        <v>*</v>
      </c>
      <c r="L12" s="11" t="str">
        <f>[8]Outubro!$G$15</f>
        <v>*</v>
      </c>
      <c r="M12" s="11" t="str">
        <f>[8]Outubro!$G$16</f>
        <v>*</v>
      </c>
      <c r="N12" s="11" t="str">
        <f>[8]Outubro!$G$17</f>
        <v>*</v>
      </c>
      <c r="O12" s="11" t="str">
        <f>[8]Outubro!$G$18</f>
        <v>*</v>
      </c>
      <c r="P12" s="11" t="str">
        <f>[8]Outubro!$G$19</f>
        <v>*</v>
      </c>
      <c r="Q12" s="11" t="str">
        <f>[8]Outubro!$G$20</f>
        <v>*</v>
      </c>
      <c r="R12" s="11" t="str">
        <f>[8]Outubro!$G$21</f>
        <v>*</v>
      </c>
      <c r="S12" s="11" t="str">
        <f>[8]Outubro!$G$22</f>
        <v>*</v>
      </c>
      <c r="T12" s="11" t="str">
        <f>[8]Outubro!$G$23</f>
        <v>*</v>
      </c>
      <c r="U12" s="11" t="str">
        <f>[8]Outubro!$G$24</f>
        <v>*</v>
      </c>
      <c r="V12" s="11" t="str">
        <f>[8]Outubro!$G$25</f>
        <v>*</v>
      </c>
      <c r="W12" s="11" t="str">
        <f>[8]Outubro!$G$26</f>
        <v>*</v>
      </c>
      <c r="X12" s="11" t="str">
        <f>[8]Outubro!$G$27</f>
        <v>*</v>
      </c>
      <c r="Y12" s="11" t="str">
        <f>[8]Outubro!$G$28</f>
        <v>*</v>
      </c>
      <c r="Z12" s="11" t="str">
        <f>[8]Outubro!$G$29</f>
        <v>*</v>
      </c>
      <c r="AA12" s="11" t="str">
        <f>[8]Outubro!$G$30</f>
        <v>*</v>
      </c>
      <c r="AB12" s="11" t="str">
        <f>[8]Outubro!$G$31</f>
        <v>*</v>
      </c>
      <c r="AC12" s="11" t="str">
        <f>[8]Outubro!$G$32</f>
        <v>*</v>
      </c>
      <c r="AD12" s="11" t="str">
        <f>[8]Outubro!$G$33</f>
        <v>*</v>
      </c>
      <c r="AE12" s="11" t="str">
        <f>[8]Outubro!$G$34</f>
        <v>*</v>
      </c>
      <c r="AF12" s="11" t="str">
        <f>[8]Outubro!$G$35</f>
        <v>*</v>
      </c>
      <c r="AG12" s="15" t="s">
        <v>226</v>
      </c>
      <c r="AH12" s="94" t="s">
        <v>226</v>
      </c>
      <c r="AL12" t="s">
        <v>47</v>
      </c>
    </row>
    <row r="13" spans="1:38" x14ac:dyDescent="0.2">
      <c r="A13" s="58" t="s">
        <v>114</v>
      </c>
      <c r="B13" s="11">
        <f>[9]Outubro!$G$5</f>
        <v>18</v>
      </c>
      <c r="C13" s="11">
        <f>[9]Outubro!$G$6</f>
        <v>21</v>
      </c>
      <c r="D13" s="11">
        <f>[9]Outubro!$G$7</f>
        <v>24</v>
      </c>
      <c r="E13" s="11">
        <f>[9]Outubro!$G$8</f>
        <v>43</v>
      </c>
      <c r="F13" s="11">
        <f>[9]Outubro!$G$9</f>
        <v>41</v>
      </c>
      <c r="G13" s="11">
        <f>[9]Outubro!$G$10</f>
        <v>32</v>
      </c>
      <c r="H13" s="11">
        <f>[9]Outubro!$G$11</f>
        <v>27</v>
      </c>
      <c r="I13" s="11">
        <f>[9]Outubro!$G$12</f>
        <v>25</v>
      </c>
      <c r="J13" s="11">
        <f>[9]Outubro!$G$13</f>
        <v>25</v>
      </c>
      <c r="K13" s="11">
        <f>[9]Outubro!$G$14</f>
        <v>27</v>
      </c>
      <c r="L13" s="11">
        <f>[9]Outubro!$G$15</f>
        <v>27</v>
      </c>
      <c r="M13" s="11">
        <f>[9]Outubro!$G$16</f>
        <v>41</v>
      </c>
      <c r="N13" s="11">
        <f>[9]Outubro!$G$17</f>
        <v>35</v>
      </c>
      <c r="O13" s="11">
        <f>[9]Outubro!$G$18</f>
        <v>29</v>
      </c>
      <c r="P13" s="11">
        <f>[9]Outubro!$G$19</f>
        <v>38</v>
      </c>
      <c r="Q13" s="11">
        <f>[9]Outubro!$G$20</f>
        <v>52</v>
      </c>
      <c r="R13" s="11">
        <f>[9]Outubro!$G$21</f>
        <v>44</v>
      </c>
      <c r="S13" s="11">
        <f>[9]Outubro!$G$22</f>
        <v>52</v>
      </c>
      <c r="T13" s="11">
        <f>[9]Outubro!$G$23</f>
        <v>46</v>
      </c>
      <c r="U13" s="11">
        <f>[9]Outubro!$G$24</f>
        <v>43</v>
      </c>
      <c r="V13" s="11">
        <f>[9]Outubro!$G$25</f>
        <v>45</v>
      </c>
      <c r="W13" s="11">
        <f>[9]Outubro!$G$26</f>
        <v>52</v>
      </c>
      <c r="X13" s="11">
        <f>[9]Outubro!$G$27</f>
        <v>52</v>
      </c>
      <c r="Y13" s="11">
        <f>[9]Outubro!$G$28</f>
        <v>52</v>
      </c>
      <c r="Z13" s="11">
        <f>[9]Outubro!$G$29</f>
        <v>46</v>
      </c>
      <c r="AA13" s="11">
        <f>[9]Outubro!$G$30</f>
        <v>60</v>
      </c>
      <c r="AB13" s="11">
        <f>[9]Outubro!$G$31</f>
        <v>37</v>
      </c>
      <c r="AC13" s="11">
        <f>[9]Outubro!$G$32</f>
        <v>48</v>
      </c>
      <c r="AD13" s="11">
        <f>[9]Outubro!$G$33</f>
        <v>62</v>
      </c>
      <c r="AE13" s="11">
        <f>[9]Outubro!$G$34</f>
        <v>44</v>
      </c>
      <c r="AF13" s="11">
        <f>[9]Outubro!$G$35</f>
        <v>44</v>
      </c>
      <c r="AG13" s="14">
        <f>MIN(B13:AF13)</f>
        <v>18</v>
      </c>
      <c r="AH13" s="116">
        <f>AVERAGE(B13:AF13)</f>
        <v>39.741935483870968</v>
      </c>
    </row>
    <row r="14" spans="1:38" x14ac:dyDescent="0.2">
      <c r="A14" s="58" t="s">
        <v>118</v>
      </c>
      <c r="B14" s="11" t="str">
        <f>[10]Outubro!$G$5</f>
        <v>*</v>
      </c>
      <c r="C14" s="11" t="str">
        <f>[10]Outubro!$G$6</f>
        <v>*</v>
      </c>
      <c r="D14" s="11" t="str">
        <f>[10]Outubro!$G$7</f>
        <v>*</v>
      </c>
      <c r="E14" s="11" t="str">
        <f>[10]Outubro!$G$8</f>
        <v>*</v>
      </c>
      <c r="F14" s="11" t="str">
        <f>[10]Outubro!$G$9</f>
        <v>*</v>
      </c>
      <c r="G14" s="11" t="str">
        <f>[10]Outubro!$G$10</f>
        <v>*</v>
      </c>
      <c r="H14" s="11" t="str">
        <f>[10]Outubro!$G$11</f>
        <v>*</v>
      </c>
      <c r="I14" s="11" t="str">
        <f>[10]Outubro!$G$12</f>
        <v>*</v>
      </c>
      <c r="J14" s="11" t="str">
        <f>[10]Outubro!$G$13</f>
        <v>*</v>
      </c>
      <c r="K14" s="11" t="str">
        <f>[10]Outubro!$G$14</f>
        <v>*</v>
      </c>
      <c r="L14" s="11" t="str">
        <f>[10]Outubro!$G$15</f>
        <v>*</v>
      </c>
      <c r="M14" s="11" t="str">
        <f>[10]Outubro!$G$16</f>
        <v>*</v>
      </c>
      <c r="N14" s="11" t="str">
        <f>[10]Outubro!$G$17</f>
        <v>*</v>
      </c>
      <c r="O14" s="11" t="str">
        <f>[10]Outubro!$G$18</f>
        <v>*</v>
      </c>
      <c r="P14" s="11" t="str">
        <f>[10]Outubro!$G$19</f>
        <v>*</v>
      </c>
      <c r="Q14" s="11" t="str">
        <f>[10]Outubro!$G$20</f>
        <v>*</v>
      </c>
      <c r="R14" s="11" t="str">
        <f>[10]Outubro!$G$21</f>
        <v>*</v>
      </c>
      <c r="S14" s="11" t="str">
        <f>[10]Outubro!$G$22</f>
        <v>*</v>
      </c>
      <c r="T14" s="11" t="str">
        <f>[10]Outubro!$G$23</f>
        <v>*</v>
      </c>
      <c r="U14" s="11" t="str">
        <f>[10]Outubro!$G$24</f>
        <v>*</v>
      </c>
      <c r="V14" s="11" t="str">
        <f>[10]Outubro!$G$25</f>
        <v>*</v>
      </c>
      <c r="W14" s="11" t="str">
        <f>[10]Outubro!$G$26</f>
        <v>*</v>
      </c>
      <c r="X14" s="11" t="str">
        <f>[10]Outubro!$G$27</f>
        <v>*</v>
      </c>
      <c r="Y14" s="11" t="str">
        <f>[10]Outubro!$G$28</f>
        <v>*</v>
      </c>
      <c r="Z14" s="11" t="str">
        <f>[10]Outubro!$G$29</f>
        <v>*</v>
      </c>
      <c r="AA14" s="11" t="str">
        <f>[10]Outubro!$G$30</f>
        <v>*</v>
      </c>
      <c r="AB14" s="11" t="str">
        <f>[10]Outubro!$G$31</f>
        <v>*</v>
      </c>
      <c r="AC14" s="11" t="str">
        <f>[10]Outubro!$G$32</f>
        <v>*</v>
      </c>
      <c r="AD14" s="11" t="str">
        <f>[10]Outubro!$G$33</f>
        <v>*</v>
      </c>
      <c r="AE14" s="11" t="str">
        <f>[10]Outubro!$G$34</f>
        <v>*</v>
      </c>
      <c r="AF14" s="11" t="str">
        <f>[10]Outubro!$G$35</f>
        <v>*</v>
      </c>
      <c r="AG14" s="15" t="s">
        <v>226</v>
      </c>
      <c r="AH14" s="94" t="s">
        <v>226</v>
      </c>
    </row>
    <row r="15" spans="1:38" x14ac:dyDescent="0.2">
      <c r="A15" s="58" t="s">
        <v>121</v>
      </c>
      <c r="B15" s="11">
        <f>[11]Outubro!$G$5</f>
        <v>21</v>
      </c>
      <c r="C15" s="11">
        <f>[11]Outubro!$G$6</f>
        <v>21</v>
      </c>
      <c r="D15" s="11">
        <f>[11]Outubro!$G$7</f>
        <v>15</v>
      </c>
      <c r="E15" s="11">
        <f>[11]Outubro!$G$8</f>
        <v>35</v>
      </c>
      <c r="F15" s="11">
        <f>[11]Outubro!$G$9</f>
        <v>32</v>
      </c>
      <c r="G15" s="11">
        <f>[11]Outubro!$G$10</f>
        <v>27</v>
      </c>
      <c r="H15" s="11">
        <f>[11]Outubro!$G$11</f>
        <v>21</v>
      </c>
      <c r="I15" s="11">
        <f>[11]Outubro!$G$12</f>
        <v>22</v>
      </c>
      <c r="J15" s="11">
        <f>[11]Outubro!$G$13</f>
        <v>21</v>
      </c>
      <c r="K15" s="11">
        <f>[11]Outubro!$G$14</f>
        <v>14</v>
      </c>
      <c r="L15" s="11">
        <f>[11]Outubro!$G$15</f>
        <v>25</v>
      </c>
      <c r="M15" s="11">
        <f>[11]Outubro!$G$16</f>
        <v>36</v>
      </c>
      <c r="N15" s="11">
        <f>[11]Outubro!$G$17</f>
        <v>31</v>
      </c>
      <c r="O15" s="11">
        <f>[11]Outubro!$G$18</f>
        <v>37</v>
      </c>
      <c r="P15" s="11">
        <f>[11]Outubro!$G$19</f>
        <v>72</v>
      </c>
      <c r="Q15" s="11">
        <f>[11]Outubro!$G$20</f>
        <v>61</v>
      </c>
      <c r="R15" s="11">
        <f>[11]Outubro!$G$21</f>
        <v>43</v>
      </c>
      <c r="S15" s="11">
        <f>[11]Outubro!$G$22</f>
        <v>45</v>
      </c>
      <c r="T15" s="11">
        <f>[11]Outubro!$G$23</f>
        <v>38</v>
      </c>
      <c r="U15" s="11">
        <f>[11]Outubro!$G$24</f>
        <v>39</v>
      </c>
      <c r="V15" s="11">
        <f>[11]Outubro!$G$25</f>
        <v>33</v>
      </c>
      <c r="W15" s="11">
        <f>[11]Outubro!$G$26</f>
        <v>41</v>
      </c>
      <c r="X15" s="11">
        <f>[11]Outubro!$G$27</f>
        <v>45</v>
      </c>
      <c r="Y15" s="11">
        <f>[11]Outubro!$G$28</f>
        <v>59</v>
      </c>
      <c r="Z15" s="11">
        <f>[11]Outubro!$G$29</f>
        <v>37</v>
      </c>
      <c r="AA15" s="11">
        <f>[11]Outubro!$G$30</f>
        <v>54</v>
      </c>
      <c r="AB15" s="11">
        <f>[11]Outubro!$G$31</f>
        <v>36</v>
      </c>
      <c r="AC15" s="11">
        <f>[11]Outubro!$G$32</f>
        <v>38</v>
      </c>
      <c r="AD15" s="11">
        <f>[11]Outubro!$G$33</f>
        <v>60</v>
      </c>
      <c r="AE15" s="11">
        <f>[11]Outubro!$G$34</f>
        <v>51</v>
      </c>
      <c r="AF15" s="11">
        <f>[11]Outubro!$G$35</f>
        <v>42</v>
      </c>
      <c r="AG15" s="15">
        <f t="shared" ref="AG15" si="3">MIN(B15:AF15)</f>
        <v>14</v>
      </c>
      <c r="AH15" s="94">
        <f t="shared" ref="AH15" si="4">AVERAGE(B15:AF15)</f>
        <v>37.161290322580648</v>
      </c>
    </row>
    <row r="16" spans="1:38" x14ac:dyDescent="0.2">
      <c r="A16" s="58" t="s">
        <v>168</v>
      </c>
      <c r="B16" s="11" t="str">
        <f>[12]Outubro!$G$5</f>
        <v>*</v>
      </c>
      <c r="C16" s="11" t="str">
        <f>[12]Outubro!$G$6</f>
        <v>*</v>
      </c>
      <c r="D16" s="11" t="str">
        <f>[12]Outubro!$G$7</f>
        <v>*</v>
      </c>
      <c r="E16" s="11" t="str">
        <f>[12]Outubro!$G$8</f>
        <v>*</v>
      </c>
      <c r="F16" s="11" t="str">
        <f>[12]Outubro!$G$9</f>
        <v>*</v>
      </c>
      <c r="G16" s="11" t="str">
        <f>[12]Outubro!$G$10</f>
        <v>*</v>
      </c>
      <c r="H16" s="11" t="str">
        <f>[12]Outubro!$G$11</f>
        <v>*</v>
      </c>
      <c r="I16" s="11" t="str">
        <f>[12]Outubro!$G$12</f>
        <v>*</v>
      </c>
      <c r="J16" s="11" t="str">
        <f>[12]Outubro!$G$13</f>
        <v>*</v>
      </c>
      <c r="K16" s="11" t="str">
        <f>[12]Outubro!$G$14</f>
        <v>*</v>
      </c>
      <c r="L16" s="11" t="str">
        <f>[12]Outubro!$G$15</f>
        <v>*</v>
      </c>
      <c r="M16" s="11" t="str">
        <f>[12]Outubro!$G$16</f>
        <v>*</v>
      </c>
      <c r="N16" s="11" t="str">
        <f>[12]Outubro!$G$17</f>
        <v>*</v>
      </c>
      <c r="O16" s="11" t="str">
        <f>[12]Outubro!$G$18</f>
        <v>*</v>
      </c>
      <c r="P16" s="11" t="str">
        <f>[12]Outubro!$G$19</f>
        <v>*</v>
      </c>
      <c r="Q16" s="11" t="str">
        <f>[12]Outubro!$G$20</f>
        <v>*</v>
      </c>
      <c r="R16" s="11" t="str">
        <f>[12]Outubro!$G$21</f>
        <v>*</v>
      </c>
      <c r="S16" s="11" t="str">
        <f>[12]Outubro!$G$22</f>
        <v>*</v>
      </c>
      <c r="T16" s="11" t="str">
        <f>[12]Outubro!$G$23</f>
        <v>*</v>
      </c>
      <c r="U16" s="11" t="str">
        <f>[12]Outubro!$G$24</f>
        <v>*</v>
      </c>
      <c r="V16" s="11" t="str">
        <f>[12]Outubro!$G$25</f>
        <v>*</v>
      </c>
      <c r="W16" s="11" t="str">
        <f>[12]Outubro!$G$26</f>
        <v>*</v>
      </c>
      <c r="X16" s="11" t="str">
        <f>[12]Outubro!$G$27</f>
        <v>*</v>
      </c>
      <c r="Y16" s="11" t="str">
        <f>[12]Outubro!$G$28</f>
        <v>*</v>
      </c>
      <c r="Z16" s="11" t="str">
        <f>[12]Outubro!$G$29</f>
        <v>*</v>
      </c>
      <c r="AA16" s="11" t="str">
        <f>[12]Outubro!$G$30</f>
        <v>*</v>
      </c>
      <c r="AB16" s="11" t="str">
        <f>[12]Outubro!$G$31</f>
        <v>*</v>
      </c>
      <c r="AC16" s="11" t="str">
        <f>[12]Outubro!$G$32</f>
        <v>*</v>
      </c>
      <c r="AD16" s="11" t="str">
        <f>[12]Outubro!$G$33</f>
        <v>*</v>
      </c>
      <c r="AE16" s="11" t="str">
        <f>[12]Outubro!$G$34</f>
        <v>*</v>
      </c>
      <c r="AF16" s="11" t="str">
        <f>[12]Outubro!$G$35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[13]Outubro!$G$5</f>
        <v>11</v>
      </c>
      <c r="C17" s="11">
        <f>[13]Outubro!$G$6</f>
        <v>14</v>
      </c>
      <c r="D17" s="11">
        <f>[13]Outubro!$G$7</f>
        <v>15</v>
      </c>
      <c r="E17" s="11">
        <f>[13]Outubro!$G$8</f>
        <v>14</v>
      </c>
      <c r="F17" s="11">
        <f>[13]Outubro!$G$9</f>
        <v>14</v>
      </c>
      <c r="G17" s="11">
        <f>[13]Outubro!$G$10</f>
        <v>19</v>
      </c>
      <c r="H17" s="11">
        <f>[13]Outubro!$G$11</f>
        <v>16</v>
      </c>
      <c r="I17" s="11">
        <f>[13]Outubro!$G$12</f>
        <v>23</v>
      </c>
      <c r="J17" s="11">
        <f>[13]Outubro!$G$13</f>
        <v>21</v>
      </c>
      <c r="K17" s="11">
        <f>[13]Outubro!$G$14</f>
        <v>29</v>
      </c>
      <c r="L17" s="11">
        <f>[13]Outubro!$G$15</f>
        <v>25</v>
      </c>
      <c r="M17" s="11">
        <f>[13]Outubro!$G$16</f>
        <v>35</v>
      </c>
      <c r="N17" s="11">
        <f>[13]Outubro!$G$17</f>
        <v>28</v>
      </c>
      <c r="O17" s="11">
        <f>[13]Outubro!$G$18</f>
        <v>21</v>
      </c>
      <c r="P17" s="11">
        <f>[13]Outubro!$G$19</f>
        <v>53</v>
      </c>
      <c r="Q17" s="11">
        <f>[13]Outubro!$G$20</f>
        <v>41</v>
      </c>
      <c r="R17" s="11">
        <f>[13]Outubro!$G$21</f>
        <v>34</v>
      </c>
      <c r="S17" s="11">
        <f>[13]Outubro!$G$22</f>
        <v>32</v>
      </c>
      <c r="T17" s="11">
        <f>[13]Outubro!$G$23</f>
        <v>38</v>
      </c>
      <c r="U17" s="11">
        <f>[13]Outubro!$G$24</f>
        <v>44</v>
      </c>
      <c r="V17" s="11">
        <f>[13]Outubro!$G$25</f>
        <v>33</v>
      </c>
      <c r="W17" s="11">
        <f>[13]Outubro!$G$26</f>
        <v>40</v>
      </c>
      <c r="X17" s="11">
        <f>[13]Outubro!$G$27</f>
        <v>50</v>
      </c>
      <c r="Y17" s="11">
        <f>[13]Outubro!$G$28</f>
        <v>41</v>
      </c>
      <c r="Z17" s="11">
        <f>[13]Outubro!$G$29</f>
        <v>38</v>
      </c>
      <c r="AA17" s="11">
        <f>[13]Outubro!$G$30</f>
        <v>59</v>
      </c>
      <c r="AB17" s="11">
        <f>[13]Outubro!$G$31</f>
        <v>40</v>
      </c>
      <c r="AC17" s="11">
        <f>[13]Outubro!$G$32</f>
        <v>45</v>
      </c>
      <c r="AD17" s="11">
        <f>[13]Outubro!$G$33</f>
        <v>55</v>
      </c>
      <c r="AE17" s="11">
        <f>[13]Outubro!$G$34</f>
        <v>63</v>
      </c>
      <c r="AF17" s="11">
        <f>[13]Outubro!$G$35</f>
        <v>45</v>
      </c>
      <c r="AG17" s="15">
        <f t="shared" ref="AG17:AG25" si="5">MIN(B17:AF17)</f>
        <v>11</v>
      </c>
      <c r="AH17" s="94">
        <f t="shared" ref="AH17:AH25" si="6">AVERAGE(B17:AF17)</f>
        <v>33.41935483870968</v>
      </c>
      <c r="AJ17" s="12" t="s">
        <v>47</v>
      </c>
    </row>
    <row r="18" spans="1:39" x14ac:dyDescent="0.2">
      <c r="A18" s="58" t="s">
        <v>3</v>
      </c>
      <c r="B18" s="11">
        <f>[14]Outubro!$G$5</f>
        <v>15</v>
      </c>
      <c r="C18" s="11">
        <f>[14]Outubro!$G$6</f>
        <v>9</v>
      </c>
      <c r="D18" s="11">
        <f>[14]Outubro!$G$7</f>
        <v>10</v>
      </c>
      <c r="E18" s="11">
        <f>[14]Outubro!$G$8</f>
        <v>11</v>
      </c>
      <c r="F18" s="11">
        <f>[14]Outubro!$G$9</f>
        <v>10</v>
      </c>
      <c r="G18" s="11">
        <f>[14]Outubro!$G$10</f>
        <v>9</v>
      </c>
      <c r="H18" s="11">
        <f>[14]Outubro!$G$11</f>
        <v>12</v>
      </c>
      <c r="I18" s="11">
        <f>[14]Outubro!$G$12</f>
        <v>19</v>
      </c>
      <c r="J18" s="11">
        <f>[14]Outubro!$G$13</f>
        <v>16</v>
      </c>
      <c r="K18" s="11">
        <f>[14]Outubro!$G$14</f>
        <v>30</v>
      </c>
      <c r="L18" s="11">
        <f>[14]Outubro!$G$15</f>
        <v>27</v>
      </c>
      <c r="M18" s="11">
        <f>[14]Outubro!$G$16</f>
        <v>25</v>
      </c>
      <c r="N18" s="11">
        <f>[14]Outubro!$G$17</f>
        <v>17</v>
      </c>
      <c r="O18" s="11">
        <f>[14]Outubro!$G$18</f>
        <v>19</v>
      </c>
      <c r="P18" s="11">
        <f>[14]Outubro!$G$19</f>
        <v>38</v>
      </c>
      <c r="Q18" s="11">
        <f>[14]Outubro!$G$20</f>
        <v>46</v>
      </c>
      <c r="R18" s="11">
        <f>[14]Outubro!$G$21</f>
        <v>31</v>
      </c>
      <c r="S18" s="11">
        <f>[14]Outubro!$G$22</f>
        <v>21</v>
      </c>
      <c r="T18" s="11">
        <f>[14]Outubro!$G$23</f>
        <v>45</v>
      </c>
      <c r="U18" s="11">
        <f>[14]Outubro!$G$24</f>
        <v>56</v>
      </c>
      <c r="V18" s="11">
        <f>[14]Outubro!$G$25</f>
        <v>35</v>
      </c>
      <c r="W18" s="11">
        <f>[14]Outubro!$G$26</f>
        <v>32</v>
      </c>
      <c r="X18" s="11">
        <f>[14]Outubro!$G$27</f>
        <v>31</v>
      </c>
      <c r="Y18" s="11">
        <f>[14]Outubro!$G$28</f>
        <v>43</v>
      </c>
      <c r="Z18" s="11">
        <f>[14]Outubro!$G$29</f>
        <v>38</v>
      </c>
      <c r="AA18" s="11">
        <f>[14]Outubro!$G$30</f>
        <v>52</v>
      </c>
      <c r="AB18" s="11">
        <f>[14]Outubro!$G$31</f>
        <v>49</v>
      </c>
      <c r="AC18" s="11">
        <f>[14]Outubro!$G$32</f>
        <v>36</v>
      </c>
      <c r="AD18" s="11">
        <f>[14]Outubro!$G$33</f>
        <v>52</v>
      </c>
      <c r="AE18" s="11">
        <f>[14]Outubro!$G$34</f>
        <v>80</v>
      </c>
      <c r="AF18" s="11" t="str">
        <f>[14]Outubro!$G$35</f>
        <v>*</v>
      </c>
      <c r="AG18" s="15">
        <f t="shared" si="5"/>
        <v>9</v>
      </c>
      <c r="AH18" s="94">
        <f>AVERAGE(B18:AF18)</f>
        <v>30.466666666666665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[15]Outubro!$G$5</f>
        <v>*</v>
      </c>
      <c r="C19" s="11" t="str">
        <f>[15]Outubro!$G$6</f>
        <v>*</v>
      </c>
      <c r="D19" s="11" t="str">
        <f>[15]Outubro!$G$7</f>
        <v>*</v>
      </c>
      <c r="E19" s="11" t="str">
        <f>[15]Outubro!$G$8</f>
        <v>*</v>
      </c>
      <c r="F19" s="11" t="str">
        <f>[15]Outubro!$G$9</f>
        <v>*</v>
      </c>
      <c r="G19" s="11" t="str">
        <f>[15]Outubro!$G$10</f>
        <v>*</v>
      </c>
      <c r="H19" s="11" t="str">
        <f>[15]Outubro!$G$11</f>
        <v>*</v>
      </c>
      <c r="I19" s="11" t="str">
        <f>[15]Outubro!$G$12</f>
        <v>*</v>
      </c>
      <c r="J19" s="11" t="str">
        <f>[15]Outubro!$G$13</f>
        <v>*</v>
      </c>
      <c r="K19" s="11" t="str">
        <f>[15]Outubro!$G$14</f>
        <v>*</v>
      </c>
      <c r="L19" s="11" t="str">
        <f>[15]Outubro!$G$15</f>
        <v>*</v>
      </c>
      <c r="M19" s="11" t="str">
        <f>[15]Outubro!$G$16</f>
        <v>*</v>
      </c>
      <c r="N19" s="11" t="str">
        <f>[15]Outubro!$G$17</f>
        <v>*</v>
      </c>
      <c r="O19" s="11" t="str">
        <f>[15]Outubro!$G$18</f>
        <v>*</v>
      </c>
      <c r="P19" s="11" t="str">
        <f>[15]Outubro!$G$19</f>
        <v>*</v>
      </c>
      <c r="Q19" s="11" t="str">
        <f>[15]Outubro!$G$20</f>
        <v>*</v>
      </c>
      <c r="R19" s="11" t="str">
        <f>[15]Outubro!$G$21</f>
        <v>*</v>
      </c>
      <c r="S19" s="11" t="str">
        <f>[15]Outubro!$G$22</f>
        <v>*</v>
      </c>
      <c r="T19" s="11" t="str">
        <f>[15]Outubro!$G$23</f>
        <v>*</v>
      </c>
      <c r="U19" s="11" t="str">
        <f>[15]Outubro!$G$24</f>
        <v>*</v>
      </c>
      <c r="V19" s="11" t="str">
        <f>[15]Outubro!$G$25</f>
        <v>*</v>
      </c>
      <c r="W19" s="11" t="str">
        <f>[15]Outubro!$G$26</f>
        <v>*</v>
      </c>
      <c r="X19" s="11" t="str">
        <f>[15]Outubro!$G$27</f>
        <v>*</v>
      </c>
      <c r="Y19" s="11" t="str">
        <f>[15]Outubro!$G$28</f>
        <v>*</v>
      </c>
      <c r="Z19" s="11" t="str">
        <f>[15]Outubro!$G$29</f>
        <v>*</v>
      </c>
      <c r="AA19" s="11" t="str">
        <f>[15]Outubro!$G$30</f>
        <v>*</v>
      </c>
      <c r="AB19" s="11" t="str">
        <f>[15]Outubro!$G$31</f>
        <v>*</v>
      </c>
      <c r="AC19" s="11" t="str">
        <f>[15]Outubro!$G$32</f>
        <v>*</v>
      </c>
      <c r="AD19" s="11" t="str">
        <f>[15]Outubro!$G$33</f>
        <v>*</v>
      </c>
      <c r="AE19" s="11" t="str">
        <f>[15]Outubro!$G$34</f>
        <v>*</v>
      </c>
      <c r="AF19" s="11" t="str">
        <f>[15]Outubro!$G$35</f>
        <v>*</v>
      </c>
      <c r="AG19" s="15" t="s">
        <v>226</v>
      </c>
      <c r="AH19" s="94" t="s">
        <v>226</v>
      </c>
      <c r="AL19" t="s">
        <v>47</v>
      </c>
    </row>
    <row r="20" spans="1:39" x14ac:dyDescent="0.2">
      <c r="A20" s="58" t="s">
        <v>5</v>
      </c>
      <c r="B20" s="11">
        <f>[16]Outubro!$G$5</f>
        <v>11</v>
      </c>
      <c r="C20" s="11">
        <f>[16]Outubro!$G$6</f>
        <v>11</v>
      </c>
      <c r="D20" s="11">
        <f>[16]Outubro!$G$7</f>
        <v>15</v>
      </c>
      <c r="E20" s="11">
        <f>[16]Outubro!$G$8</f>
        <v>27</v>
      </c>
      <c r="F20" s="11">
        <f>[16]Outubro!$G$9</f>
        <v>24</v>
      </c>
      <c r="G20" s="11">
        <f>[16]Outubro!$G$10</f>
        <v>19</v>
      </c>
      <c r="H20" s="11">
        <f>[16]Outubro!$G$11</f>
        <v>21</v>
      </c>
      <c r="I20" s="11">
        <f>[16]Outubro!$G$12</f>
        <v>15</v>
      </c>
      <c r="J20" s="11">
        <f>[16]Outubro!$G$13</f>
        <v>11</v>
      </c>
      <c r="K20" s="11">
        <f>[16]Outubro!$G$14</f>
        <v>14</v>
      </c>
      <c r="L20" s="11">
        <f>[16]Outubro!$G$15</f>
        <v>21</v>
      </c>
      <c r="M20" s="11">
        <f>[16]Outubro!$G$16</f>
        <v>27</v>
      </c>
      <c r="N20" s="11">
        <f>[16]Outubro!$G$17</f>
        <v>21</v>
      </c>
      <c r="O20" s="11">
        <f>[16]Outubro!$G$18</f>
        <v>21</v>
      </c>
      <c r="P20" s="11">
        <f>[16]Outubro!$G$19</f>
        <v>34</v>
      </c>
      <c r="Q20" s="11">
        <f>[16]Outubro!$G$20</f>
        <v>32</v>
      </c>
      <c r="R20" s="11">
        <f>[16]Outubro!$G$21</f>
        <v>23</v>
      </c>
      <c r="S20" s="11">
        <f>[16]Outubro!$G$22</f>
        <v>27</v>
      </c>
      <c r="T20" s="11">
        <f>[16]Outubro!$G$23</f>
        <v>48</v>
      </c>
      <c r="U20" s="11">
        <f>[16]Outubro!$G$24</f>
        <v>38</v>
      </c>
      <c r="V20" s="11">
        <f>[16]Outubro!$G$25</f>
        <v>58</v>
      </c>
      <c r="W20" s="11">
        <f>[16]Outubro!$G$26</f>
        <v>31</v>
      </c>
      <c r="X20" s="11">
        <f>[16]Outubro!$G$27</f>
        <v>57</v>
      </c>
      <c r="Y20" s="11">
        <f>[16]Outubro!$G$28</f>
        <v>61</v>
      </c>
      <c r="Z20" s="11">
        <f>[16]Outubro!$G$29</f>
        <v>43</v>
      </c>
      <c r="AA20" s="11">
        <f>[16]Outubro!$G$30</f>
        <v>48</v>
      </c>
      <c r="AB20" s="11">
        <f>[16]Outubro!$G$31</f>
        <v>50</v>
      </c>
      <c r="AC20" s="11">
        <f>[16]Outubro!$G$32</f>
        <v>33</v>
      </c>
      <c r="AD20" s="11">
        <f>[16]Outubro!$G$33</f>
        <v>59</v>
      </c>
      <c r="AE20" s="11">
        <f>[16]Outubro!$G$34</f>
        <v>40</v>
      </c>
      <c r="AF20" s="11">
        <f>[16]Outubro!$G$35</f>
        <v>38</v>
      </c>
      <c r="AG20" s="15">
        <f t="shared" si="5"/>
        <v>11</v>
      </c>
      <c r="AH20" s="94">
        <f t="shared" si="6"/>
        <v>31.548387096774192</v>
      </c>
      <c r="AI20" s="12" t="s">
        <v>47</v>
      </c>
    </row>
    <row r="21" spans="1:39" x14ac:dyDescent="0.2">
      <c r="A21" s="58" t="s">
        <v>43</v>
      </c>
      <c r="B21" s="11">
        <f>[17]Outubro!$G$5</f>
        <v>11</v>
      </c>
      <c r="C21" s="11">
        <f>[17]Outubro!$G$6</f>
        <v>8</v>
      </c>
      <c r="D21" s="11">
        <f>[17]Outubro!$G$7</f>
        <v>8</v>
      </c>
      <c r="E21" s="11">
        <f>[17]Outubro!$G$8</f>
        <v>7</v>
      </c>
      <c r="F21" s="11">
        <f>[17]Outubro!$G$9</f>
        <v>10</v>
      </c>
      <c r="G21" s="11">
        <f>[17]Outubro!$G$10</f>
        <v>10</v>
      </c>
      <c r="H21" s="11">
        <f>[17]Outubro!$G$11</f>
        <v>17</v>
      </c>
      <c r="I21" s="11">
        <f>[17]Outubro!$G$12</f>
        <v>19</v>
      </c>
      <c r="J21" s="11">
        <f>[17]Outubro!$G$13</f>
        <v>17</v>
      </c>
      <c r="K21" s="11">
        <f>[17]Outubro!$G$14</f>
        <v>23</v>
      </c>
      <c r="L21" s="11">
        <f>[17]Outubro!$G$15</f>
        <v>36</v>
      </c>
      <c r="M21" s="11">
        <f>[17]Outubro!$G$16</f>
        <v>21</v>
      </c>
      <c r="N21" s="11">
        <f>[17]Outubro!$G$17</f>
        <v>17</v>
      </c>
      <c r="O21" s="11">
        <f>[17]Outubro!$G$18</f>
        <v>21</v>
      </c>
      <c r="P21" s="11">
        <f>[17]Outubro!$G$19</f>
        <v>34</v>
      </c>
      <c r="Q21" s="11">
        <f>[17]Outubro!$G$20</f>
        <v>29</v>
      </c>
      <c r="R21" s="11">
        <f>[17]Outubro!$G$21</f>
        <v>30</v>
      </c>
      <c r="S21" s="11">
        <f>[17]Outubro!$G$22</f>
        <v>23</v>
      </c>
      <c r="T21" s="11">
        <f>[17]Outubro!$G$23</f>
        <v>30</v>
      </c>
      <c r="U21" s="11">
        <f>[17]Outubro!$G$24</f>
        <v>44</v>
      </c>
      <c r="V21" s="11">
        <f>[17]Outubro!$G$25</f>
        <v>31</v>
      </c>
      <c r="W21" s="11">
        <f>[17]Outubro!$G$26</f>
        <v>32</v>
      </c>
      <c r="X21" s="11">
        <f>[17]Outubro!$G$27</f>
        <v>37</v>
      </c>
      <c r="Y21" s="11">
        <f>[17]Outubro!$G$28</f>
        <v>35</v>
      </c>
      <c r="Z21" s="11">
        <f>[17]Outubro!$G$29</f>
        <v>38</v>
      </c>
      <c r="AA21" s="11">
        <f>[17]Outubro!$G$30</f>
        <v>44</v>
      </c>
      <c r="AB21" s="11">
        <f>[17]Outubro!$G$31</f>
        <v>52</v>
      </c>
      <c r="AC21" s="11">
        <f>[17]Outubro!$G$32</f>
        <v>40</v>
      </c>
      <c r="AD21" s="11">
        <f>[17]Outubro!$G$33</f>
        <v>65</v>
      </c>
      <c r="AE21" s="11">
        <f>[17]Outubro!$G$34</f>
        <v>50</v>
      </c>
      <c r="AF21" s="11">
        <f>[17]Outubro!$G$35</f>
        <v>38</v>
      </c>
      <c r="AG21" s="15">
        <f>MIN(B21:AF21)</f>
        <v>7</v>
      </c>
      <c r="AH21" s="94">
        <f>AVERAGE(B21:AF21)</f>
        <v>28.29032258064516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[18]Outubro!$G$5</f>
        <v>12</v>
      </c>
      <c r="C22" s="11">
        <f>[18]Outubro!$G$6</f>
        <v>15</v>
      </c>
      <c r="D22" s="11">
        <f>[18]Outubro!$G$7</f>
        <v>10</v>
      </c>
      <c r="E22" s="11">
        <f>[18]Outubro!$G$8</f>
        <v>10</v>
      </c>
      <c r="F22" s="11">
        <f>[18]Outubro!$G$9</f>
        <v>11</v>
      </c>
      <c r="G22" s="11">
        <f>[18]Outubro!$G$10</f>
        <v>12</v>
      </c>
      <c r="H22" s="11">
        <f>[18]Outubro!$G$11</f>
        <v>15</v>
      </c>
      <c r="I22" s="11">
        <f>[18]Outubro!$G$12</f>
        <v>16</v>
      </c>
      <c r="J22" s="11">
        <f>[18]Outubro!$G$13</f>
        <v>16</v>
      </c>
      <c r="K22" s="11">
        <f>[18]Outubro!$G$14</f>
        <v>19</v>
      </c>
      <c r="L22" s="11">
        <f>[18]Outubro!$G$15</f>
        <v>31</v>
      </c>
      <c r="M22" s="11">
        <f>[18]Outubro!$G$16</f>
        <v>30</v>
      </c>
      <c r="N22" s="11">
        <f>[18]Outubro!$G$17</f>
        <v>20</v>
      </c>
      <c r="O22" s="11">
        <f>[18]Outubro!$G$18</f>
        <v>19</v>
      </c>
      <c r="P22" s="11">
        <f>[18]Outubro!$G$19</f>
        <v>32</v>
      </c>
      <c r="Q22" s="11">
        <f>[18]Outubro!$G$20</f>
        <v>35</v>
      </c>
      <c r="R22" s="11">
        <f>[18]Outubro!$G$21</f>
        <v>25</v>
      </c>
      <c r="S22" s="11">
        <f>[18]Outubro!$G$22</f>
        <v>19</v>
      </c>
      <c r="T22" s="11">
        <f>[18]Outubro!$G$23</f>
        <v>33</v>
      </c>
      <c r="U22" s="11">
        <f>[18]Outubro!$G$24</f>
        <v>38</v>
      </c>
      <c r="V22" s="11">
        <f>[18]Outubro!$G$25</f>
        <v>36</v>
      </c>
      <c r="W22" s="11">
        <f>[18]Outubro!$G$26</f>
        <v>27</v>
      </c>
      <c r="X22" s="11">
        <f>[18]Outubro!$G$27</f>
        <v>42</v>
      </c>
      <c r="Y22" s="11">
        <f>[18]Outubro!$G$28</f>
        <v>31</v>
      </c>
      <c r="Z22" s="11">
        <f>[18]Outubro!$G$29</f>
        <v>35</v>
      </c>
      <c r="AA22" s="11">
        <f>[18]Outubro!$G$30</f>
        <v>41</v>
      </c>
      <c r="AB22" s="11">
        <f>[18]Outubro!$G$31</f>
        <v>45</v>
      </c>
      <c r="AC22" s="11">
        <f>[18]Outubro!$G$32</f>
        <v>35</v>
      </c>
      <c r="AD22" s="11">
        <f>[18]Outubro!$G$33</f>
        <v>85</v>
      </c>
      <c r="AE22" s="11">
        <f>[18]Outubro!$G$34</f>
        <v>55</v>
      </c>
      <c r="AF22" s="11">
        <f>[18]Outubro!$G$35</f>
        <v>41</v>
      </c>
      <c r="AG22" s="15">
        <f t="shared" si="5"/>
        <v>10</v>
      </c>
      <c r="AH22" s="94">
        <f t="shared" si="6"/>
        <v>28.741935483870968</v>
      </c>
      <c r="AK22" t="s">
        <v>47</v>
      </c>
      <c r="AL22" t="s">
        <v>47</v>
      </c>
    </row>
    <row r="23" spans="1:39" x14ac:dyDescent="0.2">
      <c r="A23" s="58" t="s">
        <v>7</v>
      </c>
      <c r="B23" s="11" t="str">
        <f>[19]Outubro!$G$5</f>
        <v>*</v>
      </c>
      <c r="C23" s="11" t="str">
        <f>[19]Outubro!$G$6</f>
        <v>*</v>
      </c>
      <c r="D23" s="11" t="str">
        <f>[19]Outubro!$G$7</f>
        <v>*</v>
      </c>
      <c r="E23" s="11" t="str">
        <f>[19]Outubro!$G$8</f>
        <v>*</v>
      </c>
      <c r="F23" s="11" t="str">
        <f>[19]Outubro!$G$9</f>
        <v>*</v>
      </c>
      <c r="G23" s="11" t="str">
        <f>[19]Outubro!$G$10</f>
        <v>*</v>
      </c>
      <c r="H23" s="11" t="str">
        <f>[19]Outubro!$G$11</f>
        <v>*</v>
      </c>
      <c r="I23" s="11" t="str">
        <f>[19]Outubro!$G$12</f>
        <v>*</v>
      </c>
      <c r="J23" s="11" t="str">
        <f>[19]Outubro!$G$13</f>
        <v>*</v>
      </c>
      <c r="K23" s="11" t="str">
        <f>[19]Outubro!$G$14</f>
        <v>*</v>
      </c>
      <c r="L23" s="11" t="str">
        <f>[19]Outubro!$G$15</f>
        <v>*</v>
      </c>
      <c r="M23" s="11" t="str">
        <f>[19]Outubro!$G$16</f>
        <v>*</v>
      </c>
      <c r="N23" s="11" t="str">
        <f>[19]Outubro!$G$17</f>
        <v>*</v>
      </c>
      <c r="O23" s="11" t="str">
        <f>[19]Outubro!$G$18</f>
        <v>*</v>
      </c>
      <c r="P23" s="11" t="str">
        <f>[19]Outubro!$G$19</f>
        <v>*</v>
      </c>
      <c r="Q23" s="11" t="str">
        <f>[19]Outubro!$G$20</f>
        <v>*</v>
      </c>
      <c r="R23" s="11" t="str">
        <f>[19]Outubro!$G$21</f>
        <v>*</v>
      </c>
      <c r="S23" s="11" t="str">
        <f>[19]Outubro!$G$22</f>
        <v>*</v>
      </c>
      <c r="T23" s="11" t="str">
        <f>[19]Outubro!$G$23</f>
        <v>*</v>
      </c>
      <c r="U23" s="11" t="str">
        <f>[19]Outubro!$G$24</f>
        <v>*</v>
      </c>
      <c r="V23" s="11" t="str">
        <f>[19]Outubro!$G$25</f>
        <v>*</v>
      </c>
      <c r="W23" s="11" t="str">
        <f>[19]Outubro!$G$26</f>
        <v>*</v>
      </c>
      <c r="X23" s="11" t="str">
        <f>[19]Outubro!$G$27</f>
        <v>*</v>
      </c>
      <c r="Y23" s="11" t="str">
        <f>[19]Outubro!$G$28</f>
        <v>*</v>
      </c>
      <c r="Z23" s="11" t="str">
        <f>[19]Outubro!$G$29</f>
        <v>*</v>
      </c>
      <c r="AA23" s="11" t="str">
        <f>[19]Outubro!$G$30</f>
        <v>*</v>
      </c>
      <c r="AB23" s="11" t="str">
        <f>[19]Outubro!$G$31</f>
        <v>*</v>
      </c>
      <c r="AC23" s="11" t="str">
        <f>[19]Outubro!$G$32</f>
        <v>*</v>
      </c>
      <c r="AD23" s="11" t="str">
        <f>[19]Outubro!$G$33</f>
        <v>*</v>
      </c>
      <c r="AE23" s="11" t="str">
        <f>[19]Outubro!$G$34</f>
        <v>*</v>
      </c>
      <c r="AF23" s="11" t="str">
        <f>[19]Outubro!$G$35</f>
        <v>*</v>
      </c>
      <c r="AG23" s="15" t="s">
        <v>226</v>
      </c>
      <c r="AH23" s="94" t="s">
        <v>226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[20]Outubro!$G$5</f>
        <v>*</v>
      </c>
      <c r="C24" s="11" t="str">
        <f>[20]Outubro!$G$6</f>
        <v>*</v>
      </c>
      <c r="D24" s="11" t="str">
        <f>[20]Outubro!$G$7</f>
        <v>*</v>
      </c>
      <c r="E24" s="11" t="str">
        <f>[20]Outubro!$G$8</f>
        <v>*</v>
      </c>
      <c r="F24" s="11" t="str">
        <f>[20]Outubro!$G$9</f>
        <v>*</v>
      </c>
      <c r="G24" s="11" t="str">
        <f>[20]Outubro!$G$10</f>
        <v>*</v>
      </c>
      <c r="H24" s="11" t="str">
        <f>[20]Outubro!$G$11</f>
        <v>*</v>
      </c>
      <c r="I24" s="11" t="str">
        <f>[20]Outubro!$G$12</f>
        <v>*</v>
      </c>
      <c r="J24" s="11" t="str">
        <f>[20]Outubro!$G$13</f>
        <v>*</v>
      </c>
      <c r="K24" s="11" t="str">
        <f>[20]Outubro!$G$14</f>
        <v>*</v>
      </c>
      <c r="L24" s="11" t="str">
        <f>[20]Outubro!$G$15</f>
        <v>*</v>
      </c>
      <c r="M24" s="11" t="str">
        <f>[20]Outubro!$G$16</f>
        <v>*</v>
      </c>
      <c r="N24" s="11" t="str">
        <f>[20]Outubro!$G$17</f>
        <v>*</v>
      </c>
      <c r="O24" s="11" t="str">
        <f>[20]Outubro!$G$18</f>
        <v>*</v>
      </c>
      <c r="P24" s="11" t="str">
        <f>[20]Outubro!$G$19</f>
        <v>*</v>
      </c>
      <c r="Q24" s="11" t="str">
        <f>[20]Outubro!$G$20</f>
        <v>*</v>
      </c>
      <c r="R24" s="11" t="str">
        <f>[20]Outubro!$G$21</f>
        <v>*</v>
      </c>
      <c r="S24" s="11" t="str">
        <f>[20]Outubro!$G$22</f>
        <v>*</v>
      </c>
      <c r="T24" s="11" t="str">
        <f>[20]Outubro!$G$23</f>
        <v>*</v>
      </c>
      <c r="U24" s="11" t="str">
        <f>[20]Outubro!$G$24</f>
        <v>*</v>
      </c>
      <c r="V24" s="11" t="str">
        <f>[20]Outubro!$G$25</f>
        <v>*</v>
      </c>
      <c r="W24" s="11" t="str">
        <f>[20]Outubro!$G$26</f>
        <v>*</v>
      </c>
      <c r="X24" s="11" t="str">
        <f>[20]Outubro!$G$27</f>
        <v>*</v>
      </c>
      <c r="Y24" s="11" t="str">
        <f>[20]Outubro!$G$28</f>
        <v>*</v>
      </c>
      <c r="Z24" s="11" t="str">
        <f>[20]Outubro!$G$29</f>
        <v>*</v>
      </c>
      <c r="AA24" s="11" t="str">
        <f>[20]Outubro!$G$30</f>
        <v>*</v>
      </c>
      <c r="AB24" s="11" t="str">
        <f>[20]Outubro!$G$31</f>
        <v>*</v>
      </c>
      <c r="AC24" s="11" t="str">
        <f>[20]Outubro!$G$32</f>
        <v>*</v>
      </c>
      <c r="AD24" s="11" t="str">
        <f>[20]Outubro!$G$33</f>
        <v>*</v>
      </c>
      <c r="AE24" s="11" t="str">
        <f>[20]Outubro!$G$34</f>
        <v>*</v>
      </c>
      <c r="AF24" s="11" t="str">
        <f>[20]Outubro!$G$35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[21]Outubro!$G$5</f>
        <v>16</v>
      </c>
      <c r="C25" s="11">
        <f>[21]Outubro!$G$6</f>
        <v>21</v>
      </c>
      <c r="D25" s="11">
        <f>[21]Outubro!$G$7</f>
        <v>21</v>
      </c>
      <c r="E25" s="11">
        <f>[21]Outubro!$G$8</f>
        <v>33</v>
      </c>
      <c r="F25" s="11">
        <f>[21]Outubro!$G$9</f>
        <v>41</v>
      </c>
      <c r="G25" s="11">
        <f>[21]Outubro!$G$10</f>
        <v>32</v>
      </c>
      <c r="H25" s="11">
        <f>[21]Outubro!$G$11</f>
        <v>24</v>
      </c>
      <c r="I25" s="11">
        <f>[21]Outubro!$G$12</f>
        <v>33</v>
      </c>
      <c r="J25" s="11">
        <f>[21]Outubro!$G$13</f>
        <v>31</v>
      </c>
      <c r="K25" s="11">
        <f>[21]Outubro!$G$14</f>
        <v>15</v>
      </c>
      <c r="L25" s="11">
        <f>[21]Outubro!$G$15</f>
        <v>24</v>
      </c>
      <c r="M25" s="11">
        <f>[21]Outubro!$G$16</f>
        <v>36</v>
      </c>
      <c r="N25" s="11">
        <f>[21]Outubro!$G$17</f>
        <v>34</v>
      </c>
      <c r="O25" s="11">
        <f>[21]Outubro!$G$18</f>
        <v>33</v>
      </c>
      <c r="P25" s="11">
        <f>[21]Outubro!$G$19</f>
        <v>72</v>
      </c>
      <c r="Q25" s="11">
        <f>[21]Outubro!$G$20</f>
        <v>45</v>
      </c>
      <c r="R25" s="11">
        <f>[21]Outubro!$G$21</f>
        <v>37</v>
      </c>
      <c r="S25" s="11">
        <f>[21]Outubro!$G$22</f>
        <v>39</v>
      </c>
      <c r="T25" s="11">
        <f>[21]Outubro!$G$23</f>
        <v>34</v>
      </c>
      <c r="U25" s="11">
        <f>[21]Outubro!$G$24</f>
        <v>34</v>
      </c>
      <c r="V25" s="11">
        <f>[21]Outubro!$G$25</f>
        <v>29</v>
      </c>
      <c r="W25" s="11">
        <f>[21]Outubro!$G$26</f>
        <v>31</v>
      </c>
      <c r="X25" s="11">
        <f>[21]Outubro!$G$27</f>
        <v>34</v>
      </c>
      <c r="Y25" s="11">
        <f>[21]Outubro!$G$28</f>
        <v>37</v>
      </c>
      <c r="Z25" s="11">
        <f>[21]Outubro!$G$29</f>
        <v>30</v>
      </c>
      <c r="AA25" s="11">
        <f>[21]Outubro!$G$30</f>
        <v>57</v>
      </c>
      <c r="AB25" s="11">
        <f>[21]Outubro!$G$31</f>
        <v>34</v>
      </c>
      <c r="AC25" s="11">
        <f>[21]Outubro!$G$32</f>
        <v>31</v>
      </c>
      <c r="AD25" s="11">
        <f>[21]Outubro!$G$33</f>
        <v>47</v>
      </c>
      <c r="AE25" s="11">
        <f>[21]Outubro!$G$34</f>
        <v>43</v>
      </c>
      <c r="AF25" s="11">
        <f>[21]Outubro!$G$35</f>
        <v>41</v>
      </c>
      <c r="AG25" s="15">
        <f t="shared" si="5"/>
        <v>15</v>
      </c>
      <c r="AH25" s="94">
        <f t="shared" si="6"/>
        <v>34.483870967741936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[22]Outubro!$G$5</f>
        <v>17</v>
      </c>
      <c r="C26" s="11">
        <f>[22]Outubro!$G$6</f>
        <v>20</v>
      </c>
      <c r="D26" s="11">
        <f>[22]Outubro!$G$7</f>
        <v>21</v>
      </c>
      <c r="E26" s="11">
        <f>[22]Outubro!$G$8</f>
        <v>33</v>
      </c>
      <c r="F26" s="11">
        <f>[22]Outubro!$G$9</f>
        <v>29</v>
      </c>
      <c r="G26" s="11">
        <f>[22]Outubro!$G$10</f>
        <v>25</v>
      </c>
      <c r="H26" s="11">
        <f>[22]Outubro!$G$11</f>
        <v>25</v>
      </c>
      <c r="I26" s="11">
        <f>[22]Outubro!$G$12</f>
        <v>26</v>
      </c>
      <c r="J26" s="11">
        <f>[22]Outubro!$G$13</f>
        <v>22</v>
      </c>
      <c r="K26" s="11">
        <f>[22]Outubro!$G$14</f>
        <v>15</v>
      </c>
      <c r="L26" s="11">
        <f>[22]Outubro!$G$15</f>
        <v>27</v>
      </c>
      <c r="M26" s="11">
        <f>[22]Outubro!$G$16</f>
        <v>39</v>
      </c>
      <c r="N26" s="11">
        <f>[22]Outubro!$G$17</f>
        <v>38</v>
      </c>
      <c r="O26" s="11">
        <f>[22]Outubro!$G$18</f>
        <v>32</v>
      </c>
      <c r="P26" s="11">
        <f>[22]Outubro!$G$19</f>
        <v>73</v>
      </c>
      <c r="Q26" s="11">
        <f>[22]Outubro!$G$20</f>
        <v>59</v>
      </c>
      <c r="R26" s="11">
        <f>[22]Outubro!$G$21</f>
        <v>42</v>
      </c>
      <c r="S26" s="11">
        <f>[22]Outubro!$G$22</f>
        <v>43</v>
      </c>
      <c r="T26" s="11">
        <f>[22]Outubro!$G$23</f>
        <v>40</v>
      </c>
      <c r="U26" s="11">
        <f>[22]Outubro!$G$24</f>
        <v>40</v>
      </c>
      <c r="V26" s="11">
        <f>[22]Outubro!$G$25</f>
        <v>38</v>
      </c>
      <c r="W26" s="11">
        <f>[22]Outubro!$G$26</f>
        <v>44</v>
      </c>
      <c r="X26" s="11">
        <f>[22]Outubro!$G$27</f>
        <v>51</v>
      </c>
      <c r="Y26" s="11">
        <f>[22]Outubro!$G$28</f>
        <v>57</v>
      </c>
      <c r="Z26" s="11">
        <f>[22]Outubro!$G$29</f>
        <v>36</v>
      </c>
      <c r="AA26" s="11">
        <f>[22]Outubro!$G$30</f>
        <v>55</v>
      </c>
      <c r="AB26" s="11">
        <f>[22]Outubro!$G$31</f>
        <v>38</v>
      </c>
      <c r="AC26" s="11">
        <f>[22]Outubro!$G$32</f>
        <v>40</v>
      </c>
      <c r="AD26" s="11">
        <f>[22]Outubro!$G$33</f>
        <v>60</v>
      </c>
      <c r="AE26" s="11">
        <f>[22]Outubro!$G$34</f>
        <v>59</v>
      </c>
      <c r="AF26" s="11">
        <f>[22]Outubro!$G$35</f>
        <v>44</v>
      </c>
      <c r="AG26" s="15">
        <f>MIN(B26:AF26)</f>
        <v>15</v>
      </c>
      <c r="AH26" s="94">
        <f>AVERAGE(B26:AF26)</f>
        <v>38.322580645161288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[23]Outubro!$G$5</f>
        <v>13</v>
      </c>
      <c r="C27" s="11">
        <f>[23]Outubro!$G$6</f>
        <v>17</v>
      </c>
      <c r="D27" s="11">
        <f>[23]Outubro!$G$7</f>
        <v>19</v>
      </c>
      <c r="E27" s="11">
        <f>[23]Outubro!$G$8</f>
        <v>34</v>
      </c>
      <c r="F27" s="11">
        <f>[23]Outubro!$G$9</f>
        <v>31</v>
      </c>
      <c r="G27" s="11">
        <f>[23]Outubro!$G$10</f>
        <v>26</v>
      </c>
      <c r="H27" s="11">
        <f>[23]Outubro!$G$11</f>
        <v>21</v>
      </c>
      <c r="I27" s="11">
        <f>[23]Outubro!$G$12</f>
        <v>37</v>
      </c>
      <c r="J27" s="11">
        <f>[23]Outubro!$G$13</f>
        <v>37</v>
      </c>
      <c r="K27" s="11">
        <f>[23]Outubro!$G$14</f>
        <v>14</v>
      </c>
      <c r="L27" s="11">
        <f>[23]Outubro!$G$15</f>
        <v>27</v>
      </c>
      <c r="M27" s="11">
        <f>[23]Outubro!$G$16</f>
        <v>34</v>
      </c>
      <c r="N27" s="11">
        <f>[23]Outubro!$G$17</f>
        <v>29</v>
      </c>
      <c r="O27" s="11">
        <f>[23]Outubro!$G$18</f>
        <v>32</v>
      </c>
      <c r="P27" s="11">
        <f>[23]Outubro!$G$19</f>
        <v>76</v>
      </c>
      <c r="Q27" s="11">
        <f>[23]Outubro!$G$20</f>
        <v>49</v>
      </c>
      <c r="R27" s="11">
        <f>[23]Outubro!$G$21</f>
        <v>36</v>
      </c>
      <c r="S27" s="11">
        <f>[23]Outubro!$G$22</f>
        <v>37</v>
      </c>
      <c r="T27" s="11">
        <f>[23]Outubro!$G$23</f>
        <v>31</v>
      </c>
      <c r="U27" s="11">
        <f>[23]Outubro!$G$24</f>
        <v>28</v>
      </c>
      <c r="V27" s="11">
        <f>[23]Outubro!$G$25</f>
        <v>26</v>
      </c>
      <c r="W27" s="11">
        <f>[23]Outubro!$G$26</f>
        <v>27</v>
      </c>
      <c r="X27" s="11">
        <f>[23]Outubro!$G$27</f>
        <v>37</v>
      </c>
      <c r="Y27" s="11">
        <f>[23]Outubro!$G$28</f>
        <v>37</v>
      </c>
      <c r="Z27" s="11">
        <f>[23]Outubro!$G$29</f>
        <v>30</v>
      </c>
      <c r="AA27" s="11">
        <f>[23]Outubro!$G$30</f>
        <v>47</v>
      </c>
      <c r="AB27" s="11">
        <f>[23]Outubro!$G$31</f>
        <v>33</v>
      </c>
      <c r="AC27" s="11">
        <f>[23]Outubro!$G$32</f>
        <v>31</v>
      </c>
      <c r="AD27" s="11">
        <f>[23]Outubro!$G$33</f>
        <v>50</v>
      </c>
      <c r="AE27" s="11">
        <f>[23]Outubro!$G$34</f>
        <v>55</v>
      </c>
      <c r="AF27" s="11">
        <f>[23]Outubro!$G$35</f>
        <v>42</v>
      </c>
      <c r="AG27" s="15">
        <f>MIN(B27:AF27)</f>
        <v>13</v>
      </c>
      <c r="AH27" s="94">
        <f>AVERAGE(B27:AF27)</f>
        <v>33.645161290322584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[24]Outubro!$G$5</f>
        <v>15</v>
      </c>
      <c r="C28" s="11">
        <f>[24]Outubro!$G$6</f>
        <v>16</v>
      </c>
      <c r="D28" s="11">
        <f>[24]Outubro!$G$7</f>
        <v>14</v>
      </c>
      <c r="E28" s="11">
        <f>[24]Outubro!$G$8</f>
        <v>23</v>
      </c>
      <c r="F28" s="11">
        <f>[24]Outubro!$G$9</f>
        <v>32</v>
      </c>
      <c r="G28" s="11">
        <f>[24]Outubro!$G$10</f>
        <v>21</v>
      </c>
      <c r="H28" s="11">
        <f>[24]Outubro!$G$11</f>
        <v>17</v>
      </c>
      <c r="I28" s="11">
        <f>[24]Outubro!$G$12</f>
        <v>23</v>
      </c>
      <c r="J28" s="11">
        <f>[24]Outubro!$G$13</f>
        <v>19</v>
      </c>
      <c r="K28" s="11">
        <f>[24]Outubro!$G$14</f>
        <v>14</v>
      </c>
      <c r="L28" s="11">
        <f>[24]Outubro!$G$15</f>
        <v>25</v>
      </c>
      <c r="M28" s="11">
        <f>[24]Outubro!$G$16</f>
        <v>32</v>
      </c>
      <c r="N28" s="11">
        <f>[24]Outubro!$G$17</f>
        <v>26</v>
      </c>
      <c r="O28" s="11">
        <f>[24]Outubro!$G$18</f>
        <v>35</v>
      </c>
      <c r="P28" s="11">
        <f>[24]Outubro!$G$19</f>
        <v>56</v>
      </c>
      <c r="Q28" s="11">
        <f>[24]Outubro!$G$20</f>
        <v>55</v>
      </c>
      <c r="R28" s="11">
        <f>[24]Outubro!$G$21</f>
        <v>40</v>
      </c>
      <c r="S28" s="11">
        <f>[24]Outubro!$G$22</f>
        <v>40</v>
      </c>
      <c r="T28" s="11">
        <f>[24]Outubro!$G$23</f>
        <v>34</v>
      </c>
      <c r="U28" s="11">
        <f>[24]Outubro!$G$24</f>
        <v>40</v>
      </c>
      <c r="V28" s="11">
        <f>[24]Outubro!$G$25</f>
        <v>34</v>
      </c>
      <c r="W28" s="11">
        <f>[24]Outubro!$G$26</f>
        <v>37</v>
      </c>
      <c r="X28" s="11">
        <f>[24]Outubro!$G$27</f>
        <v>39</v>
      </c>
      <c r="Y28" s="11">
        <f>[24]Outubro!$G$28</f>
        <v>57</v>
      </c>
      <c r="Z28" s="11">
        <f>[24]Outubro!$G$29</f>
        <v>36</v>
      </c>
      <c r="AA28" s="11">
        <f>[24]Outubro!$G$30</f>
        <v>50</v>
      </c>
      <c r="AB28" s="11">
        <f>[24]Outubro!$G$31</f>
        <v>33</v>
      </c>
      <c r="AC28" s="11">
        <f>[24]Outubro!$G$32</f>
        <v>37</v>
      </c>
      <c r="AD28" s="11">
        <f>[24]Outubro!$G$33</f>
        <v>58</v>
      </c>
      <c r="AE28" s="11">
        <f>[24]Outubro!$G$34</f>
        <v>61</v>
      </c>
      <c r="AF28" s="11">
        <f>[24]Outubro!$G$35</f>
        <v>45</v>
      </c>
      <c r="AG28" s="15">
        <f>MIN(B28:AF28)</f>
        <v>14</v>
      </c>
      <c r="AH28" s="94">
        <f>AVERAGE(B28:AF28)</f>
        <v>34.322580645161288</v>
      </c>
      <c r="AL28" t="s">
        <v>47</v>
      </c>
    </row>
    <row r="29" spans="1:39" x14ac:dyDescent="0.2">
      <c r="A29" s="58" t="s">
        <v>42</v>
      </c>
      <c r="B29" s="11">
        <f>[25]Outubro!$G$5</f>
        <v>21</v>
      </c>
      <c r="C29" s="11">
        <f>[25]Outubro!$G$6</f>
        <v>23</v>
      </c>
      <c r="D29" s="11">
        <f>[25]Outubro!$G$7</f>
        <v>25</v>
      </c>
      <c r="E29" s="11">
        <f>[25]Outubro!$G$8</f>
        <v>41</v>
      </c>
      <c r="F29" s="11">
        <f>[25]Outubro!$G$9</f>
        <v>39</v>
      </c>
      <c r="G29" s="11">
        <f>[25]Outubro!$G$10</f>
        <v>28</v>
      </c>
      <c r="H29" s="11">
        <f>[25]Outubro!$G$11</f>
        <v>24</v>
      </c>
      <c r="I29" s="11">
        <f>[25]Outubro!$G$12</f>
        <v>24</v>
      </c>
      <c r="J29" s="11">
        <f>[25]Outubro!$G$13</f>
        <v>19</v>
      </c>
      <c r="K29" s="11">
        <f>[25]Outubro!$G$14</f>
        <v>19</v>
      </c>
      <c r="L29" s="11">
        <f>[25]Outubro!$G$15</f>
        <v>23</v>
      </c>
      <c r="M29" s="11">
        <f>[25]Outubro!$G$16</f>
        <v>41</v>
      </c>
      <c r="N29" s="11">
        <f>[25]Outubro!$G$17</f>
        <v>31</v>
      </c>
      <c r="O29" s="11">
        <f>[25]Outubro!$G$18</f>
        <v>27</v>
      </c>
      <c r="P29" s="11">
        <f>[25]Outubro!$G$19</f>
        <v>69</v>
      </c>
      <c r="Q29" s="11">
        <f>[25]Outubro!$G$20</f>
        <v>55</v>
      </c>
      <c r="R29" s="11">
        <f>[25]Outubro!$G$21</f>
        <v>42</v>
      </c>
      <c r="S29" s="11">
        <f>[25]Outubro!$G$22</f>
        <v>49</v>
      </c>
      <c r="T29" s="11">
        <f>[25]Outubro!$G$23</f>
        <v>50</v>
      </c>
      <c r="U29" s="11">
        <f>[25]Outubro!$G$24</f>
        <v>40</v>
      </c>
      <c r="V29" s="11">
        <f>[25]Outubro!$G$25</f>
        <v>46</v>
      </c>
      <c r="W29" s="11">
        <f>[25]Outubro!$G$26</f>
        <v>47</v>
      </c>
      <c r="X29" s="11">
        <f>[25]Outubro!$G$27</f>
        <v>58</v>
      </c>
      <c r="Y29" s="11">
        <f>[25]Outubro!$G$28</f>
        <v>53</v>
      </c>
      <c r="Z29" s="11">
        <f>[25]Outubro!$G$29</f>
        <v>43</v>
      </c>
      <c r="AA29" s="11">
        <f>[25]Outubro!$G$30</f>
        <v>79</v>
      </c>
      <c r="AB29" s="11">
        <f>[25]Outubro!$G$31</f>
        <v>40</v>
      </c>
      <c r="AC29" s="11">
        <f>[25]Outubro!$G$32</f>
        <v>48</v>
      </c>
      <c r="AD29" s="11">
        <f>[25]Outubro!$G$33</f>
        <v>69</v>
      </c>
      <c r="AE29" s="11">
        <f>[25]Outubro!$G$34</f>
        <v>47</v>
      </c>
      <c r="AF29" s="11">
        <f>[25]Outubro!$G$35</f>
        <v>42</v>
      </c>
      <c r="AG29" s="15">
        <f t="shared" ref="AG29" si="7">MIN(B29:AF29)</f>
        <v>19</v>
      </c>
      <c r="AH29" s="94">
        <f t="shared" ref="AH29" si="8">AVERAGE(B29:AF29)</f>
        <v>40.70967741935484</v>
      </c>
      <c r="AK29" t="s">
        <v>47</v>
      </c>
      <c r="AL29" t="s">
        <v>47</v>
      </c>
    </row>
    <row r="30" spans="1:39" x14ac:dyDescent="0.2">
      <c r="A30" s="58" t="s">
        <v>10</v>
      </c>
      <c r="B30" s="11" t="str">
        <f>[26]Outubro!$G$5</f>
        <v>*</v>
      </c>
      <c r="C30" s="11" t="str">
        <f>[26]Outubro!$G$6</f>
        <v>*</v>
      </c>
      <c r="D30" s="11" t="str">
        <f>[26]Outubro!$G$7</f>
        <v>*</v>
      </c>
      <c r="E30" s="11" t="str">
        <f>[26]Outubro!$G$8</f>
        <v>*</v>
      </c>
      <c r="F30" s="11" t="str">
        <f>[26]Outubro!$G$9</f>
        <v>*</v>
      </c>
      <c r="G30" s="11" t="str">
        <f>[26]Outubro!$G$10</f>
        <v>*</v>
      </c>
      <c r="H30" s="11" t="str">
        <f>[26]Outubro!$G$11</f>
        <v>*</v>
      </c>
      <c r="I30" s="11" t="str">
        <f>[26]Outubro!$G$12</f>
        <v>*</v>
      </c>
      <c r="J30" s="11" t="str">
        <f>[26]Outubro!$G$13</f>
        <v>*</v>
      </c>
      <c r="K30" s="11" t="str">
        <f>[26]Outubro!$G$14</f>
        <v>*</v>
      </c>
      <c r="L30" s="11" t="str">
        <f>[26]Outubro!$G$15</f>
        <v>*</v>
      </c>
      <c r="M30" s="11" t="str">
        <f>[26]Outubro!$G$16</f>
        <v>*</v>
      </c>
      <c r="N30" s="11" t="str">
        <f>[26]Outubro!$G$17</f>
        <v>*</v>
      </c>
      <c r="O30" s="11" t="str">
        <f>[26]Outubro!$G$18</f>
        <v>*</v>
      </c>
      <c r="P30" s="11" t="str">
        <f>[26]Outubro!$G$19</f>
        <v>*</v>
      </c>
      <c r="Q30" s="11" t="str">
        <f>[26]Outubro!$G$20</f>
        <v>*</v>
      </c>
      <c r="R30" s="11" t="str">
        <f>[26]Outubro!$G$21</f>
        <v>*</v>
      </c>
      <c r="S30" s="11" t="str">
        <f>[26]Outubro!$G$22</f>
        <v>*</v>
      </c>
      <c r="T30" s="11" t="str">
        <f>[26]Outubro!$G$23</f>
        <v>*</v>
      </c>
      <c r="U30" s="11" t="str">
        <f>[26]Outubro!$G$24</f>
        <v>*</v>
      </c>
      <c r="V30" s="11" t="str">
        <f>[26]Outubro!$G$25</f>
        <v>*</v>
      </c>
      <c r="W30" s="11" t="str">
        <f>[26]Outubro!$G$26</f>
        <v>*</v>
      </c>
      <c r="X30" s="11" t="str">
        <f>[26]Outubro!$G$27</f>
        <v>*</v>
      </c>
      <c r="Y30" s="11" t="str">
        <f>[26]Outubro!$G$28</f>
        <v>*</v>
      </c>
      <c r="Z30" s="11" t="str">
        <f>[26]Outubro!$G$29</f>
        <v>*</v>
      </c>
      <c r="AA30" s="11" t="str">
        <f>[26]Outubro!$G$30</f>
        <v>*</v>
      </c>
      <c r="AB30" s="11" t="str">
        <f>[26]Outubro!$G$31</f>
        <v>*</v>
      </c>
      <c r="AC30" s="11" t="str">
        <f>[26]Outubro!$G$32</f>
        <v>*</v>
      </c>
      <c r="AD30" s="11" t="str">
        <f>[26]Outubro!$G$33</f>
        <v>*</v>
      </c>
      <c r="AE30" s="11" t="str">
        <f>[26]Outubro!$G$34</f>
        <v>*</v>
      </c>
      <c r="AF30" s="11" t="str">
        <f>[26]Outubro!$G$35</f>
        <v>*</v>
      </c>
      <c r="AG30" s="15" t="s">
        <v>226</v>
      </c>
      <c r="AH30" s="94" t="s">
        <v>226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[27]Outubro!$G$5</f>
        <v>17</v>
      </c>
      <c r="C31" s="11">
        <f>[27]Outubro!$G$6</f>
        <v>24</v>
      </c>
      <c r="D31" s="11">
        <f>[27]Outubro!$G$7</f>
        <v>22</v>
      </c>
      <c r="E31" s="11">
        <f>[27]Outubro!$G$8</f>
        <v>34</v>
      </c>
      <c r="F31" s="11">
        <f>[27]Outubro!$G$9</f>
        <v>36</v>
      </c>
      <c r="G31" s="11">
        <f>[27]Outubro!$G$10</f>
        <v>28</v>
      </c>
      <c r="H31" s="11">
        <f>[27]Outubro!$G$11</f>
        <v>25</v>
      </c>
      <c r="I31" s="11">
        <f>[27]Outubro!$G$12</f>
        <v>25</v>
      </c>
      <c r="J31" s="11">
        <f>[27]Outubro!$G$13</f>
        <v>23</v>
      </c>
      <c r="K31" s="11">
        <f>[27]Outubro!$G$14</f>
        <v>13</v>
      </c>
      <c r="L31" s="11">
        <f>[27]Outubro!$G$15</f>
        <v>26</v>
      </c>
      <c r="M31" s="11">
        <f>[27]Outubro!$G$16</f>
        <v>38</v>
      </c>
      <c r="N31" s="11">
        <f>[27]Outubro!$G$17</f>
        <v>36</v>
      </c>
      <c r="O31" s="11">
        <f>[27]Outubro!$G$18</f>
        <v>34</v>
      </c>
      <c r="P31" s="11">
        <f>[27]Outubro!$G$19</f>
        <v>62</v>
      </c>
      <c r="Q31" s="11">
        <f>[27]Outubro!$G$20</f>
        <v>60</v>
      </c>
      <c r="R31" s="11">
        <f>[27]Outubro!$G$21</f>
        <v>43</v>
      </c>
      <c r="S31" s="11">
        <f>[27]Outubro!$G$22</f>
        <v>49</v>
      </c>
      <c r="T31" s="11">
        <f>[27]Outubro!$G$23</f>
        <v>36</v>
      </c>
      <c r="U31" s="11">
        <f>[27]Outubro!$G$24</f>
        <v>43</v>
      </c>
      <c r="V31" s="11">
        <f>[27]Outubro!$G$25</f>
        <v>35</v>
      </c>
      <c r="W31" s="11">
        <f>[27]Outubro!$G$26</f>
        <v>42</v>
      </c>
      <c r="X31" s="11">
        <f>[27]Outubro!$G$27</f>
        <v>47</v>
      </c>
      <c r="Y31" s="11">
        <f>[27]Outubro!$G$28</f>
        <v>64</v>
      </c>
      <c r="Z31" s="11">
        <f>[27]Outubro!$G$29</f>
        <v>38</v>
      </c>
      <c r="AA31" s="11">
        <f>[27]Outubro!$G$30</f>
        <v>62</v>
      </c>
      <c r="AB31" s="11">
        <f>[27]Outubro!$G$31</f>
        <v>38</v>
      </c>
      <c r="AC31" s="11">
        <f>[27]Outubro!$G$32</f>
        <v>35</v>
      </c>
      <c r="AD31" s="11">
        <f>[27]Outubro!$G$33</f>
        <v>62</v>
      </c>
      <c r="AE31" s="11">
        <f>[27]Outubro!$G$34</f>
        <v>46</v>
      </c>
      <c r="AF31" s="11">
        <f>[27]Outubro!$G$35</f>
        <v>44</v>
      </c>
      <c r="AG31" s="15">
        <f>MIN(B31:AF31)</f>
        <v>13</v>
      </c>
      <c r="AH31" s="94">
        <f>AVERAGE(B31:AF31)</f>
        <v>38.29032258064516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[28]Outubro!$G$5</f>
        <v>*</v>
      </c>
      <c r="C32" s="11" t="str">
        <f>[28]Outubro!$G$6</f>
        <v>*</v>
      </c>
      <c r="D32" s="11" t="str">
        <f>[28]Outubro!$G$7</f>
        <v>*</v>
      </c>
      <c r="E32" s="11" t="str">
        <f>[28]Outubro!$G$8</f>
        <v>*</v>
      </c>
      <c r="F32" s="11" t="str">
        <f>[28]Outubro!$G$9</f>
        <v>*</v>
      </c>
      <c r="G32" s="11" t="str">
        <f>[28]Outubro!$G$10</f>
        <v>*</v>
      </c>
      <c r="H32" s="11" t="str">
        <f>[28]Outubro!$G$11</f>
        <v>*</v>
      </c>
      <c r="I32" s="11" t="str">
        <f>[28]Outubro!$G$12</f>
        <v>*</v>
      </c>
      <c r="J32" s="11" t="str">
        <f>[28]Outubro!$G$13</f>
        <v>*</v>
      </c>
      <c r="K32" s="11" t="str">
        <f>[28]Outubro!$G$14</f>
        <v>*</v>
      </c>
      <c r="L32" s="11" t="str">
        <f>[28]Outubro!$G$15</f>
        <v>*</v>
      </c>
      <c r="M32" s="11" t="str">
        <f>[28]Outubro!$G$16</f>
        <v>*</v>
      </c>
      <c r="N32" s="11" t="str">
        <f>[28]Outubro!$G$17</f>
        <v>*</v>
      </c>
      <c r="O32" s="11" t="str">
        <f>[28]Outubro!$G$18</f>
        <v>*</v>
      </c>
      <c r="P32" s="11" t="str">
        <f>[28]Outubro!$G$19</f>
        <v>*</v>
      </c>
      <c r="Q32" s="11" t="str">
        <f>[28]Outubro!$G$20</f>
        <v>*</v>
      </c>
      <c r="R32" s="11" t="str">
        <f>[28]Outubro!$G$21</f>
        <v>*</v>
      </c>
      <c r="S32" s="11" t="str">
        <f>[28]Outubro!$G$22</f>
        <v>*</v>
      </c>
      <c r="T32" s="11" t="str">
        <f>[28]Outubro!$G$23</f>
        <v>*</v>
      </c>
      <c r="U32" s="11" t="str">
        <f>[28]Outubro!$G$24</f>
        <v>*</v>
      </c>
      <c r="V32" s="11" t="str">
        <f>[28]Outubro!$G$25</f>
        <v>*</v>
      </c>
      <c r="W32" s="11" t="str">
        <f>[28]Outubro!$G$26</f>
        <v>*</v>
      </c>
      <c r="X32" s="11" t="str">
        <f>[28]Outubro!$G$27</f>
        <v>*</v>
      </c>
      <c r="Y32" s="11" t="str">
        <f>[28]Outubro!$G$28</f>
        <v>*</v>
      </c>
      <c r="Z32" s="11" t="str">
        <f>[28]Outubro!$G$29</f>
        <v>*</v>
      </c>
      <c r="AA32" s="11" t="str">
        <f>[28]Outubro!$G$30</f>
        <v>*</v>
      </c>
      <c r="AB32" s="11" t="str">
        <f>[28]Outubro!$G$31</f>
        <v>*</v>
      </c>
      <c r="AC32" s="11" t="str">
        <f>[28]Outubro!$G$32</f>
        <v>*</v>
      </c>
      <c r="AD32" s="11" t="str">
        <f>[28]Outubro!$G$33</f>
        <v>*</v>
      </c>
      <c r="AE32" s="11" t="str">
        <f>[28]Outubro!$G$34</f>
        <v>*</v>
      </c>
      <c r="AF32" s="11" t="str">
        <f>[28]Outubro!$G$35</f>
        <v>*</v>
      </c>
      <c r="AG32" s="15" t="s">
        <v>226</v>
      </c>
      <c r="AH32" s="94" t="s">
        <v>226</v>
      </c>
      <c r="AL32" t="s">
        <v>47</v>
      </c>
    </row>
    <row r="33" spans="1:39" s="5" customFormat="1" x14ac:dyDescent="0.2">
      <c r="A33" s="58" t="s">
        <v>12</v>
      </c>
      <c r="B33" s="11" t="str">
        <f>[29]Outubro!$G$5</f>
        <v>*</v>
      </c>
      <c r="C33" s="11" t="str">
        <f>[29]Outubro!$G$6</f>
        <v>*</v>
      </c>
      <c r="D33" s="11" t="str">
        <f>[29]Outubro!$G$7</f>
        <v>*</v>
      </c>
      <c r="E33" s="11" t="str">
        <f>[29]Outubro!$G$8</f>
        <v>*</v>
      </c>
      <c r="F33" s="11" t="str">
        <f>[29]Outubro!$G$9</f>
        <v>*</v>
      </c>
      <c r="G33" s="11" t="str">
        <f>[29]Outubro!$G$10</f>
        <v>*</v>
      </c>
      <c r="H33" s="11" t="str">
        <f>[29]Outubro!$G$11</f>
        <v>*</v>
      </c>
      <c r="I33" s="11" t="str">
        <f>[29]Outubro!$G$12</f>
        <v>*</v>
      </c>
      <c r="J33" s="11" t="str">
        <f>[29]Outubro!$G$13</f>
        <v>*</v>
      </c>
      <c r="K33" s="11" t="str">
        <f>[29]Outubro!$G$14</f>
        <v>*</v>
      </c>
      <c r="L33" s="11" t="str">
        <f>[29]Outubro!$G$15</f>
        <v>*</v>
      </c>
      <c r="M33" s="11" t="str">
        <f>[29]Outubro!$G$16</f>
        <v>*</v>
      </c>
      <c r="N33" s="11" t="str">
        <f>[29]Outubro!$G$17</f>
        <v>*</v>
      </c>
      <c r="O33" s="11">
        <f>[29]Outubro!$G$18</f>
        <v>23</v>
      </c>
      <c r="P33" s="11">
        <f>[29]Outubro!$G$19</f>
        <v>39</v>
      </c>
      <c r="Q33" s="11">
        <f>[29]Outubro!$G$20</f>
        <v>35</v>
      </c>
      <c r="R33" s="11">
        <f>[29]Outubro!$G$21</f>
        <v>26</v>
      </c>
      <c r="S33" s="11">
        <f>[29]Outubro!$G$22</f>
        <v>31</v>
      </c>
      <c r="T33" s="11">
        <f>[29]Outubro!$G$23</f>
        <v>85</v>
      </c>
      <c r="U33" s="11" t="str">
        <f>[29]Outubro!$G$24</f>
        <v>*</v>
      </c>
      <c r="V33" s="11" t="str">
        <f>[29]Outubro!$G$25</f>
        <v>*</v>
      </c>
      <c r="W33" s="11" t="str">
        <f>[29]Outubro!$G$26</f>
        <v>*</v>
      </c>
      <c r="X33" s="11" t="str">
        <f>[29]Outubro!$G$27</f>
        <v>*</v>
      </c>
      <c r="Y33" s="11" t="str">
        <f>[29]Outubro!$G$28</f>
        <v>*</v>
      </c>
      <c r="Z33" s="11" t="str">
        <f>[29]Outubro!$G$29</f>
        <v>*</v>
      </c>
      <c r="AA33" s="11" t="str">
        <f>[29]Outubro!$G$30</f>
        <v>*</v>
      </c>
      <c r="AB33" s="11" t="str">
        <f>[29]Outubro!$G$31</f>
        <v>*</v>
      </c>
      <c r="AC33" s="11" t="str">
        <f>[29]Outubro!$G$32</f>
        <v>*</v>
      </c>
      <c r="AD33" s="11">
        <f>[29]Outubro!$G$33</f>
        <v>61</v>
      </c>
      <c r="AE33" s="11">
        <f>[29]Outubro!$G$34</f>
        <v>35</v>
      </c>
      <c r="AF33" s="11">
        <f>[29]Outubro!$G$35</f>
        <v>42</v>
      </c>
      <c r="AG33" s="15">
        <f t="shared" ref="AG33:AG35" si="9">MIN(B33:AF33)</f>
        <v>23</v>
      </c>
      <c r="AH33" s="94">
        <f t="shared" ref="AH33:AH35" si="10">AVERAGE(B33:AF33)</f>
        <v>41.888888888888886</v>
      </c>
      <c r="AJ33" s="5" t="s">
        <v>47</v>
      </c>
    </row>
    <row r="34" spans="1:39" x14ac:dyDescent="0.2">
      <c r="A34" s="58" t="s">
        <v>13</v>
      </c>
      <c r="B34" s="11" t="str">
        <f>[30]Outubro!$G$5</f>
        <v>*</v>
      </c>
      <c r="C34" s="11" t="str">
        <f>[30]Outubro!$G$6</f>
        <v>*</v>
      </c>
      <c r="D34" s="11" t="str">
        <f>[30]Outubro!$G$7</f>
        <v>*</v>
      </c>
      <c r="E34" s="11" t="str">
        <f>[30]Outubro!$G$8</f>
        <v>*</v>
      </c>
      <c r="F34" s="11" t="str">
        <f>[30]Outubro!$G$9</f>
        <v>*</v>
      </c>
      <c r="G34" s="11" t="str">
        <f>[30]Outubro!$G$10</f>
        <v>*</v>
      </c>
      <c r="H34" s="11" t="str">
        <f>[30]Outubro!$G$11</f>
        <v>*</v>
      </c>
      <c r="I34" s="11" t="str">
        <f>[30]Outubro!$G$12</f>
        <v>*</v>
      </c>
      <c r="J34" s="11" t="str">
        <f>[30]Outubro!$G$13</f>
        <v>*</v>
      </c>
      <c r="K34" s="11" t="str">
        <f>[30]Outubro!$G$14</f>
        <v>*</v>
      </c>
      <c r="L34" s="11" t="str">
        <f>[30]Outubro!$G$15</f>
        <v>*</v>
      </c>
      <c r="M34" s="11" t="str">
        <f>[30]Outubro!$G$16</f>
        <v>*</v>
      </c>
      <c r="N34" s="11" t="str">
        <f>[30]Outubro!$G$17</f>
        <v>*</v>
      </c>
      <c r="O34" s="11" t="str">
        <f>[30]Outubro!$G$18</f>
        <v>*</v>
      </c>
      <c r="P34" s="11" t="str">
        <f>[30]Outubro!$G$19</f>
        <v>*</v>
      </c>
      <c r="Q34" s="11" t="str">
        <f>[30]Outubro!$G$20</f>
        <v>*</v>
      </c>
      <c r="R34" s="11" t="str">
        <f>[30]Outubro!$G$21</f>
        <v>*</v>
      </c>
      <c r="S34" s="11" t="str">
        <f>[30]Outubro!$G$22</f>
        <v>*</v>
      </c>
      <c r="T34" s="11" t="str">
        <f>[30]Outubro!$G$23</f>
        <v>*</v>
      </c>
      <c r="U34" s="11" t="str">
        <f>[30]Outubro!$G$24</f>
        <v>*</v>
      </c>
      <c r="V34" s="11" t="str">
        <f>[30]Outubro!$G$25</f>
        <v>*</v>
      </c>
      <c r="W34" s="11" t="str">
        <f>[30]Outubro!$G$26</f>
        <v>*</v>
      </c>
      <c r="X34" s="11" t="str">
        <f>[30]Outubro!$G$27</f>
        <v>*</v>
      </c>
      <c r="Y34" s="11" t="str">
        <f>[30]Outubro!$G$28</f>
        <v>*</v>
      </c>
      <c r="Z34" s="11" t="str">
        <f>[30]Outubro!$G$29</f>
        <v>*</v>
      </c>
      <c r="AA34" s="11" t="str">
        <f>[30]Outubro!$G$30</f>
        <v>*</v>
      </c>
      <c r="AB34" s="11" t="str">
        <f>[30]Outubro!$G$31</f>
        <v>*</v>
      </c>
      <c r="AC34" s="11" t="str">
        <f>[30]Outubro!$G$32</f>
        <v>*</v>
      </c>
      <c r="AD34" s="11" t="str">
        <f>[30]Outubro!$G$33</f>
        <v>*</v>
      </c>
      <c r="AE34" s="11" t="str">
        <f>[30]Outubro!$G$34</f>
        <v>*</v>
      </c>
      <c r="AF34" s="11" t="str">
        <f>[30]Outubro!$G$35</f>
        <v>*</v>
      </c>
      <c r="AG34" s="15" t="s">
        <v>226</v>
      </c>
      <c r="AH34" s="94" t="s">
        <v>226</v>
      </c>
      <c r="AK34" t="s">
        <v>47</v>
      </c>
    </row>
    <row r="35" spans="1:39" x14ac:dyDescent="0.2">
      <c r="A35" s="58" t="s">
        <v>173</v>
      </c>
      <c r="B35" s="11">
        <f>[31]Outubro!$G$5</f>
        <v>21</v>
      </c>
      <c r="C35" s="11">
        <f>[31]Outubro!$G$6</f>
        <v>22</v>
      </c>
      <c r="D35" s="11">
        <f>[31]Outubro!$G$7</f>
        <v>25</v>
      </c>
      <c r="E35" s="11">
        <f>[31]Outubro!$G$8</f>
        <v>36</v>
      </c>
      <c r="F35" s="11">
        <f>[31]Outubro!$G$9</f>
        <v>38</v>
      </c>
      <c r="G35" s="11">
        <f>[31]Outubro!$G$10</f>
        <v>33</v>
      </c>
      <c r="H35" s="11">
        <f>[31]Outubro!$G$11</f>
        <v>32</v>
      </c>
      <c r="I35" s="11">
        <f>[31]Outubro!$G$12</f>
        <v>33</v>
      </c>
      <c r="J35" s="11">
        <f>[31]Outubro!$G$13</f>
        <v>26</v>
      </c>
      <c r="K35" s="11">
        <f>[31]Outubro!$G$14</f>
        <v>28</v>
      </c>
      <c r="L35" s="11">
        <f>[31]Outubro!$G$15</f>
        <v>30</v>
      </c>
      <c r="M35" s="11">
        <f>[31]Outubro!$G$16</f>
        <v>40</v>
      </c>
      <c r="N35" s="11">
        <f>[31]Outubro!$G$17</f>
        <v>43</v>
      </c>
      <c r="O35" s="11">
        <f>[31]Outubro!$G$18</f>
        <v>38</v>
      </c>
      <c r="P35" s="11" t="str">
        <f>[31]Outubro!$G$19</f>
        <v>*</v>
      </c>
      <c r="Q35" s="11">
        <f>[31]Outubro!$G$20</f>
        <v>78</v>
      </c>
      <c r="R35" s="11">
        <f>[31]Outubro!$G$21</f>
        <v>57</v>
      </c>
      <c r="S35" s="11">
        <f>[31]Outubro!$G$22</f>
        <v>50</v>
      </c>
      <c r="T35" s="11">
        <f>[31]Outubro!$G$23</f>
        <v>58</v>
      </c>
      <c r="U35" s="11">
        <f>[31]Outubro!$G$24</f>
        <v>53</v>
      </c>
      <c r="V35" s="11">
        <f>[31]Outubro!$G$25</f>
        <v>52</v>
      </c>
      <c r="W35" s="11">
        <f>[31]Outubro!$G$26</f>
        <v>55</v>
      </c>
      <c r="X35" s="11" t="str">
        <f>[31]Outubro!$G$27</f>
        <v>*</v>
      </c>
      <c r="Y35" s="11" t="str">
        <f>[31]Outubro!$G$28</f>
        <v>*</v>
      </c>
      <c r="Z35" s="11">
        <f>[31]Outubro!$G$29</f>
        <v>57</v>
      </c>
      <c r="AA35" s="11" t="str">
        <f>[31]Outubro!$G$30</f>
        <v>*</v>
      </c>
      <c r="AB35" s="11">
        <f>[31]Outubro!$G$31</f>
        <v>63</v>
      </c>
      <c r="AC35" s="11">
        <f>[31]Outubro!$G$32</f>
        <v>52</v>
      </c>
      <c r="AD35" s="11">
        <f>[31]Outubro!$G$33</f>
        <v>83</v>
      </c>
      <c r="AE35" s="11">
        <f>[31]Outubro!$G$34</f>
        <v>84</v>
      </c>
      <c r="AF35" s="11">
        <f>[31]Outubro!$G$35</f>
        <v>64</v>
      </c>
      <c r="AG35" s="15">
        <f t="shared" si="9"/>
        <v>21</v>
      </c>
      <c r="AH35" s="94">
        <f t="shared" si="10"/>
        <v>46.333333333333336</v>
      </c>
    </row>
    <row r="36" spans="1:39" x14ac:dyDescent="0.2">
      <c r="A36" s="58" t="s">
        <v>144</v>
      </c>
      <c r="B36" s="11" t="str">
        <f>[32]Outubro!$G$5</f>
        <v>*</v>
      </c>
      <c r="C36" s="11" t="str">
        <f>[32]Outubro!$G$6</f>
        <v>*</v>
      </c>
      <c r="D36" s="11" t="str">
        <f>[32]Outubro!$G$7</f>
        <v>*</v>
      </c>
      <c r="E36" s="11" t="str">
        <f>[32]Outubro!$G$8</f>
        <v>*</v>
      </c>
      <c r="F36" s="11" t="str">
        <f>[32]Outubro!$G$9</f>
        <v>*</v>
      </c>
      <c r="G36" s="11" t="str">
        <f>[32]Outubro!$G$10</f>
        <v>*</v>
      </c>
      <c r="H36" s="11" t="str">
        <f>[32]Outubro!$G$11</f>
        <v>*</v>
      </c>
      <c r="I36" s="11" t="str">
        <f>[32]Outubro!$G$12</f>
        <v>*</v>
      </c>
      <c r="J36" s="11" t="str">
        <f>[32]Outubro!$G$13</f>
        <v>*</v>
      </c>
      <c r="K36" s="11" t="str">
        <f>[32]Outubro!$G$14</f>
        <v>*</v>
      </c>
      <c r="L36" s="11" t="str">
        <f>[32]Outubro!$G$15</f>
        <v>*</v>
      </c>
      <c r="M36" s="11" t="str">
        <f>[32]Outubro!$G$16</f>
        <v>*</v>
      </c>
      <c r="N36" s="11" t="str">
        <f>[32]Outubro!$G$17</f>
        <v>*</v>
      </c>
      <c r="O36" s="11" t="str">
        <f>[32]Outubro!$G$18</f>
        <v>*</v>
      </c>
      <c r="P36" s="11" t="str">
        <f>[32]Outubro!$G$19</f>
        <v>*</v>
      </c>
      <c r="Q36" s="11" t="str">
        <f>[32]Outubro!$G$20</f>
        <v>*</v>
      </c>
      <c r="R36" s="11" t="str">
        <f>[32]Outubro!$G$21</f>
        <v>*</v>
      </c>
      <c r="S36" s="11" t="str">
        <f>[32]Outubro!$G$22</f>
        <v>*</v>
      </c>
      <c r="T36" s="11" t="str">
        <f>[32]Outubro!$G$23</f>
        <v>*</v>
      </c>
      <c r="U36" s="11" t="str">
        <f>[32]Outubro!$G$24</f>
        <v>*</v>
      </c>
      <c r="V36" s="11" t="str">
        <f>[32]Outubro!$G$25</f>
        <v>*</v>
      </c>
      <c r="W36" s="11" t="str">
        <f>[32]Outubro!$G$26</f>
        <v>*</v>
      </c>
      <c r="X36" s="11" t="str">
        <f>[32]Outubro!$G$27</f>
        <v>*</v>
      </c>
      <c r="Y36" s="11" t="str">
        <f>[32]Outubro!$G$28</f>
        <v>*</v>
      </c>
      <c r="Z36" s="11" t="str">
        <f>[32]Outubro!$G$29</f>
        <v>*</v>
      </c>
      <c r="AA36" s="11" t="str">
        <f>[32]Outubro!$G$30</f>
        <v>*</v>
      </c>
      <c r="AB36" s="11" t="str">
        <f>[32]Outubro!$G$31</f>
        <v>*</v>
      </c>
      <c r="AC36" s="11" t="str">
        <f>[32]Outubro!$G$32</f>
        <v>*</v>
      </c>
      <c r="AD36" s="11" t="str">
        <f>[32]Outubro!$G$33</f>
        <v>*</v>
      </c>
      <c r="AE36" s="11" t="str">
        <f>[32]Outubro!$G$34</f>
        <v>*</v>
      </c>
      <c r="AF36" s="11" t="str">
        <f>[32]Outubro!$G$35</f>
        <v>*</v>
      </c>
      <c r="AG36" s="15" t="s">
        <v>226</v>
      </c>
      <c r="AH36" s="94" t="s">
        <v>226</v>
      </c>
    </row>
    <row r="37" spans="1:39" x14ac:dyDescent="0.2">
      <c r="A37" s="58" t="s">
        <v>14</v>
      </c>
      <c r="B37" s="11" t="str">
        <f>[33]Outubro!$G$5</f>
        <v>*</v>
      </c>
      <c r="C37" s="11" t="str">
        <f>[33]Outubro!$G$6</f>
        <v>*</v>
      </c>
      <c r="D37" s="11" t="str">
        <f>[33]Outubro!$G$7</f>
        <v>*</v>
      </c>
      <c r="E37" s="11" t="str">
        <f>[33]Outubro!$G$8</f>
        <v>*</v>
      </c>
      <c r="F37" s="11" t="str">
        <f>[33]Outubro!$G$9</f>
        <v>*</v>
      </c>
      <c r="G37" s="11" t="str">
        <f>[33]Outubro!$G$10</f>
        <v>*</v>
      </c>
      <c r="H37" s="11" t="str">
        <f>[33]Outubro!$G$11</f>
        <v>*</v>
      </c>
      <c r="I37" s="11" t="str">
        <f>[33]Outubro!$G$12</f>
        <v>*</v>
      </c>
      <c r="J37" s="11" t="str">
        <f>[33]Outubro!$G$13</f>
        <v>*</v>
      </c>
      <c r="K37" s="11" t="str">
        <f>[33]Outubro!$G$14</f>
        <v>*</v>
      </c>
      <c r="L37" s="11" t="str">
        <f>[33]Outubro!$G$15</f>
        <v>*</v>
      </c>
      <c r="M37" s="11" t="str">
        <f>[33]Outubro!$G$16</f>
        <v>*</v>
      </c>
      <c r="N37" s="11" t="str">
        <f>[33]Outubro!$G$17</f>
        <v>*</v>
      </c>
      <c r="O37" s="11" t="str">
        <f>[33]Outubro!$G$18</f>
        <v>*</v>
      </c>
      <c r="P37" s="11" t="str">
        <f>[33]Outubro!$G$19</f>
        <v>*</v>
      </c>
      <c r="Q37" s="11" t="str">
        <f>[33]Outubro!$G$20</f>
        <v>*</v>
      </c>
      <c r="R37" s="11" t="str">
        <f>[33]Outubro!$G$21</f>
        <v>*</v>
      </c>
      <c r="S37" s="11" t="str">
        <f>[33]Outubro!$G$22</f>
        <v>*</v>
      </c>
      <c r="T37" s="11" t="str">
        <f>[33]Outubro!$G$23</f>
        <v>*</v>
      </c>
      <c r="U37" s="11" t="str">
        <f>[33]Outubro!$G$24</f>
        <v>*</v>
      </c>
      <c r="V37" s="11" t="str">
        <f>[33]Outubro!$G$25</f>
        <v>*</v>
      </c>
      <c r="W37" s="11" t="str">
        <f>[33]Outubro!$G$26</f>
        <v>*</v>
      </c>
      <c r="X37" s="11" t="str">
        <f>[33]Outubro!$G$27</f>
        <v>*</v>
      </c>
      <c r="Y37" s="11" t="str">
        <f>[33]Outubro!$G$28</f>
        <v>*</v>
      </c>
      <c r="Z37" s="11" t="str">
        <f>[33]Outubro!$G$29</f>
        <v>*</v>
      </c>
      <c r="AA37" s="11" t="str">
        <f>[33]Outubro!$G$30</f>
        <v>*</v>
      </c>
      <c r="AB37" s="11" t="str">
        <f>[33]Outubro!$G$31</f>
        <v>*</v>
      </c>
      <c r="AC37" s="11" t="str">
        <f>[33]Outubro!$G$32</f>
        <v>*</v>
      </c>
      <c r="AD37" s="11" t="str">
        <f>[33]Outubro!$G$33</f>
        <v>*</v>
      </c>
      <c r="AE37" s="11" t="str">
        <f>[33]Outubro!$G$34</f>
        <v>*</v>
      </c>
      <c r="AF37" s="11" t="str">
        <f>[33]Outubro!$G$35</f>
        <v>*</v>
      </c>
      <c r="AG37" s="15" t="s">
        <v>226</v>
      </c>
      <c r="AH37" s="94" t="s">
        <v>226</v>
      </c>
    </row>
    <row r="38" spans="1:39" x14ac:dyDescent="0.2">
      <c r="A38" s="58" t="s">
        <v>174</v>
      </c>
      <c r="B38" s="11">
        <f>[34]Outubro!$G$5</f>
        <v>37</v>
      </c>
      <c r="C38" s="11">
        <f>[34]Outubro!$G$6</f>
        <v>38</v>
      </c>
      <c r="D38" s="11">
        <f>[34]Outubro!$G$7</f>
        <v>45</v>
      </c>
      <c r="E38" s="11">
        <f>[34]Outubro!$G$8</f>
        <v>43</v>
      </c>
      <c r="F38" s="11">
        <f>[34]Outubro!$G$9</f>
        <v>55</v>
      </c>
      <c r="G38" s="11">
        <f>[34]Outubro!$G$10</f>
        <v>48</v>
      </c>
      <c r="H38" s="11">
        <f>[34]Outubro!$G$11</f>
        <v>44</v>
      </c>
      <c r="I38" s="11">
        <f>[34]Outubro!$G$12</f>
        <v>53</v>
      </c>
      <c r="J38" s="11">
        <f>[34]Outubro!$G$13</f>
        <v>53</v>
      </c>
      <c r="K38" s="11">
        <f>[34]Outubro!$G$14</f>
        <v>51</v>
      </c>
      <c r="L38" s="11">
        <f>[34]Outubro!$G$15</f>
        <v>45</v>
      </c>
      <c r="M38" s="11">
        <f>[34]Outubro!$G$16</f>
        <v>60</v>
      </c>
      <c r="N38" s="11">
        <f>[34]Outubro!$G$17</f>
        <v>62</v>
      </c>
      <c r="O38" s="11">
        <f>[34]Outubro!$G$18</f>
        <v>66</v>
      </c>
      <c r="P38" s="11">
        <f>[34]Outubro!$G$19</f>
        <v>52</v>
      </c>
      <c r="Q38" s="11">
        <f>[34]Outubro!$G$20</f>
        <v>69</v>
      </c>
      <c r="R38" s="11">
        <f>[34]Outubro!$G$21</f>
        <v>65</v>
      </c>
      <c r="S38" s="11">
        <f>[34]Outubro!$G$22</f>
        <v>43</v>
      </c>
      <c r="T38" s="11">
        <f>[34]Outubro!$G$23</f>
        <v>69</v>
      </c>
      <c r="U38" s="11">
        <f>[34]Outubro!$G$24</f>
        <v>60</v>
      </c>
      <c r="V38" s="11">
        <f>[34]Outubro!$G$25</f>
        <v>84</v>
      </c>
      <c r="W38" s="11">
        <f>[34]Outubro!$G$26</f>
        <v>66</v>
      </c>
      <c r="X38" s="11">
        <f>[34]Outubro!$G$27</f>
        <v>62</v>
      </c>
      <c r="Y38" s="11">
        <f>[34]Outubro!$G$28</f>
        <v>66</v>
      </c>
      <c r="Z38" s="11">
        <f>[34]Outubro!$G$29</f>
        <v>79</v>
      </c>
      <c r="AA38" s="11">
        <f>[34]Outubro!$G$30</f>
        <v>61</v>
      </c>
      <c r="AB38" s="11">
        <f>[34]Outubro!$G$31</f>
        <v>69</v>
      </c>
      <c r="AC38" s="11">
        <f>[34]Outubro!$G$32</f>
        <v>74</v>
      </c>
      <c r="AD38" s="11">
        <f>[34]Outubro!$G$33</f>
        <v>86</v>
      </c>
      <c r="AE38" s="11">
        <f>[34]Outubro!$G$34</f>
        <v>88</v>
      </c>
      <c r="AF38" s="11">
        <f>[34]Outubro!$G$35</f>
        <v>70</v>
      </c>
      <c r="AG38" s="15">
        <f t="shared" ref="AG38" si="11">MIN(B38:AF38)</f>
        <v>37</v>
      </c>
      <c r="AH38" s="94">
        <f t="shared" ref="AH38" si="12">AVERAGE(B38:AF38)</f>
        <v>60.096774193548384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[35]Outubro!$G$5</f>
        <v>18</v>
      </c>
      <c r="C39" s="11">
        <f>[35]Outubro!$G$6</f>
        <v>23</v>
      </c>
      <c r="D39" s="11">
        <f>[35]Outubro!$G$7</f>
        <v>24</v>
      </c>
      <c r="E39" s="11">
        <f>[35]Outubro!$G$8</f>
        <v>33</v>
      </c>
      <c r="F39" s="11">
        <f>[35]Outubro!$G$9</f>
        <v>45</v>
      </c>
      <c r="G39" s="11">
        <f>[35]Outubro!$G$10</f>
        <v>24</v>
      </c>
      <c r="H39" s="11">
        <f>[35]Outubro!$G$11</f>
        <v>25</v>
      </c>
      <c r="I39" s="11">
        <f>[35]Outubro!$G$12</f>
        <v>26</v>
      </c>
      <c r="J39" s="11">
        <f>[35]Outubro!$G$13</f>
        <v>22</v>
      </c>
      <c r="K39" s="11">
        <f>[35]Outubro!$G$14</f>
        <v>12</v>
      </c>
      <c r="L39" s="11">
        <f>[35]Outubro!$G$15</f>
        <v>21</v>
      </c>
      <c r="M39" s="11">
        <f>[35]Outubro!$G$16</f>
        <v>34</v>
      </c>
      <c r="N39" s="11">
        <f>[35]Outubro!$G$17</f>
        <v>36</v>
      </c>
      <c r="O39" s="11">
        <f>[35]Outubro!$G$18</f>
        <v>28</v>
      </c>
      <c r="P39" s="11">
        <f>[35]Outubro!$G$19</f>
        <v>58</v>
      </c>
      <c r="Q39" s="11">
        <f>[35]Outubro!$G$20</f>
        <v>53</v>
      </c>
      <c r="R39" s="11">
        <f>[35]Outubro!$G$21</f>
        <v>41</v>
      </c>
      <c r="S39" s="11">
        <f>[35]Outubro!$G$22</f>
        <v>55</v>
      </c>
      <c r="T39" s="11">
        <f>[35]Outubro!$G$23</f>
        <v>34</v>
      </c>
      <c r="U39" s="11">
        <f>[35]Outubro!$G$24</f>
        <v>38</v>
      </c>
      <c r="V39" s="11">
        <f>[35]Outubro!$G$25</f>
        <v>37</v>
      </c>
      <c r="W39" s="11">
        <f>[35]Outubro!$G$26</f>
        <v>43</v>
      </c>
      <c r="X39" s="11">
        <f>[35]Outubro!$G$27</f>
        <v>53</v>
      </c>
      <c r="Y39" s="11">
        <f>[35]Outubro!$G$28</f>
        <v>67</v>
      </c>
      <c r="Z39" s="11">
        <f>[35]Outubro!$G$29</f>
        <v>38</v>
      </c>
      <c r="AA39" s="11">
        <f>[35]Outubro!$G$30</f>
        <v>59</v>
      </c>
      <c r="AB39" s="11">
        <f>[35]Outubro!$G$31</f>
        <v>32</v>
      </c>
      <c r="AC39" s="11">
        <f>[35]Outubro!$G$32</f>
        <v>30</v>
      </c>
      <c r="AD39" s="11">
        <f>[35]Outubro!$G$33</f>
        <v>56</v>
      </c>
      <c r="AE39" s="11">
        <f>[35]Outubro!$G$34</f>
        <v>49</v>
      </c>
      <c r="AF39" s="11">
        <f>[35]Outubro!$G$35</f>
        <v>43</v>
      </c>
      <c r="AG39" s="15">
        <f t="shared" ref="AG39:AG41" si="13">MIN(B39:AF39)</f>
        <v>12</v>
      </c>
      <c r="AH39" s="94">
        <f t="shared" ref="AH39:AH41" si="14">AVERAGE(B39:AF39)</f>
        <v>37.322580645161288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 t="str">
        <f>[36]Outubro!$G$5</f>
        <v>*</v>
      </c>
      <c r="C40" s="11" t="str">
        <f>[36]Outubro!$G$6</f>
        <v>*</v>
      </c>
      <c r="D40" s="11" t="str">
        <f>[36]Outubro!$G$7</f>
        <v>*</v>
      </c>
      <c r="E40" s="11" t="str">
        <f>[36]Outubro!$G$8</f>
        <v>*</v>
      </c>
      <c r="F40" s="11" t="str">
        <f>[36]Outubro!$G$9</f>
        <v>*</v>
      </c>
      <c r="G40" s="11">
        <f>[36]Outubro!$G$10</f>
        <v>28</v>
      </c>
      <c r="H40" s="11">
        <f>[36]Outubro!$G$11</f>
        <v>26</v>
      </c>
      <c r="I40" s="11">
        <f>[36]Outubro!$G$12</f>
        <v>18</v>
      </c>
      <c r="J40" s="11" t="str">
        <f>[36]Outubro!$G$13</f>
        <v>*</v>
      </c>
      <c r="K40" s="11" t="str">
        <f>[36]Outubro!$G$14</f>
        <v>*</v>
      </c>
      <c r="L40" s="11" t="str">
        <f>[36]Outubro!$G$15</f>
        <v>*</v>
      </c>
      <c r="M40" s="11" t="str">
        <f>[36]Outubro!$G$16</f>
        <v>*</v>
      </c>
      <c r="N40" s="11" t="str">
        <f>[36]Outubro!$G$17</f>
        <v>*</v>
      </c>
      <c r="O40" s="11" t="str">
        <f>[36]Outubro!$G$18</f>
        <v>*</v>
      </c>
      <c r="P40" s="11" t="str">
        <f>[36]Outubro!$G$19</f>
        <v>*</v>
      </c>
      <c r="Q40" s="11" t="str">
        <f>[36]Outubro!$G$20</f>
        <v>*</v>
      </c>
      <c r="R40" s="11">
        <f>[36]Outubro!$G$21</f>
        <v>37</v>
      </c>
      <c r="S40" s="11">
        <f>[36]Outubro!$G$22</f>
        <v>51</v>
      </c>
      <c r="T40" s="11">
        <f>[36]Outubro!$G$23</f>
        <v>36</v>
      </c>
      <c r="U40" s="11">
        <f>[36]Outubro!$G$24</f>
        <v>57</v>
      </c>
      <c r="V40" s="11" t="str">
        <f>[36]Outubro!$G$25</f>
        <v>*</v>
      </c>
      <c r="W40" s="11" t="str">
        <f>[36]Outubro!$G$26</f>
        <v>*</v>
      </c>
      <c r="X40" s="11" t="str">
        <f>[36]Outubro!$G$27</f>
        <v>*</v>
      </c>
      <c r="Y40" s="11" t="str">
        <f>[36]Outubro!$G$28</f>
        <v>*</v>
      </c>
      <c r="Z40" s="11" t="str">
        <f>[36]Outubro!$G$29</f>
        <v>*</v>
      </c>
      <c r="AA40" s="11">
        <f>[36]Outubro!$G$30</f>
        <v>71</v>
      </c>
      <c r="AB40" s="11">
        <f>[36]Outubro!$G$31</f>
        <v>32</v>
      </c>
      <c r="AC40" s="11">
        <f>[36]Outubro!$G$32</f>
        <v>38</v>
      </c>
      <c r="AD40" s="11">
        <f>[36]Outubro!$G$33</f>
        <v>54</v>
      </c>
      <c r="AE40" s="11" t="str">
        <f>[36]Outubro!$G$34</f>
        <v>*</v>
      </c>
      <c r="AF40" s="11" t="str">
        <f>[36]Outubro!$G$35</f>
        <v>*</v>
      </c>
      <c r="AG40" s="15">
        <f t="shared" ref="AG40" si="15">MIN(B40:AF40)</f>
        <v>18</v>
      </c>
      <c r="AH40" s="94">
        <f t="shared" ref="AH40" si="16">AVERAGE(B40:AF40)</f>
        <v>40.727272727272727</v>
      </c>
      <c r="AL40" t="s">
        <v>47</v>
      </c>
    </row>
    <row r="41" spans="1:39" x14ac:dyDescent="0.2">
      <c r="A41" s="58" t="s">
        <v>175</v>
      </c>
      <c r="B41" s="11">
        <f>[37]Outubro!$G$5</f>
        <v>13</v>
      </c>
      <c r="C41" s="11">
        <f>[37]Outubro!$G$6</f>
        <v>14</v>
      </c>
      <c r="D41" s="11">
        <f>[37]Outubro!$G$7</f>
        <v>8</v>
      </c>
      <c r="E41" s="11">
        <f>[37]Outubro!$G$8</f>
        <v>18</v>
      </c>
      <c r="F41" s="11">
        <f>[37]Outubro!$G$9</f>
        <v>23</v>
      </c>
      <c r="G41" s="11">
        <f>[37]Outubro!$G$10</f>
        <v>20</v>
      </c>
      <c r="H41" s="11">
        <f>[37]Outubro!$G$11</f>
        <v>22</v>
      </c>
      <c r="I41" s="11">
        <f>[37]Outubro!$G$12</f>
        <v>22</v>
      </c>
      <c r="J41" s="11">
        <f>[37]Outubro!$G$13</f>
        <v>23</v>
      </c>
      <c r="K41" s="11">
        <f>[37]Outubro!$G$14</f>
        <v>32</v>
      </c>
      <c r="L41" s="11">
        <f>[37]Outubro!$G$15</f>
        <v>28</v>
      </c>
      <c r="M41" s="11">
        <f>[37]Outubro!$G$16</f>
        <v>35</v>
      </c>
      <c r="N41" s="11">
        <f>[37]Outubro!$G$17</f>
        <v>29</v>
      </c>
      <c r="O41" s="11">
        <f>[37]Outubro!$G$18</f>
        <v>25</v>
      </c>
      <c r="P41" s="11">
        <f>[37]Outubro!$E$19</f>
        <v>77.5</v>
      </c>
      <c r="Q41" s="11">
        <f>[37]Outubro!$G$20</f>
        <v>52</v>
      </c>
      <c r="R41" s="11">
        <f>[37]Outubro!$G$21</f>
        <v>36</v>
      </c>
      <c r="S41" s="11">
        <f>[37]Outubro!$G$22</f>
        <v>33</v>
      </c>
      <c r="T41" s="11">
        <f>[37]Outubro!$G$23</f>
        <v>34</v>
      </c>
      <c r="U41" s="11">
        <f>[37]Outubro!$G$24</f>
        <v>50</v>
      </c>
      <c r="V41" s="11">
        <f>[37]Outubro!$G$25</f>
        <v>36</v>
      </c>
      <c r="W41" s="11">
        <f>[37]Outubro!$G$26</f>
        <v>38</v>
      </c>
      <c r="X41" s="11">
        <f>[37]Outubro!$G$27</f>
        <v>50</v>
      </c>
      <c r="Y41" s="11">
        <f>[37]Outubro!$G$28</f>
        <v>39</v>
      </c>
      <c r="Z41" s="11">
        <f>[37]Outubro!$G$29</f>
        <v>39</v>
      </c>
      <c r="AA41" s="11">
        <f>[37]Outubro!$G$30</f>
        <v>55</v>
      </c>
      <c r="AB41" s="11">
        <f>[37]Outubro!$G$31</f>
        <v>43</v>
      </c>
      <c r="AC41" s="11">
        <f>[37]Outubro!$G$32</f>
        <v>40</v>
      </c>
      <c r="AD41" s="11">
        <f>[37]Outubro!$G$33</f>
        <v>60</v>
      </c>
      <c r="AE41" s="11">
        <f>[37]Outubro!$G$34</f>
        <v>61</v>
      </c>
      <c r="AF41" s="11">
        <f>[37]Outubro!$G$35</f>
        <v>47</v>
      </c>
      <c r="AG41" s="15">
        <f t="shared" si="13"/>
        <v>8</v>
      </c>
      <c r="AH41" s="94">
        <f t="shared" si="14"/>
        <v>35.564516129032256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[38]Outubro!$G$5</f>
        <v>13</v>
      </c>
      <c r="C42" s="11">
        <f>[38]Outubro!$G$6</f>
        <v>15</v>
      </c>
      <c r="D42" s="11">
        <f>[38]Outubro!$G$7</f>
        <v>13</v>
      </c>
      <c r="E42" s="11">
        <f>[38]Outubro!$G$8</f>
        <v>31</v>
      </c>
      <c r="F42" s="11">
        <f>[38]Outubro!$G$9</f>
        <v>30</v>
      </c>
      <c r="G42" s="11">
        <f>[38]Outubro!$G$10</f>
        <v>25</v>
      </c>
      <c r="H42" s="11">
        <f>[38]Outubro!$G$11</f>
        <v>21</v>
      </c>
      <c r="I42" s="11">
        <f>[38]Outubro!$G$12</f>
        <v>23</v>
      </c>
      <c r="J42" s="11">
        <f>[38]Outubro!$G$13</f>
        <v>20</v>
      </c>
      <c r="K42" s="11">
        <f>[38]Outubro!$G$14</f>
        <v>14</v>
      </c>
      <c r="L42" s="11">
        <f>[38]Outubro!$G$15</f>
        <v>29</v>
      </c>
      <c r="M42" s="11">
        <f>[38]Outubro!$G$16</f>
        <v>36</v>
      </c>
      <c r="N42" s="11">
        <f>[38]Outubro!$G$17</f>
        <v>32</v>
      </c>
      <c r="O42" s="11">
        <f>[38]Outubro!$G$18</f>
        <v>26</v>
      </c>
      <c r="P42" s="11">
        <f>[38]Outubro!$G$19</f>
        <v>78</v>
      </c>
      <c r="Q42" s="11">
        <f>[38]Outubro!$G$20</f>
        <v>60</v>
      </c>
      <c r="R42" s="11">
        <f>[38]Outubro!$G$21</f>
        <v>41</v>
      </c>
      <c r="S42" s="11">
        <f>[38]Outubro!$G$22</f>
        <v>38</v>
      </c>
      <c r="T42" s="11">
        <f>[38]Outubro!$G$23</f>
        <v>41</v>
      </c>
      <c r="U42" s="11">
        <f>[38]Outubro!$G$24</f>
        <v>39</v>
      </c>
      <c r="V42" s="11">
        <f>[38]Outubro!$G$25</f>
        <v>33</v>
      </c>
      <c r="W42" s="11">
        <f>[38]Outubro!$G$26</f>
        <v>41</v>
      </c>
      <c r="X42" s="11">
        <f>[38]Outubro!$G$27</f>
        <v>47</v>
      </c>
      <c r="Y42" s="11">
        <f>[38]Outubro!$G$28</f>
        <v>49</v>
      </c>
      <c r="Z42" s="11">
        <f>[38]Outubro!$G$29</f>
        <v>34</v>
      </c>
      <c r="AA42" s="11">
        <f>[38]Outubro!$G$30</f>
        <v>70</v>
      </c>
      <c r="AB42" s="11">
        <f>[38]Outubro!$G$31</f>
        <v>31</v>
      </c>
      <c r="AC42" s="11">
        <f>[38]Outubro!$G$32</f>
        <v>40</v>
      </c>
      <c r="AD42" s="11">
        <f>[38]Outubro!$G$33</f>
        <v>63</v>
      </c>
      <c r="AE42" s="11">
        <f>[38]Outubro!$G$34</f>
        <v>68</v>
      </c>
      <c r="AF42" s="11">
        <f>[38]Outubro!$G$35</f>
        <v>46</v>
      </c>
      <c r="AG42" s="15">
        <f t="shared" ref="AG42:AG43" si="17">MIN(B42:AF42)</f>
        <v>13</v>
      </c>
      <c r="AH42" s="94">
        <f t="shared" ref="AH42:AH43" si="18">AVERAGE(B42:AF42)</f>
        <v>37</v>
      </c>
    </row>
    <row r="43" spans="1:39" x14ac:dyDescent="0.2">
      <c r="A43" s="58" t="s">
        <v>157</v>
      </c>
      <c r="B43" s="11">
        <f>[39]Outubro!$G$5</f>
        <v>13</v>
      </c>
      <c r="C43" s="11">
        <f>[39]Outubro!$G$6</f>
        <v>13</v>
      </c>
      <c r="D43" s="11">
        <f>[39]Outubro!$G$7</f>
        <v>11</v>
      </c>
      <c r="E43" s="11">
        <f>[39]Outubro!$G$8</f>
        <v>25</v>
      </c>
      <c r="F43" s="11">
        <f>[39]Outubro!$G$9</f>
        <v>20</v>
      </c>
      <c r="G43" s="11">
        <f>[39]Outubro!$G$10</f>
        <v>17</v>
      </c>
      <c r="H43" s="11">
        <f>[39]Outubro!$G$11</f>
        <v>21</v>
      </c>
      <c r="I43" s="11">
        <f>[39]Outubro!$G$12</f>
        <v>25</v>
      </c>
      <c r="J43" s="11">
        <f>[39]Outubro!$G$13</f>
        <v>21</v>
      </c>
      <c r="K43" s="11">
        <f>[39]Outubro!$G$14</f>
        <v>19</v>
      </c>
      <c r="L43" s="11">
        <f>[39]Outubro!$G$15</f>
        <v>26</v>
      </c>
      <c r="M43" s="11">
        <f>[39]Outubro!$G$16</f>
        <v>31</v>
      </c>
      <c r="N43" s="11">
        <f>[39]Outubro!$G$17</f>
        <v>26</v>
      </c>
      <c r="O43" s="11">
        <f>[39]Outubro!$G$18</f>
        <v>23</v>
      </c>
      <c r="P43" s="11">
        <f>[39]Outubro!$G$19</f>
        <v>44</v>
      </c>
      <c r="Q43" s="11">
        <f>[39]Outubro!$G$20</f>
        <v>54</v>
      </c>
      <c r="R43" s="11">
        <f>[39]Outubro!$G$21</f>
        <v>38</v>
      </c>
      <c r="S43" s="11">
        <f>[39]Outubro!$G$22</f>
        <v>33</v>
      </c>
      <c r="T43" s="11">
        <f>[39]Outubro!$G$23</f>
        <v>40</v>
      </c>
      <c r="U43" s="11">
        <f>[39]Outubro!$G$24</f>
        <v>50</v>
      </c>
      <c r="V43" s="11">
        <f>[39]Outubro!$G$25</f>
        <v>44</v>
      </c>
      <c r="W43" s="11">
        <f>[39]Outubro!$G$26</f>
        <v>40</v>
      </c>
      <c r="X43" s="11">
        <f>[39]Outubro!$G$27</f>
        <v>39</v>
      </c>
      <c r="Y43" s="11">
        <f>[39]Outubro!$G$28</f>
        <v>56</v>
      </c>
      <c r="Z43" s="11">
        <f>[39]Outubro!$G$29</f>
        <v>41</v>
      </c>
      <c r="AA43" s="11">
        <f>[39]Outubro!$G$30</f>
        <v>66</v>
      </c>
      <c r="AB43" s="11">
        <f>[39]Outubro!$G$31</f>
        <v>37</v>
      </c>
      <c r="AC43" s="11">
        <f>[39]Outubro!$G$32</f>
        <v>40</v>
      </c>
      <c r="AD43" s="11">
        <f>[39]Outubro!$G$33</f>
        <v>64</v>
      </c>
      <c r="AE43" s="11">
        <f>[39]Outubro!$G$34</f>
        <v>60</v>
      </c>
      <c r="AF43" s="11">
        <f>[39]Outubro!$G$35</f>
        <v>47</v>
      </c>
      <c r="AG43" s="15">
        <f t="shared" si="17"/>
        <v>11</v>
      </c>
      <c r="AH43" s="94">
        <f t="shared" si="18"/>
        <v>34.967741935483872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[40]Outubro!$G$5</f>
        <v>11</v>
      </c>
      <c r="C44" s="11">
        <f>[40]Outubro!$G$6</f>
        <v>11</v>
      </c>
      <c r="D44" s="11">
        <f>[40]Outubro!$G$7</f>
        <v>11</v>
      </c>
      <c r="E44" s="11">
        <f>[40]Outubro!$G$8</f>
        <v>9</v>
      </c>
      <c r="F44" s="11">
        <f>[40]Outubro!$G$9</f>
        <v>11</v>
      </c>
      <c r="G44" s="11">
        <f>[40]Outubro!$G$10</f>
        <v>12</v>
      </c>
      <c r="H44" s="11">
        <f>[40]Outubro!$G$11</f>
        <v>20</v>
      </c>
      <c r="I44" s="11">
        <f>[40]Outubro!$G$12</f>
        <v>21</v>
      </c>
      <c r="J44" s="11">
        <f>[40]Outubro!$G$13</f>
        <v>18</v>
      </c>
      <c r="K44" s="11">
        <f>[40]Outubro!$G$14</f>
        <v>22</v>
      </c>
      <c r="L44" s="11">
        <f>[40]Outubro!$G$15</f>
        <v>32</v>
      </c>
      <c r="M44" s="11">
        <f>[40]Outubro!$G$16</f>
        <v>30</v>
      </c>
      <c r="N44" s="11">
        <f>[40]Outubro!$G$17</f>
        <v>23</v>
      </c>
      <c r="O44" s="11">
        <f>[40]Outubro!$G$18</f>
        <v>18</v>
      </c>
      <c r="P44" s="11">
        <f>[40]Outubro!$G$19</f>
        <v>46</v>
      </c>
      <c r="Q44" s="11">
        <f>[40]Outubro!$G$20</f>
        <v>41</v>
      </c>
      <c r="R44" s="11">
        <f>[40]Outubro!$G$21</f>
        <v>32</v>
      </c>
      <c r="S44" s="11">
        <f>[40]Outubro!$G$22</f>
        <v>27</v>
      </c>
      <c r="T44" s="11">
        <f>[40]Outubro!$G$23</f>
        <v>29</v>
      </c>
      <c r="U44" s="11">
        <f>[40]Outubro!$G$24</f>
        <v>57</v>
      </c>
      <c r="V44" s="11">
        <f>[40]Outubro!$G$25</f>
        <v>33</v>
      </c>
      <c r="W44" s="11">
        <f>[40]Outubro!$G$26</f>
        <v>33</v>
      </c>
      <c r="X44" s="11">
        <f>[40]Outubro!$G$27</f>
        <v>56</v>
      </c>
      <c r="Y44" s="11">
        <f>[40]Outubro!$G$28</f>
        <v>34</v>
      </c>
      <c r="Z44" s="11">
        <f>[40]Outubro!$G$29</f>
        <v>40</v>
      </c>
      <c r="AA44" s="11">
        <f>[40]Outubro!$G$30</f>
        <v>50</v>
      </c>
      <c r="AB44" s="11">
        <f>[40]Outubro!$G$31</f>
        <v>45</v>
      </c>
      <c r="AC44" s="11">
        <f>[40]Outubro!$G$32</f>
        <v>42</v>
      </c>
      <c r="AD44" s="11">
        <f>[40]Outubro!$G$33</f>
        <v>80</v>
      </c>
      <c r="AE44" s="11">
        <f>[40]Outubro!$G$34</f>
        <v>62</v>
      </c>
      <c r="AF44" s="11">
        <f>[40]Outubro!$G$35</f>
        <v>74</v>
      </c>
      <c r="AG44" s="15">
        <f t="shared" ref="AG44" si="19">MIN(B44:AF44)</f>
        <v>9</v>
      </c>
      <c r="AH44" s="94">
        <f t="shared" ref="AH44" si="20">AVERAGE(B44:AF44)</f>
        <v>33.225806451612904</v>
      </c>
    </row>
    <row r="45" spans="1:39" x14ac:dyDescent="0.2">
      <c r="A45" s="58" t="s">
        <v>162</v>
      </c>
      <c r="B45" s="11" t="str">
        <f>[41]Outubro!$G$5</f>
        <v>*</v>
      </c>
      <c r="C45" s="11" t="str">
        <f>[41]Outubro!$G$6</f>
        <v>*</v>
      </c>
      <c r="D45" s="11" t="str">
        <f>[41]Outubro!$G$7</f>
        <v>*</v>
      </c>
      <c r="E45" s="11" t="str">
        <f>[41]Outubro!$G$8</f>
        <v>*</v>
      </c>
      <c r="F45" s="11" t="str">
        <f>[41]Outubro!$G$9</f>
        <v>*</v>
      </c>
      <c r="G45" s="11" t="str">
        <f>[41]Outubro!$G$10</f>
        <v>*</v>
      </c>
      <c r="H45" s="11" t="str">
        <f>[41]Outubro!$G$11</f>
        <v>*</v>
      </c>
      <c r="I45" s="11" t="str">
        <f>[41]Outubro!$G$12</f>
        <v>*</v>
      </c>
      <c r="J45" s="11" t="str">
        <f>[41]Outubro!$G$13</f>
        <v>*</v>
      </c>
      <c r="K45" s="11" t="str">
        <f>[41]Outubro!$G$14</f>
        <v>*</v>
      </c>
      <c r="L45" s="11" t="str">
        <f>[41]Outubro!$G$15</f>
        <v>*</v>
      </c>
      <c r="M45" s="11" t="str">
        <f>[41]Outubro!$G$16</f>
        <v>*</v>
      </c>
      <c r="N45" s="11" t="str">
        <f>[41]Outubro!$G$17</f>
        <v>*</v>
      </c>
      <c r="O45" s="11" t="str">
        <f>[41]Outubro!$G$18</f>
        <v>*</v>
      </c>
      <c r="P45" s="11" t="str">
        <f>[41]Outubro!$G$19</f>
        <v>*</v>
      </c>
      <c r="Q45" s="11" t="str">
        <f>[41]Outubro!$G$20</f>
        <v>*</v>
      </c>
      <c r="R45" s="11" t="str">
        <f>[41]Outubro!$G$21</f>
        <v>*</v>
      </c>
      <c r="S45" s="11" t="str">
        <f>[41]Outubro!$G$22</f>
        <v>*</v>
      </c>
      <c r="T45" s="11" t="str">
        <f>[41]Outubro!$G$23</f>
        <v>*</v>
      </c>
      <c r="U45" s="11" t="str">
        <f>[41]Outubro!$G$24</f>
        <v>*</v>
      </c>
      <c r="V45" s="11" t="str">
        <f>[41]Outubro!$G$25</f>
        <v>*</v>
      </c>
      <c r="W45" s="11" t="str">
        <f>[41]Outubro!$G$26</f>
        <v>*</v>
      </c>
      <c r="X45" s="11" t="str">
        <f>[41]Outubro!$G$27</f>
        <v>*</v>
      </c>
      <c r="Y45" s="11" t="str">
        <f>[41]Outubro!$G$28</f>
        <v>*</v>
      </c>
      <c r="Z45" s="11" t="str">
        <f>[41]Outubro!$G$29</f>
        <v>*</v>
      </c>
      <c r="AA45" s="11" t="str">
        <f>[41]Outubro!$G$30</f>
        <v>*</v>
      </c>
      <c r="AB45" s="11" t="str">
        <f>[41]Outubro!$G$31</f>
        <v>*</v>
      </c>
      <c r="AC45" s="11" t="str">
        <f>[41]Outubro!$G$32</f>
        <v>*</v>
      </c>
      <c r="AD45" s="11" t="str">
        <f>[41]Outubro!$G$33</f>
        <v>*</v>
      </c>
      <c r="AE45" s="11" t="str">
        <f>[41]Outubro!$G$34</f>
        <v>*</v>
      </c>
      <c r="AF45" s="11" t="str">
        <f>[41]Outubro!$G$35</f>
        <v>*</v>
      </c>
      <c r="AG45" s="15" t="s">
        <v>226</v>
      </c>
      <c r="AH45" s="94" t="s">
        <v>226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[42]Outubro!$G$5</f>
        <v>16</v>
      </c>
      <c r="C46" s="11">
        <f>[42]Outubro!$G$6</f>
        <v>21</v>
      </c>
      <c r="D46" s="11">
        <f>[42]Outubro!$G$7</f>
        <v>20</v>
      </c>
      <c r="E46" s="11">
        <f>[42]Outubro!$G$8</f>
        <v>31</v>
      </c>
      <c r="F46" s="11">
        <f>[42]Outubro!$G$9</f>
        <v>37</v>
      </c>
      <c r="G46" s="11">
        <f>[42]Outubro!$G$10</f>
        <v>26</v>
      </c>
      <c r="H46" s="11">
        <f>[42]Outubro!$G$11</f>
        <v>28</v>
      </c>
      <c r="I46" s="11">
        <f>[42]Outubro!$G$12</f>
        <v>35</v>
      </c>
      <c r="J46" s="11">
        <f>[42]Outubro!$G$13</f>
        <v>31</v>
      </c>
      <c r="K46" s="11">
        <f>[42]Outubro!$G$14</f>
        <v>11</v>
      </c>
      <c r="L46" s="11">
        <f>[42]Outubro!$G$15</f>
        <v>16</v>
      </c>
      <c r="M46" s="11">
        <f>[42]Outubro!$G$16</f>
        <v>29</v>
      </c>
      <c r="N46" s="11">
        <f>[42]Outubro!$G$17</f>
        <v>33</v>
      </c>
      <c r="O46" s="11">
        <f>[42]Outubro!$G$18</f>
        <v>32</v>
      </c>
      <c r="P46" s="11">
        <f>[42]Outubro!$G$19</f>
        <v>77</v>
      </c>
      <c r="Q46" s="11">
        <f>[42]Outubro!$G$20</f>
        <v>44</v>
      </c>
      <c r="R46" s="11">
        <f>[42]Outubro!$G$21</f>
        <v>37</v>
      </c>
      <c r="S46" s="11">
        <f>[42]Outubro!$G$22</f>
        <v>48</v>
      </c>
      <c r="T46" s="11">
        <f>[42]Outubro!$G$23</f>
        <v>33</v>
      </c>
      <c r="U46" s="11">
        <f>[42]Outubro!$G$24</f>
        <v>36</v>
      </c>
      <c r="V46" s="11">
        <f>[42]Outubro!$G$25</f>
        <v>26</v>
      </c>
      <c r="W46" s="11">
        <f>[42]Outubro!$G$26</f>
        <v>29</v>
      </c>
      <c r="X46" s="11">
        <f>[42]Outubro!$G$27</f>
        <v>32</v>
      </c>
      <c r="Y46" s="11">
        <f>[42]Outubro!$G$28</f>
        <v>42</v>
      </c>
      <c r="Z46" s="11">
        <f>[42]Outubro!$G$29</f>
        <v>34</v>
      </c>
      <c r="AA46" s="11">
        <f>[42]Outubro!$G$30</f>
        <v>75</v>
      </c>
      <c r="AB46" s="11">
        <f>[42]Outubro!$G$31</f>
        <v>29</v>
      </c>
      <c r="AC46" s="11">
        <f>[42]Outubro!$G$32</f>
        <v>26</v>
      </c>
      <c r="AD46" s="11">
        <f>[42]Outubro!$G$33</f>
        <v>64</v>
      </c>
      <c r="AE46" s="11">
        <f>[42]Outubro!$G$34</f>
        <v>34</v>
      </c>
      <c r="AF46" s="11">
        <f>[42]Outubro!$G$35</f>
        <v>35</v>
      </c>
      <c r="AG46" s="15" t="s">
        <v>226</v>
      </c>
      <c r="AH46" s="94" t="s">
        <v>226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[43]Outubro!$G$5</f>
        <v>35</v>
      </c>
      <c r="C47" s="11">
        <f>[43]Outubro!$G$6</f>
        <v>41</v>
      </c>
      <c r="D47" s="11">
        <f>[43]Outubro!$G$7</f>
        <v>34</v>
      </c>
      <c r="E47" s="11">
        <f>[43]Outubro!$G$8</f>
        <v>45</v>
      </c>
      <c r="F47" s="11">
        <f>[43]Outubro!$G$9</f>
        <v>44</v>
      </c>
      <c r="G47" s="11">
        <f>[43]Outubro!$G$10</f>
        <v>44</v>
      </c>
      <c r="H47" s="11">
        <f>[43]Outubro!$G$11</f>
        <v>45</v>
      </c>
      <c r="I47" s="11">
        <f>[43]Outubro!$G$12</f>
        <v>44</v>
      </c>
      <c r="J47" s="11">
        <f>[43]Outubro!$G$13</f>
        <v>46</v>
      </c>
      <c r="K47" s="11">
        <f>[43]Outubro!$G$14</f>
        <v>42</v>
      </c>
      <c r="L47" s="11">
        <f>[43]Outubro!$G$15</f>
        <v>38</v>
      </c>
      <c r="M47" s="11">
        <f>[43]Outubro!$G$16</f>
        <v>42</v>
      </c>
      <c r="N47" s="11">
        <f>[43]Outubro!$G$17</f>
        <v>46</v>
      </c>
      <c r="O47" s="11">
        <f>[43]Outubro!$G$18</f>
        <v>42</v>
      </c>
      <c r="P47" s="11">
        <f>[43]Outubro!$G$19</f>
        <v>60</v>
      </c>
      <c r="Q47" s="11">
        <f>[43]Outubro!$G$20</f>
        <v>68</v>
      </c>
      <c r="R47" s="11">
        <f>[43]Outubro!$G$21</f>
        <v>49</v>
      </c>
      <c r="S47" s="11">
        <f>[43]Outubro!$G$22</f>
        <v>51</v>
      </c>
      <c r="T47" s="11">
        <f>[43]Outubro!$G$23</f>
        <v>56</v>
      </c>
      <c r="U47" s="11">
        <f>[43]Outubro!$G$24</f>
        <v>55</v>
      </c>
      <c r="V47" s="11">
        <f>[43]Outubro!$G$25</f>
        <v>52</v>
      </c>
      <c r="W47" s="11">
        <f>[43]Outubro!$G$26</f>
        <v>50</v>
      </c>
      <c r="X47" s="11">
        <f>[43]Outubro!$G$27</f>
        <v>65</v>
      </c>
      <c r="Y47" s="11">
        <f>[43]Outubro!$G$28</f>
        <v>56</v>
      </c>
      <c r="Z47" s="11">
        <f>[43]Outubro!$G$29</f>
        <v>52</v>
      </c>
      <c r="AA47" s="11">
        <f>[43]Outubro!$G$30</f>
        <v>60</v>
      </c>
      <c r="AB47" s="11">
        <f>[43]Outubro!$G$31</f>
        <v>49</v>
      </c>
      <c r="AC47" s="11">
        <f>[43]Outubro!$G$32</f>
        <v>54</v>
      </c>
      <c r="AD47" s="11">
        <f>[43]Outubro!$G$33</f>
        <v>63</v>
      </c>
      <c r="AE47" s="11">
        <f>[43]Outubro!$G$34</f>
        <v>79</v>
      </c>
      <c r="AF47" s="11">
        <f>[43]Outubro!$G$35</f>
        <v>54</v>
      </c>
      <c r="AG47" s="15">
        <f t="shared" ref="AG47" si="21">MIN(B47:AF47)</f>
        <v>34</v>
      </c>
      <c r="AH47" s="94">
        <f>AVERAGE(B47:AF47)</f>
        <v>50.354838709677416</v>
      </c>
      <c r="AL47" t="s">
        <v>47</v>
      </c>
    </row>
    <row r="48" spans="1:39" x14ac:dyDescent="0.2">
      <c r="A48" s="58" t="s">
        <v>44</v>
      </c>
      <c r="B48" s="11">
        <f>[44]Outubro!$G$5</f>
        <v>12</v>
      </c>
      <c r="C48" s="11">
        <f>[44]Outubro!$G$6</f>
        <v>15</v>
      </c>
      <c r="D48" s="11">
        <f>[44]Outubro!$G$7</f>
        <v>14</v>
      </c>
      <c r="E48" s="11">
        <f>[44]Outubro!$G$8</f>
        <v>12</v>
      </c>
      <c r="F48" s="11">
        <f>[44]Outubro!$G$9</f>
        <v>14</v>
      </c>
      <c r="G48" s="11">
        <f>[44]Outubro!$G$10</f>
        <v>11</v>
      </c>
      <c r="H48" s="11">
        <f>[44]Outubro!$G$11</f>
        <v>20</v>
      </c>
      <c r="I48" s="11">
        <f>[44]Outubro!$G$12</f>
        <v>18</v>
      </c>
      <c r="J48" s="11">
        <f>[44]Outubro!$G$13</f>
        <v>17</v>
      </c>
      <c r="K48" s="11">
        <f>[44]Outubro!$G$14</f>
        <v>19</v>
      </c>
      <c r="L48" s="11">
        <f>[44]Outubro!$G$15</f>
        <v>30</v>
      </c>
      <c r="M48" s="11">
        <f>[44]Outubro!$G$16</f>
        <v>36</v>
      </c>
      <c r="N48" s="11">
        <f>[44]Outubro!$G$17</f>
        <v>21</v>
      </c>
      <c r="O48" s="11">
        <f>[44]Outubro!$G$18</f>
        <v>20</v>
      </c>
      <c r="P48" s="11">
        <f>[44]Outubro!$G$19</f>
        <v>39</v>
      </c>
      <c r="Q48" s="11">
        <f>[44]Outubro!$G$20</f>
        <v>39</v>
      </c>
      <c r="R48" s="11">
        <f>[44]Outubro!$G$21</f>
        <v>23</v>
      </c>
      <c r="S48" s="11">
        <f>[44]Outubro!$G$22</f>
        <v>25</v>
      </c>
      <c r="T48" s="11">
        <f>[44]Outubro!$G$23</f>
        <v>34</v>
      </c>
      <c r="U48" s="11">
        <f>[44]Outubro!$G$24</f>
        <v>36</v>
      </c>
      <c r="V48" s="11">
        <f>[44]Outubro!$G$25</f>
        <v>31</v>
      </c>
      <c r="W48" s="11">
        <f>[44]Outubro!$G$26</f>
        <v>24</v>
      </c>
      <c r="X48" s="11">
        <f>[44]Outubro!$G$27</f>
        <v>42</v>
      </c>
      <c r="Y48" s="11">
        <f>[44]Outubro!$G$28</f>
        <v>43</v>
      </c>
      <c r="Z48" s="11">
        <f>[44]Outubro!$G$29</f>
        <v>32</v>
      </c>
      <c r="AA48" s="11">
        <f>[44]Outubro!$G$30</f>
        <v>32</v>
      </c>
      <c r="AB48" s="11">
        <f>[44]Outubro!$G$31</f>
        <v>54</v>
      </c>
      <c r="AC48" s="11">
        <f>[44]Outubro!$G$32</f>
        <v>38</v>
      </c>
      <c r="AD48" s="11">
        <f>[44]Outubro!$G$33</f>
        <v>71</v>
      </c>
      <c r="AE48" s="11">
        <f>[44]Outubro!$G$34</f>
        <v>58</v>
      </c>
      <c r="AF48" s="11">
        <f>[44]Outubro!$G$35</f>
        <v>39</v>
      </c>
      <c r="AG48" s="15">
        <f>MIN(B48:AF48)</f>
        <v>11</v>
      </c>
      <c r="AH48" s="94">
        <f>AVERAGE(B48:AF48)</f>
        <v>29.64516129032258</v>
      </c>
      <c r="AI48" s="12" t="s">
        <v>47</v>
      </c>
      <c r="AJ48" t="s">
        <v>47</v>
      </c>
      <c r="AK48" t="s">
        <v>47</v>
      </c>
    </row>
    <row r="49" spans="1:39" x14ac:dyDescent="0.2">
      <c r="A49" s="58" t="s">
        <v>20</v>
      </c>
      <c r="B49" s="11" t="str">
        <f>[45]Outubro!$G$5</f>
        <v>*</v>
      </c>
      <c r="C49" s="11" t="str">
        <f>[45]Outubro!$G$6</f>
        <v>*</v>
      </c>
      <c r="D49" s="11" t="str">
        <f>[45]Outubro!$G$7</f>
        <v>*</v>
      </c>
      <c r="E49" s="11" t="str">
        <f>[45]Outubro!$G$8</f>
        <v>*</v>
      </c>
      <c r="F49" s="11" t="str">
        <f>[45]Outubro!$G$9</f>
        <v>*</v>
      </c>
      <c r="G49" s="11" t="str">
        <f>[45]Outubro!$G$10</f>
        <v>*</v>
      </c>
      <c r="H49" s="11" t="str">
        <f>[45]Outubro!$G$11</f>
        <v>*</v>
      </c>
      <c r="I49" s="11" t="str">
        <f>[45]Outubro!$G$12</f>
        <v>*</v>
      </c>
      <c r="J49" s="11" t="str">
        <f>[45]Outubro!$G$13</f>
        <v>*</v>
      </c>
      <c r="K49" s="11" t="str">
        <f>[45]Outubro!$G$14</f>
        <v>*</v>
      </c>
      <c r="L49" s="11" t="str">
        <f>[45]Outubro!$G$15</f>
        <v>*</v>
      </c>
      <c r="M49" s="11" t="str">
        <f>[45]Outubro!$G$16</f>
        <v>*</v>
      </c>
      <c r="N49" s="11" t="str">
        <f>[45]Outubro!$G$17</f>
        <v>*</v>
      </c>
      <c r="O49" s="11" t="str">
        <f>[45]Outubro!$G$18</f>
        <v>*</v>
      </c>
      <c r="P49" s="11" t="str">
        <f>[45]Outubro!$G$19</f>
        <v>*</v>
      </c>
      <c r="Q49" s="11" t="str">
        <f>[45]Outubro!$G$20</f>
        <v>*</v>
      </c>
      <c r="R49" s="11" t="str">
        <f>[45]Outubro!$G$21</f>
        <v>*</v>
      </c>
      <c r="S49" s="11" t="str">
        <f>[45]Outubro!$G$22</f>
        <v>*</v>
      </c>
      <c r="T49" s="11" t="str">
        <f>[45]Outubro!$G$23</f>
        <v>*</v>
      </c>
      <c r="U49" s="11" t="str">
        <f>[45]Outubro!$G$24</f>
        <v>*</v>
      </c>
      <c r="V49" s="11" t="str">
        <f>[45]Outubro!$G$25</f>
        <v>*</v>
      </c>
      <c r="W49" s="11" t="str">
        <f>[45]Outubro!$G$26</f>
        <v>*</v>
      </c>
      <c r="X49" s="11" t="str">
        <f>[45]Outubro!$G$27</f>
        <v>*</v>
      </c>
      <c r="Y49" s="11" t="str">
        <f>[45]Outubro!$G$28</f>
        <v>*</v>
      </c>
      <c r="Z49" s="11" t="str">
        <f>[45]Outubro!$G$29</f>
        <v>*</v>
      </c>
      <c r="AA49" s="11" t="str">
        <f>[45]Outubro!$G$30</f>
        <v>*</v>
      </c>
      <c r="AB49" s="11" t="str">
        <f>[45]Outubro!$G$31</f>
        <v>*</v>
      </c>
      <c r="AC49" s="11" t="str">
        <f>[45]Outubro!$G$32</f>
        <v>*</v>
      </c>
      <c r="AD49" s="11" t="str">
        <f>[45]Outubro!$G$33</f>
        <v>*</v>
      </c>
      <c r="AE49" s="11" t="str">
        <f>[45]Outubro!$G$34</f>
        <v>*</v>
      </c>
      <c r="AF49" s="11" t="str">
        <f>[45]Outubro!$G$35</f>
        <v>*</v>
      </c>
      <c r="AG49" s="15" t="s">
        <v>226</v>
      </c>
      <c r="AH49" s="94" t="s">
        <v>226</v>
      </c>
      <c r="AJ49" t="s">
        <v>47</v>
      </c>
    </row>
    <row r="50" spans="1:39" s="5" customFormat="1" ht="17.100000000000001" customHeight="1" x14ac:dyDescent="0.2">
      <c r="A50" s="112" t="s">
        <v>228</v>
      </c>
      <c r="B50" s="13">
        <f t="shared" ref="B50:AG50" si="22">MIN(B5:B49)</f>
        <v>10</v>
      </c>
      <c r="C50" s="13">
        <f t="shared" si="22"/>
        <v>8</v>
      </c>
      <c r="D50" s="13">
        <f t="shared" si="22"/>
        <v>8</v>
      </c>
      <c r="E50" s="13">
        <f t="shared" si="22"/>
        <v>7</v>
      </c>
      <c r="F50" s="13">
        <f t="shared" si="22"/>
        <v>10</v>
      </c>
      <c r="G50" s="13">
        <f t="shared" si="22"/>
        <v>9</v>
      </c>
      <c r="H50" s="13">
        <f t="shared" si="22"/>
        <v>12</v>
      </c>
      <c r="I50" s="13">
        <f t="shared" si="22"/>
        <v>15</v>
      </c>
      <c r="J50" s="13">
        <f t="shared" si="22"/>
        <v>11</v>
      </c>
      <c r="K50" s="13">
        <f t="shared" si="22"/>
        <v>9</v>
      </c>
      <c r="L50" s="13">
        <f t="shared" si="22"/>
        <v>16</v>
      </c>
      <c r="M50" s="13">
        <f t="shared" si="22"/>
        <v>21</v>
      </c>
      <c r="N50" s="13">
        <f t="shared" si="22"/>
        <v>17</v>
      </c>
      <c r="O50" s="13">
        <f t="shared" si="22"/>
        <v>18</v>
      </c>
      <c r="P50" s="13">
        <f t="shared" si="22"/>
        <v>32</v>
      </c>
      <c r="Q50" s="13">
        <f t="shared" si="22"/>
        <v>29</v>
      </c>
      <c r="R50" s="13">
        <f t="shared" si="22"/>
        <v>23</v>
      </c>
      <c r="S50" s="13">
        <f t="shared" si="22"/>
        <v>19</v>
      </c>
      <c r="T50" s="13">
        <f t="shared" si="22"/>
        <v>26</v>
      </c>
      <c r="U50" s="13">
        <f t="shared" si="22"/>
        <v>28</v>
      </c>
      <c r="V50" s="13">
        <f t="shared" si="22"/>
        <v>26</v>
      </c>
      <c r="W50" s="13">
        <f t="shared" si="22"/>
        <v>24</v>
      </c>
      <c r="X50" s="13">
        <f t="shared" si="22"/>
        <v>31</v>
      </c>
      <c r="Y50" s="13">
        <f t="shared" si="22"/>
        <v>31</v>
      </c>
      <c r="Z50" s="13">
        <f t="shared" si="22"/>
        <v>25</v>
      </c>
      <c r="AA50" s="13">
        <f t="shared" si="22"/>
        <v>32</v>
      </c>
      <c r="AB50" s="13">
        <f t="shared" si="22"/>
        <v>29</v>
      </c>
      <c r="AC50" s="13">
        <f t="shared" si="22"/>
        <v>26</v>
      </c>
      <c r="AD50" s="13">
        <f t="shared" si="22"/>
        <v>47</v>
      </c>
      <c r="AE50" s="13">
        <f t="shared" si="22"/>
        <v>32</v>
      </c>
      <c r="AF50" s="13">
        <f t="shared" ref="AF50" si="23">MIN(AF5:AF49)</f>
        <v>32</v>
      </c>
      <c r="AG50" s="15">
        <f t="shared" si="22"/>
        <v>7</v>
      </c>
      <c r="AH50" s="94">
        <f>AVERAGE(AH5:AH49)</f>
        <v>37.222693003449415</v>
      </c>
      <c r="AL50" s="5" t="s">
        <v>47</v>
      </c>
      <c r="AM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M53" s="12" t="s">
        <v>47</v>
      </c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G58" s="7"/>
    </row>
    <row r="63" spans="1:39" x14ac:dyDescent="0.2">
      <c r="P63" s="2" t="s">
        <v>47</v>
      </c>
      <c r="AE63" s="2" t="s">
        <v>47</v>
      </c>
      <c r="AI63" t="s">
        <v>47</v>
      </c>
    </row>
    <row r="64" spans="1:39" x14ac:dyDescent="0.2">
      <c r="T64" s="2" t="s">
        <v>47</v>
      </c>
      <c r="Z64" s="2" t="s">
        <v>47</v>
      </c>
    </row>
    <row r="66" spans="7:38" x14ac:dyDescent="0.2">
      <c r="N66" s="2" t="s">
        <v>47</v>
      </c>
    </row>
    <row r="67" spans="7:38" x14ac:dyDescent="0.2">
      <c r="G67" s="2" t="s">
        <v>47</v>
      </c>
    </row>
    <row r="69" spans="7:38" x14ac:dyDescent="0.2">
      <c r="J69" s="2" t="s">
        <v>47</v>
      </c>
      <c r="AL69" s="1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74" sqref="AL7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53"/>
    </row>
    <row r="2" spans="1:34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6"/>
    </row>
    <row r="3" spans="1:34" s="5" customFormat="1" ht="20.100000000000001" customHeight="1" x14ac:dyDescent="0.2">
      <c r="A3" s="150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56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0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7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[1]Outubro!$H$5</f>
        <v>14.76</v>
      </c>
      <c r="C5" s="129">
        <f>[1]Outubro!$H$6</f>
        <v>15.48</v>
      </c>
      <c r="D5" s="129">
        <f>[1]Outubro!$H$7</f>
        <v>10.44</v>
      </c>
      <c r="E5" s="129">
        <f>[1]Outubro!$H$8</f>
        <v>14.04</v>
      </c>
      <c r="F5" s="129">
        <f>[1]Outubro!$H$9</f>
        <v>10.08</v>
      </c>
      <c r="G5" s="129">
        <f>[1]Outubro!$H$10</f>
        <v>15.120000000000001</v>
      </c>
      <c r="H5" s="129">
        <f>[1]Outubro!$H$11</f>
        <v>10.08</v>
      </c>
      <c r="I5" s="129">
        <f>[1]Outubro!$H$12</f>
        <v>9.7200000000000006</v>
      </c>
      <c r="J5" s="129">
        <f>[1]Outubro!$H$13</f>
        <v>18.36</v>
      </c>
      <c r="K5" s="129">
        <f>[1]Outubro!$H$14</f>
        <v>14.4</v>
      </c>
      <c r="L5" s="129">
        <f>[1]Outubro!$H$15</f>
        <v>9.3600000000000012</v>
      </c>
      <c r="M5" s="129">
        <f>[1]Outubro!$H$16</f>
        <v>7.9200000000000008</v>
      </c>
      <c r="N5" s="129">
        <f>[1]Outubro!$H$17</f>
        <v>10.8</v>
      </c>
      <c r="O5" s="129">
        <f>[1]Outubro!$H$18</f>
        <v>21.240000000000002</v>
      </c>
      <c r="P5" s="129">
        <f>[1]Outubro!$H$19</f>
        <v>16.2</v>
      </c>
      <c r="Q5" s="129">
        <f>[1]Outubro!$H$20</f>
        <v>10.44</v>
      </c>
      <c r="R5" s="129">
        <f>[1]Outubro!$H$21</f>
        <v>11.520000000000001</v>
      </c>
      <c r="S5" s="129">
        <f>[1]Outubro!$H$22</f>
        <v>17.64</v>
      </c>
      <c r="T5" s="129">
        <f>[1]Outubro!$H$23</f>
        <v>19.8</v>
      </c>
      <c r="U5" s="129">
        <f>[1]Outubro!$H$24</f>
        <v>13.32</v>
      </c>
      <c r="V5" s="129">
        <f>[1]Outubro!$H$25</f>
        <v>9.3600000000000012</v>
      </c>
      <c r="W5" s="129">
        <f>[1]Outubro!$H$26</f>
        <v>10.08</v>
      </c>
      <c r="X5" s="129">
        <f>[1]Outubro!$H$27</f>
        <v>13.68</v>
      </c>
      <c r="Y5" s="129">
        <f>[1]Outubro!$H$28</f>
        <v>11.16</v>
      </c>
      <c r="Z5" s="129">
        <f>[1]Outubro!$H$29</f>
        <v>8.64</v>
      </c>
      <c r="AA5" s="129">
        <f>[1]Outubro!$H$30</f>
        <v>21.96</v>
      </c>
      <c r="AB5" s="129">
        <f>[1]Outubro!$H$31</f>
        <v>9.7200000000000006</v>
      </c>
      <c r="AC5" s="129">
        <f>[1]Outubro!$H$32</f>
        <v>18.36</v>
      </c>
      <c r="AD5" s="129">
        <f>[1]Outubro!$H$33</f>
        <v>18.720000000000002</v>
      </c>
      <c r="AE5" s="129">
        <f>[1]Outubro!$H$34</f>
        <v>7.9200000000000008</v>
      </c>
      <c r="AF5" s="129">
        <f>[1]Outubro!$H$35</f>
        <v>12.6</v>
      </c>
      <c r="AG5" s="15">
        <f t="shared" ref="AG5:AG6" si="1">MAX(B5:AF5)</f>
        <v>21.96</v>
      </c>
      <c r="AH5" s="126">
        <f t="shared" ref="AH5:AH6" si="2">AVERAGE(B5:AF5)</f>
        <v>13.320000000000004</v>
      </c>
    </row>
    <row r="6" spans="1:34" x14ac:dyDescent="0.2">
      <c r="A6" s="58" t="s">
        <v>0</v>
      </c>
      <c r="B6" s="11">
        <f>[2]Outubro!$H$5</f>
        <v>15.120000000000001</v>
      </c>
      <c r="C6" s="11">
        <f>[2]Outubro!$H$6</f>
        <v>16.920000000000002</v>
      </c>
      <c r="D6" s="11">
        <f>[2]Outubro!$H$7</f>
        <v>14.4</v>
      </c>
      <c r="E6" s="11">
        <f>[2]Outubro!$H$8</f>
        <v>16.920000000000002</v>
      </c>
      <c r="F6" s="11">
        <f>[2]Outubro!$H$9</f>
        <v>6.84</v>
      </c>
      <c r="G6" s="11">
        <f>[2]Outubro!$H$10</f>
        <v>7.5600000000000005</v>
      </c>
      <c r="H6" s="11">
        <f>[2]Outubro!$H$11</f>
        <v>10.08</v>
      </c>
      <c r="I6" s="11">
        <f>[2]Outubro!$H$12</f>
        <v>17.28</v>
      </c>
      <c r="J6" s="11">
        <f>[2]Outubro!$H$13</f>
        <v>19.079999999999998</v>
      </c>
      <c r="K6" s="11">
        <f>[2]Outubro!$H$14</f>
        <v>16.2</v>
      </c>
      <c r="L6" s="11">
        <f>[2]Outubro!$H$15</f>
        <v>18.36</v>
      </c>
      <c r="M6" s="11">
        <f>[2]Outubro!$H$16</f>
        <v>14.4</v>
      </c>
      <c r="N6" s="11">
        <f>[2]Outubro!$H$17</f>
        <v>21.240000000000002</v>
      </c>
      <c r="O6" s="11">
        <f>[2]Outubro!$H$18</f>
        <v>15.840000000000002</v>
      </c>
      <c r="P6" s="11">
        <f>[2]Outubro!$H$19</f>
        <v>18</v>
      </c>
      <c r="Q6" s="11">
        <f>[2]Outubro!$H$20</f>
        <v>15.840000000000002</v>
      </c>
      <c r="R6" s="11">
        <f>[2]Outubro!$H$21</f>
        <v>24.48</v>
      </c>
      <c r="S6" s="11">
        <f>[2]Outubro!$H$22</f>
        <v>15.120000000000001</v>
      </c>
      <c r="T6" s="11">
        <f>[2]Outubro!$H$23</f>
        <v>17.28</v>
      </c>
      <c r="U6" s="11">
        <f>[2]Outubro!$H$24</f>
        <v>15.48</v>
      </c>
      <c r="V6" s="11">
        <f>[2]Outubro!$H$25</f>
        <v>15.48</v>
      </c>
      <c r="W6" s="11">
        <f>[2]Outubro!$H$26</f>
        <v>22.32</v>
      </c>
      <c r="X6" s="11">
        <f>[2]Outubro!$H$27</f>
        <v>22.32</v>
      </c>
      <c r="Y6" s="11">
        <f>[2]Outubro!$H$28</f>
        <v>11.520000000000001</v>
      </c>
      <c r="Z6" s="11">
        <f>[2]Outubro!$H$29</f>
        <v>11.520000000000001</v>
      </c>
      <c r="AA6" s="11">
        <f>[2]Outubro!$H$30</f>
        <v>24.840000000000003</v>
      </c>
      <c r="AB6" s="11">
        <f>[2]Outubro!$H$31</f>
        <v>7.5600000000000005</v>
      </c>
      <c r="AC6" s="11">
        <f>[2]Outubro!$H$32</f>
        <v>11.879999999999999</v>
      </c>
      <c r="AD6" s="11">
        <f>[2]Outubro!$H$33</f>
        <v>19.8</v>
      </c>
      <c r="AE6" s="11">
        <f>[2]Outubro!$H$34</f>
        <v>7.2</v>
      </c>
      <c r="AF6" s="11">
        <f>[2]Outubro!$H$35</f>
        <v>15.48</v>
      </c>
      <c r="AG6" s="15">
        <f t="shared" si="1"/>
        <v>24.840000000000003</v>
      </c>
      <c r="AH6" s="126">
        <f t="shared" si="2"/>
        <v>15.689032258064518</v>
      </c>
    </row>
    <row r="7" spans="1:34" x14ac:dyDescent="0.2">
      <c r="A7" s="58" t="s">
        <v>104</v>
      </c>
      <c r="B7" s="11">
        <f>[3]Outubro!$H$5</f>
        <v>9.7200000000000006</v>
      </c>
      <c r="C7" s="11">
        <f>[3]Outubro!$H$6</f>
        <v>11.879999999999999</v>
      </c>
      <c r="D7" s="11">
        <f>[3]Outubro!$H$7</f>
        <v>9</v>
      </c>
      <c r="E7" s="11">
        <f>[3]Outubro!$H$8</f>
        <v>23.400000000000002</v>
      </c>
      <c r="F7" s="11">
        <f>[3]Outubro!$H$9</f>
        <v>12.6</v>
      </c>
      <c r="G7" s="11">
        <f>[3]Outubro!$H$10</f>
        <v>11.16</v>
      </c>
      <c r="H7" s="11">
        <f>[3]Outubro!$H$11</f>
        <v>15.48</v>
      </c>
      <c r="I7" s="11">
        <f>[3]Outubro!$H$12</f>
        <v>16.2</v>
      </c>
      <c r="J7" s="11">
        <f>[3]Outubro!$H$13</f>
        <v>33.480000000000004</v>
      </c>
      <c r="K7" s="11">
        <f>[3]Outubro!$H$14</f>
        <v>16.920000000000002</v>
      </c>
      <c r="L7" s="11">
        <f>[3]Outubro!$H$15</f>
        <v>19.079999999999998</v>
      </c>
      <c r="M7" s="11">
        <f>[3]Outubro!$H$16</f>
        <v>14.76</v>
      </c>
      <c r="N7" s="11">
        <f>[3]Outubro!$H$17</f>
        <v>23.400000000000002</v>
      </c>
      <c r="O7" s="11">
        <f>[3]Outubro!$H$18</f>
        <v>16.2</v>
      </c>
      <c r="P7" s="11">
        <f>[3]Outubro!$H$19</f>
        <v>21.240000000000002</v>
      </c>
      <c r="Q7" s="11">
        <f>[3]Outubro!$H$20</f>
        <v>17.64</v>
      </c>
      <c r="R7" s="11">
        <f>[3]Outubro!$H$21</f>
        <v>23.040000000000003</v>
      </c>
      <c r="S7" s="11">
        <f>[3]Outubro!$H$22</f>
        <v>16.920000000000002</v>
      </c>
      <c r="T7" s="11">
        <f>[3]Outubro!$H$23</f>
        <v>18.720000000000002</v>
      </c>
      <c r="U7" s="11">
        <f>[3]Outubro!$H$24</f>
        <v>14.76</v>
      </c>
      <c r="V7" s="11">
        <f>[3]Outubro!$H$25</f>
        <v>13.68</v>
      </c>
      <c r="W7" s="11">
        <f>[3]Outubro!$H$26</f>
        <v>21.6</v>
      </c>
      <c r="X7" s="11">
        <f>[3]Outubro!$H$27</f>
        <v>25.56</v>
      </c>
      <c r="Y7" s="11">
        <f>[3]Outubro!$H$28</f>
        <v>17.64</v>
      </c>
      <c r="Z7" s="11">
        <f>[3]Outubro!$H$29</f>
        <v>13.68</v>
      </c>
      <c r="AA7" s="11">
        <f>[3]Outubro!$H$30</f>
        <v>29.16</v>
      </c>
      <c r="AB7" s="11">
        <f>[3]Outubro!$H$31</f>
        <v>10.08</v>
      </c>
      <c r="AC7" s="11">
        <f>[3]Outubro!$H$32</f>
        <v>7.5600000000000005</v>
      </c>
      <c r="AD7" s="11">
        <f>[3]Outubro!$H$33</f>
        <v>18</v>
      </c>
      <c r="AE7" s="11">
        <f>[3]Outubro!$H$34</f>
        <v>13.68</v>
      </c>
      <c r="AF7" s="11">
        <f>[3]Outubro!$H$35</f>
        <v>19.8</v>
      </c>
      <c r="AG7" s="97">
        <f>MAX(B7:AF7)</f>
        <v>33.480000000000004</v>
      </c>
      <c r="AH7" s="116">
        <f>AVERAGE(B7:AF7)</f>
        <v>17.291612903225808</v>
      </c>
    </row>
    <row r="8" spans="1:34" x14ac:dyDescent="0.2">
      <c r="A8" s="58" t="s">
        <v>1</v>
      </c>
      <c r="B8" s="11" t="str">
        <f>[4]Outubro!$H$5</f>
        <v>*</v>
      </c>
      <c r="C8" s="11" t="str">
        <f>[4]Outubro!$H$6</f>
        <v>*</v>
      </c>
      <c r="D8" s="11" t="str">
        <f>[4]Outubro!$H$7</f>
        <v>*</v>
      </c>
      <c r="E8" s="11" t="str">
        <f>[4]Outubro!$H$8</f>
        <v>*</v>
      </c>
      <c r="F8" s="11" t="str">
        <f>[4]Outubro!$H$9</f>
        <v>*</v>
      </c>
      <c r="G8" s="11" t="str">
        <f>[4]Outubro!$H$10</f>
        <v>*</v>
      </c>
      <c r="H8" s="11" t="str">
        <f>[4]Outubro!$H$11</f>
        <v>*</v>
      </c>
      <c r="I8" s="11" t="str">
        <f>[4]Outubro!$H$12</f>
        <v>*</v>
      </c>
      <c r="J8" s="11" t="str">
        <f>[4]Outubro!$H$13</f>
        <v>*</v>
      </c>
      <c r="K8" s="11" t="str">
        <f>[4]Outubro!$H$14</f>
        <v>*</v>
      </c>
      <c r="L8" s="11" t="str">
        <f>[4]Outubro!$H$15</f>
        <v>*</v>
      </c>
      <c r="M8" s="11" t="str">
        <f>[4]Outubro!$H$16</f>
        <v>*</v>
      </c>
      <c r="N8" s="11" t="str">
        <f>[4]Outubro!$H$17</f>
        <v>*</v>
      </c>
      <c r="O8" s="11" t="str">
        <f>[4]Outubro!$H$18</f>
        <v>*</v>
      </c>
      <c r="P8" s="11" t="str">
        <f>[4]Outubro!$H$19</f>
        <v>*</v>
      </c>
      <c r="Q8" s="11" t="str">
        <f>[4]Outubro!$H$20</f>
        <v>*</v>
      </c>
      <c r="R8" s="11" t="str">
        <f>[4]Outubro!$H$21</f>
        <v>*</v>
      </c>
      <c r="S8" s="11" t="str">
        <f>[4]Outubro!$H$22</f>
        <v>*</v>
      </c>
      <c r="T8" s="11" t="str">
        <f>[4]Outubro!$H$23</f>
        <v>*</v>
      </c>
      <c r="U8" s="11" t="str">
        <f>[4]Outubro!$H$24</f>
        <v>*</v>
      </c>
      <c r="V8" s="11" t="str">
        <f>[4]Outubro!$H$25</f>
        <v>*</v>
      </c>
      <c r="W8" s="11" t="str">
        <f>[4]Outubro!$H$26</f>
        <v>*</v>
      </c>
      <c r="X8" s="11" t="str">
        <f>[4]Outubro!$H$27</f>
        <v>*</v>
      </c>
      <c r="Y8" s="11" t="str">
        <f>[4]Outubro!$H$28</f>
        <v>*</v>
      </c>
      <c r="Z8" s="11" t="str">
        <f>[4]Outubro!$H$29</f>
        <v>*</v>
      </c>
      <c r="AA8" s="11" t="str">
        <f>[4]Outubro!$H$30</f>
        <v>*</v>
      </c>
      <c r="AB8" s="11">
        <f>[4]Outubro!$H$31</f>
        <v>0</v>
      </c>
      <c r="AC8" s="11">
        <f>[4]Outubro!$H$32</f>
        <v>1.4400000000000002</v>
      </c>
      <c r="AD8" s="11">
        <f>[4]Outubro!$H$33</f>
        <v>19.079999999999998</v>
      </c>
      <c r="AE8" s="11">
        <f>[4]Outubro!$H$34</f>
        <v>5.4</v>
      </c>
      <c r="AF8" s="11">
        <f>[4]Outubro!$H$35</f>
        <v>3.24</v>
      </c>
      <c r="AG8" s="97">
        <f>MAX(B8:AF8)</f>
        <v>19.079999999999998</v>
      </c>
      <c r="AH8" s="116">
        <f>AVERAGE(B8:AF8)</f>
        <v>5.8320000000000007</v>
      </c>
    </row>
    <row r="9" spans="1:34" x14ac:dyDescent="0.2">
      <c r="A9" s="58" t="s">
        <v>167</v>
      </c>
      <c r="B9" s="11">
        <f>[5]Outubro!$H$5</f>
        <v>18.720000000000002</v>
      </c>
      <c r="C9" s="11">
        <f>[5]Outubro!$H$6</f>
        <v>16.2</v>
      </c>
      <c r="D9" s="11">
        <f>[5]Outubro!$H$7</f>
        <v>20.16</v>
      </c>
      <c r="E9" s="11">
        <f>[5]Outubro!$H$8</f>
        <v>16.920000000000002</v>
      </c>
      <c r="F9" s="11">
        <f>[5]Outubro!$H$9</f>
        <v>15.48</v>
      </c>
      <c r="G9" s="11">
        <f>[5]Outubro!$H$10</f>
        <v>14.04</v>
      </c>
      <c r="H9" s="11">
        <f>[5]Outubro!$H$11</f>
        <v>14.04</v>
      </c>
      <c r="I9" s="11">
        <f>[5]Outubro!$H$12</f>
        <v>21.6</v>
      </c>
      <c r="J9" s="11">
        <f>[5]Outubro!$H$13</f>
        <v>31.319999999999997</v>
      </c>
      <c r="K9" s="11">
        <f>[5]Outubro!$H$14</f>
        <v>26.28</v>
      </c>
      <c r="L9" s="11">
        <f>[5]Outubro!$H$15</f>
        <v>22.32</v>
      </c>
      <c r="M9" s="11">
        <f>[5]Outubro!$H$16</f>
        <v>15.840000000000002</v>
      </c>
      <c r="N9" s="11">
        <f>[5]Outubro!$H$17</f>
        <v>30.6</v>
      </c>
      <c r="O9" s="11">
        <f>[5]Outubro!$H$18</f>
        <v>20.88</v>
      </c>
      <c r="P9" s="11">
        <f>[5]Outubro!$H$19</f>
        <v>41.76</v>
      </c>
      <c r="Q9" s="11">
        <f>[5]Outubro!$H$20</f>
        <v>18.36</v>
      </c>
      <c r="R9" s="11">
        <f>[5]Outubro!$H$21</f>
        <v>23.759999999999998</v>
      </c>
      <c r="S9" s="11">
        <f>[5]Outubro!$H$22</f>
        <v>16.2</v>
      </c>
      <c r="T9" s="11">
        <f>[5]Outubro!$H$23</f>
        <v>20.52</v>
      </c>
      <c r="U9" s="11">
        <f>[5]Outubro!$H$24</f>
        <v>15.840000000000002</v>
      </c>
      <c r="V9" s="11">
        <f>[5]Outubro!$H$25</f>
        <v>12.96</v>
      </c>
      <c r="W9" s="11">
        <f>[5]Outubro!$H$26</f>
        <v>27.36</v>
      </c>
      <c r="X9" s="11">
        <f>[5]Outubro!$H$27</f>
        <v>29.16</v>
      </c>
      <c r="Y9" s="11">
        <f>[5]Outubro!$H$28</f>
        <v>21.240000000000002</v>
      </c>
      <c r="Z9" s="11">
        <f>[5]Outubro!$H$29</f>
        <v>16.2</v>
      </c>
      <c r="AA9" s="11">
        <f>[5]Outubro!$H$30</f>
        <v>30.96</v>
      </c>
      <c r="AB9" s="11">
        <f>[5]Outubro!$H$31</f>
        <v>10.44</v>
      </c>
      <c r="AC9" s="11">
        <f>[5]Outubro!$H$32</f>
        <v>11.520000000000001</v>
      </c>
      <c r="AD9" s="11">
        <f>[5]Outubro!$H$33</f>
        <v>27.36</v>
      </c>
      <c r="AE9" s="11">
        <f>[5]Outubro!$H$34</f>
        <v>17.64</v>
      </c>
      <c r="AF9" s="11">
        <f>[5]Outubro!$H$35</f>
        <v>18.720000000000002</v>
      </c>
      <c r="AG9" s="97">
        <f>MAX(B9:AF9)</f>
        <v>41.76</v>
      </c>
      <c r="AH9" s="116">
        <f>AVERAGE(B9:AF9)</f>
        <v>20.78709677419355</v>
      </c>
    </row>
    <row r="10" spans="1:34" x14ac:dyDescent="0.2">
      <c r="A10" s="58" t="s">
        <v>111</v>
      </c>
      <c r="B10" s="11" t="str">
        <f>[6]Outubro!$H$5</f>
        <v>*</v>
      </c>
      <c r="C10" s="11" t="str">
        <f>[6]Outubro!$H$6</f>
        <v>*</v>
      </c>
      <c r="D10" s="11" t="str">
        <f>[6]Outubro!$H$7</f>
        <v>*</v>
      </c>
      <c r="E10" s="11" t="str">
        <f>[6]Outubro!$H$8</f>
        <v>*</v>
      </c>
      <c r="F10" s="11" t="str">
        <f>[6]Outubro!$H$9</f>
        <v>*</v>
      </c>
      <c r="G10" s="11" t="str">
        <f>[6]Outubro!$H$10</f>
        <v>*</v>
      </c>
      <c r="H10" s="11" t="str">
        <f>[6]Outubro!$H$11</f>
        <v>*</v>
      </c>
      <c r="I10" s="11" t="str">
        <f>[6]Outubro!$H$12</f>
        <v>*</v>
      </c>
      <c r="J10" s="11" t="str">
        <f>[6]Outubro!$H$13</f>
        <v>*</v>
      </c>
      <c r="K10" s="11" t="str">
        <f>[6]Outubro!$H$14</f>
        <v>*</v>
      </c>
      <c r="L10" s="11" t="str">
        <f>[6]Outubro!$H$15</f>
        <v>*</v>
      </c>
      <c r="M10" s="11" t="str">
        <f>[6]Outubro!$H$16</f>
        <v>*</v>
      </c>
      <c r="N10" s="11" t="str">
        <f>[6]Outubro!$H$17</f>
        <v>*</v>
      </c>
      <c r="O10" s="11" t="str">
        <f>[6]Outubro!$H$18</f>
        <v>*</v>
      </c>
      <c r="P10" s="11" t="str">
        <f>[6]Outubro!$H$19</f>
        <v>*</v>
      </c>
      <c r="Q10" s="11" t="str">
        <f>[6]Outubro!$H$20</f>
        <v>*</v>
      </c>
      <c r="R10" s="11" t="str">
        <f>[6]Outubro!$H$21</f>
        <v>*</v>
      </c>
      <c r="S10" s="11" t="str">
        <f>[6]Outubro!$H$22</f>
        <v>*</v>
      </c>
      <c r="T10" s="11" t="str">
        <f>[6]Outubro!$H$23</f>
        <v>*</v>
      </c>
      <c r="U10" s="11" t="str">
        <f>[6]Outubro!$H$24</f>
        <v>*</v>
      </c>
      <c r="V10" s="11" t="str">
        <f>[6]Outubro!$H$25</f>
        <v>*</v>
      </c>
      <c r="W10" s="11" t="str">
        <f>[6]Outubro!$H$26</f>
        <v>*</v>
      </c>
      <c r="X10" s="11" t="str">
        <f>[6]Outubro!$H$27</f>
        <v>*</v>
      </c>
      <c r="Y10" s="11" t="str">
        <f>[6]Outubro!$H$28</f>
        <v>*</v>
      </c>
      <c r="Z10" s="11" t="str">
        <f>[6]Outubro!$H$29</f>
        <v>*</v>
      </c>
      <c r="AA10" s="11" t="str">
        <f>[6]Outubro!$H$30</f>
        <v>*</v>
      </c>
      <c r="AB10" s="11" t="str">
        <f>[6]Outubro!$H$31</f>
        <v>*</v>
      </c>
      <c r="AC10" s="11" t="str">
        <f>[6]Outubro!$H$32</f>
        <v>*</v>
      </c>
      <c r="AD10" s="11" t="str">
        <f>[6]Outubro!$H$33</f>
        <v>*</v>
      </c>
      <c r="AE10" s="11" t="str">
        <f>[6]Outubro!$H$34</f>
        <v>*</v>
      </c>
      <c r="AF10" s="11" t="str">
        <f>[6]Outubro!$H$35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 t="str">
        <f>[7]Outubro!$H$5</f>
        <v>*</v>
      </c>
      <c r="C11" s="11" t="str">
        <f>[7]Outubro!$H$6</f>
        <v>*</v>
      </c>
      <c r="D11" s="11" t="str">
        <f>[7]Outubro!$H$7</f>
        <v>*</v>
      </c>
      <c r="E11" s="11" t="str">
        <f>[7]Outubro!$H$8</f>
        <v>*</v>
      </c>
      <c r="F11" s="11" t="str">
        <f>[7]Outubro!$H$9</f>
        <v>*</v>
      </c>
      <c r="G11" s="11" t="str">
        <f>[7]Outubro!$H$10</f>
        <v>*</v>
      </c>
      <c r="H11" s="11" t="str">
        <f>[7]Outubro!$H$11</f>
        <v>*</v>
      </c>
      <c r="I11" s="11" t="str">
        <f>[7]Outubro!$H$12</f>
        <v>*</v>
      </c>
      <c r="J11" s="11" t="str">
        <f>[7]Outubro!$H$13</f>
        <v>*</v>
      </c>
      <c r="K11" s="11" t="str">
        <f>[7]Outubro!$H$14</f>
        <v>*</v>
      </c>
      <c r="L11" s="11" t="str">
        <f>[7]Outubro!$H$15</f>
        <v>*</v>
      </c>
      <c r="M11" s="11" t="str">
        <f>[7]Outubro!$H$16</f>
        <v>*</v>
      </c>
      <c r="N11" s="11" t="str">
        <f>[7]Outubro!$H$17</f>
        <v>*</v>
      </c>
      <c r="O11" s="11" t="str">
        <f>[7]Outubro!$H$18</f>
        <v>*</v>
      </c>
      <c r="P11" s="11" t="str">
        <f>[7]Outubro!$H$19</f>
        <v>*</v>
      </c>
      <c r="Q11" s="11" t="str">
        <f>[7]Outubro!$H$20</f>
        <v>*</v>
      </c>
      <c r="R11" s="11" t="str">
        <f>[7]Outubro!$H$21</f>
        <v>*</v>
      </c>
      <c r="S11" s="11" t="str">
        <f>[7]Outubro!$H$22</f>
        <v>*</v>
      </c>
      <c r="T11" s="11" t="str">
        <f>[7]Outubro!$H$23</f>
        <v>*</v>
      </c>
      <c r="U11" s="11" t="str">
        <f>[7]Outubro!$H$24</f>
        <v>*</v>
      </c>
      <c r="V11" s="11" t="str">
        <f>[7]Outubro!$H$25</f>
        <v>*</v>
      </c>
      <c r="W11" s="11" t="str">
        <f>[7]Outubro!$H$26</f>
        <v>*</v>
      </c>
      <c r="X11" s="11" t="str">
        <f>[7]Outubro!$H$27</f>
        <v>*</v>
      </c>
      <c r="Y11" s="11" t="str">
        <f>[7]Outubro!$H$28</f>
        <v>*</v>
      </c>
      <c r="Z11" s="11" t="str">
        <f>[7]Outubro!$H$29</f>
        <v>*</v>
      </c>
      <c r="AA11" s="11" t="str">
        <f>[7]Outubro!$H$30</f>
        <v>*</v>
      </c>
      <c r="AB11" s="11" t="str">
        <f>[7]Outubro!$H$31</f>
        <v>*</v>
      </c>
      <c r="AC11" s="11" t="str">
        <f>[7]Outubro!$H$32</f>
        <v>*</v>
      </c>
      <c r="AD11" s="11" t="str">
        <f>[7]Outubro!$H$33</f>
        <v>*</v>
      </c>
      <c r="AE11" s="11" t="str">
        <f>[7]Outubro!$H$34</f>
        <v>*</v>
      </c>
      <c r="AF11" s="11" t="str">
        <f>[7]Outubro!$H$35</f>
        <v>*</v>
      </c>
      <c r="AG11" s="15" t="s">
        <v>226</v>
      </c>
      <c r="AH11" s="126" t="s">
        <v>226</v>
      </c>
    </row>
    <row r="12" spans="1:34" x14ac:dyDescent="0.2">
      <c r="A12" s="58" t="s">
        <v>41</v>
      </c>
      <c r="B12" s="11" t="str">
        <f>[8]Outubro!$H$5</f>
        <v>*</v>
      </c>
      <c r="C12" s="11" t="str">
        <f>[8]Outubro!$H$6</f>
        <v>*</v>
      </c>
      <c r="D12" s="11" t="str">
        <f>[8]Outubro!$H$7</f>
        <v>*</v>
      </c>
      <c r="E12" s="11" t="str">
        <f>[8]Outubro!$H$8</f>
        <v>*</v>
      </c>
      <c r="F12" s="11" t="str">
        <f>[8]Outubro!$H$9</f>
        <v>*</v>
      </c>
      <c r="G12" s="11" t="str">
        <f>[8]Outubro!$H$10</f>
        <v>*</v>
      </c>
      <c r="H12" s="11" t="str">
        <f>[8]Outubro!$H$11</f>
        <v>*</v>
      </c>
      <c r="I12" s="11" t="str">
        <f>[8]Outubro!$H$12</f>
        <v>*</v>
      </c>
      <c r="J12" s="11" t="str">
        <f>[8]Outubro!$H$13</f>
        <v>*</v>
      </c>
      <c r="K12" s="11" t="str">
        <f>[8]Outubro!$H$14</f>
        <v>*</v>
      </c>
      <c r="L12" s="11" t="str">
        <f>[8]Outubro!$H$15</f>
        <v>*</v>
      </c>
      <c r="M12" s="11" t="str">
        <f>[8]Outubro!$H$16</f>
        <v>*</v>
      </c>
      <c r="N12" s="11" t="str">
        <f>[8]Outubro!$H$17</f>
        <v>*</v>
      </c>
      <c r="O12" s="11" t="str">
        <f>[8]Outubro!$H$18</f>
        <v>*</v>
      </c>
      <c r="P12" s="11" t="str">
        <f>[8]Outubro!$H$19</f>
        <v>*</v>
      </c>
      <c r="Q12" s="11" t="str">
        <f>[8]Outubro!$H$20</f>
        <v>*</v>
      </c>
      <c r="R12" s="11" t="str">
        <f>[8]Outubro!$H$21</f>
        <v>*</v>
      </c>
      <c r="S12" s="11" t="str">
        <f>[8]Outubro!$H$22</f>
        <v>*</v>
      </c>
      <c r="T12" s="11" t="str">
        <f>[8]Outubro!$H$23</f>
        <v>*</v>
      </c>
      <c r="U12" s="11" t="str">
        <f>[8]Outubro!$H$24</f>
        <v>*</v>
      </c>
      <c r="V12" s="11" t="str">
        <f>[8]Outubro!$H$25</f>
        <v>*</v>
      </c>
      <c r="W12" s="11" t="str">
        <f>[8]Outubro!$H$26</f>
        <v>*</v>
      </c>
      <c r="X12" s="11" t="str">
        <f>[8]Outubro!$H$27</f>
        <v>*</v>
      </c>
      <c r="Y12" s="11" t="str">
        <f>[8]Outubro!$H$28</f>
        <v>*</v>
      </c>
      <c r="Z12" s="11" t="str">
        <f>[8]Outubro!$H$29</f>
        <v>*</v>
      </c>
      <c r="AA12" s="11" t="str">
        <f>[8]Outubro!$H$30</f>
        <v>*</v>
      </c>
      <c r="AB12" s="11" t="str">
        <f>[8]Outubro!$H$31</f>
        <v>*</v>
      </c>
      <c r="AC12" s="11" t="str">
        <f>[8]Outubro!$H$32</f>
        <v>*</v>
      </c>
      <c r="AD12" s="11" t="str">
        <f>[8]Outubro!$H$33</f>
        <v>*</v>
      </c>
      <c r="AE12" s="11" t="str">
        <f>[8]Outubro!$H$34</f>
        <v>*</v>
      </c>
      <c r="AF12" s="11" t="str">
        <f>[8]Outubro!$H$35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>
        <f>[9]Outubro!$H$5</f>
        <v>23.759999999999998</v>
      </c>
      <c r="C13" s="11">
        <f>[9]Outubro!$H$6</f>
        <v>15.48</v>
      </c>
      <c r="D13" s="11">
        <f>[9]Outubro!$H$7</f>
        <v>26.28</v>
      </c>
      <c r="E13" s="11">
        <f>[9]Outubro!$H$8</f>
        <v>22.68</v>
      </c>
      <c r="F13" s="11">
        <f>[9]Outubro!$H$9</f>
        <v>27</v>
      </c>
      <c r="G13" s="11">
        <f>[9]Outubro!$H$10</f>
        <v>14.04</v>
      </c>
      <c r="H13" s="11">
        <f>[9]Outubro!$H$11</f>
        <v>15.48</v>
      </c>
      <c r="I13" s="11">
        <f>[9]Outubro!$H$12</f>
        <v>17.64</v>
      </c>
      <c r="J13" s="11">
        <f>[9]Outubro!$H$13</f>
        <v>30.240000000000002</v>
      </c>
      <c r="K13" s="11">
        <f>[9]Outubro!$H$14</f>
        <v>27.36</v>
      </c>
      <c r="L13" s="11">
        <f>[9]Outubro!$H$15</f>
        <v>15.120000000000001</v>
      </c>
      <c r="M13" s="11">
        <f>[9]Outubro!$H$16</f>
        <v>20.52</v>
      </c>
      <c r="N13" s="11">
        <f>[9]Outubro!$H$17</f>
        <v>12.96</v>
      </c>
      <c r="O13" s="11">
        <f>[9]Outubro!$H$18</f>
        <v>33.480000000000004</v>
      </c>
      <c r="P13" s="11">
        <f>[9]Outubro!$H$19</f>
        <v>23.400000000000002</v>
      </c>
      <c r="Q13" s="11">
        <f>[9]Outubro!$H$20</f>
        <v>16.559999999999999</v>
      </c>
      <c r="R13" s="11">
        <f>[9]Outubro!$H$21</f>
        <v>16.2</v>
      </c>
      <c r="S13" s="11">
        <f>[9]Outubro!$H$22</f>
        <v>18.720000000000002</v>
      </c>
      <c r="T13" s="11">
        <f>[9]Outubro!$H$23</f>
        <v>22.68</v>
      </c>
      <c r="U13" s="11">
        <f>[9]Outubro!$H$24</f>
        <v>21.6</v>
      </c>
      <c r="V13" s="11">
        <f>[9]Outubro!$H$25</f>
        <v>22.68</v>
      </c>
      <c r="W13" s="11">
        <f>[9]Outubro!$H$26</f>
        <v>17.28</v>
      </c>
      <c r="X13" s="11">
        <f>[9]Outubro!$H$27</f>
        <v>16.559999999999999</v>
      </c>
      <c r="Y13" s="11">
        <f>[9]Outubro!$H$28</f>
        <v>23.040000000000003</v>
      </c>
      <c r="Z13" s="11">
        <f>[9]Outubro!$H$29</f>
        <v>18</v>
      </c>
      <c r="AA13" s="11">
        <f>[9]Outubro!$H$30</f>
        <v>42.12</v>
      </c>
      <c r="AB13" s="11">
        <f>[9]Outubro!$H$31</f>
        <v>15.48</v>
      </c>
      <c r="AC13" s="11">
        <f>[9]Outubro!$H$32</f>
        <v>20.88</v>
      </c>
      <c r="AD13" s="11">
        <f>[9]Outubro!$H$33</f>
        <v>23.400000000000002</v>
      </c>
      <c r="AE13" s="11">
        <f>[9]Outubro!$H$34</f>
        <v>30.96</v>
      </c>
      <c r="AF13" s="11">
        <f>[9]Outubro!$H$35</f>
        <v>18</v>
      </c>
      <c r="AG13" s="97">
        <f>MAX(B13:AF13)</f>
        <v>42.12</v>
      </c>
      <c r="AH13" s="116">
        <f>AVERAGE(B13:AF13)</f>
        <v>21.600000000000005</v>
      </c>
    </row>
    <row r="14" spans="1:34" x14ac:dyDescent="0.2">
      <c r="A14" s="58" t="s">
        <v>118</v>
      </c>
      <c r="B14" s="11" t="str">
        <f>[10]Outubro!$H$5</f>
        <v>*</v>
      </c>
      <c r="C14" s="11" t="str">
        <f>[10]Outubro!$H$6</f>
        <v>*</v>
      </c>
      <c r="D14" s="11" t="str">
        <f>[10]Outubro!$H$7</f>
        <v>*</v>
      </c>
      <c r="E14" s="11" t="str">
        <f>[10]Outubro!$H$8</f>
        <v>*</v>
      </c>
      <c r="F14" s="11" t="str">
        <f>[10]Outubro!$H$9</f>
        <v>*</v>
      </c>
      <c r="G14" s="11" t="str">
        <f>[10]Outubro!$H$10</f>
        <v>*</v>
      </c>
      <c r="H14" s="11" t="str">
        <f>[10]Outubro!$H$11</f>
        <v>*</v>
      </c>
      <c r="I14" s="11" t="str">
        <f>[10]Outubro!$H$12</f>
        <v>*</v>
      </c>
      <c r="J14" s="11" t="str">
        <f>[10]Outubro!$H$13</f>
        <v>*</v>
      </c>
      <c r="K14" s="11" t="str">
        <f>[10]Outubro!$H$14</f>
        <v>*</v>
      </c>
      <c r="L14" s="11" t="str">
        <f>[10]Outubro!$H$15</f>
        <v>*</v>
      </c>
      <c r="M14" s="11" t="str">
        <f>[10]Outubro!$H$16</f>
        <v>*</v>
      </c>
      <c r="N14" s="11" t="str">
        <f>[10]Outubro!$H$17</f>
        <v>*</v>
      </c>
      <c r="O14" s="11" t="str">
        <f>[10]Outubro!$H$18</f>
        <v>*</v>
      </c>
      <c r="P14" s="11" t="str">
        <f>[10]Outubro!$H$19</f>
        <v>*</v>
      </c>
      <c r="Q14" s="11" t="str">
        <f>[10]Outubro!$H$20</f>
        <v>*</v>
      </c>
      <c r="R14" s="11" t="str">
        <f>[10]Outubro!$H$21</f>
        <v>*</v>
      </c>
      <c r="S14" s="11" t="str">
        <f>[10]Outubro!$H$22</f>
        <v>*</v>
      </c>
      <c r="T14" s="11" t="str">
        <f>[10]Outubro!$H$23</f>
        <v>*</v>
      </c>
      <c r="U14" s="11" t="str">
        <f>[10]Outubro!$H$24</f>
        <v>*</v>
      </c>
      <c r="V14" s="11" t="str">
        <f>[10]Outubro!$H$25</f>
        <v>*</v>
      </c>
      <c r="W14" s="11" t="str">
        <f>[10]Outubro!$H$26</f>
        <v>*</v>
      </c>
      <c r="X14" s="11" t="str">
        <f>[10]Outubro!$H$27</f>
        <v>*</v>
      </c>
      <c r="Y14" s="11" t="str">
        <f>[10]Outubro!$H$28</f>
        <v>*</v>
      </c>
      <c r="Z14" s="11" t="str">
        <f>[10]Outubro!$H$29</f>
        <v>*</v>
      </c>
      <c r="AA14" s="11" t="str">
        <f>[10]Outubro!$H$30</f>
        <v>*</v>
      </c>
      <c r="AB14" s="11" t="str">
        <f>[10]Outubro!$H$31</f>
        <v>*</v>
      </c>
      <c r="AC14" s="11" t="str">
        <f>[10]Outubro!$H$32</f>
        <v>*</v>
      </c>
      <c r="AD14" s="11" t="str">
        <f>[10]Outubro!$H$33</f>
        <v>*</v>
      </c>
      <c r="AE14" s="11" t="str">
        <f>[10]Outubro!$H$34</f>
        <v>*</v>
      </c>
      <c r="AF14" s="11" t="str">
        <f>[10]Outubro!$H$35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[11]Outubro!$H$5</f>
        <v>16.559999999999999</v>
      </c>
      <c r="C15" s="11">
        <f>[11]Outubro!$H$6</f>
        <v>16.2</v>
      </c>
      <c r="D15" s="11">
        <f>[11]Outubro!$H$7</f>
        <v>15.840000000000002</v>
      </c>
      <c r="E15" s="11">
        <f>[11]Outubro!$H$8</f>
        <v>15.840000000000002</v>
      </c>
      <c r="F15" s="11">
        <f>[11]Outubro!$H$9</f>
        <v>15.840000000000002</v>
      </c>
      <c r="G15" s="11">
        <f>[11]Outubro!$H$10</f>
        <v>13.68</v>
      </c>
      <c r="H15" s="11">
        <f>[11]Outubro!$H$11</f>
        <v>19.8</v>
      </c>
      <c r="I15" s="11">
        <f>[11]Outubro!$H$12</f>
        <v>24.840000000000003</v>
      </c>
      <c r="J15" s="11">
        <f>[11]Outubro!$H$13</f>
        <v>39.24</v>
      </c>
      <c r="K15" s="11">
        <f>[11]Outubro!$H$14</f>
        <v>21.6</v>
      </c>
      <c r="L15" s="11">
        <f>[11]Outubro!$H$15</f>
        <v>19.8</v>
      </c>
      <c r="M15" s="11">
        <f>[11]Outubro!$H$16</f>
        <v>18.36</v>
      </c>
      <c r="N15" s="11">
        <f>[11]Outubro!$H$17</f>
        <v>23.400000000000002</v>
      </c>
      <c r="O15" s="11">
        <f>[11]Outubro!$H$18</f>
        <v>22.68</v>
      </c>
      <c r="P15" s="11">
        <f>[11]Outubro!$H$19</f>
        <v>27.720000000000002</v>
      </c>
      <c r="Q15" s="11">
        <f>[11]Outubro!$H$20</f>
        <v>15.120000000000001</v>
      </c>
      <c r="R15" s="11">
        <f>[11]Outubro!$H$21</f>
        <v>21.6</v>
      </c>
      <c r="S15" s="11">
        <f>[11]Outubro!$H$22</f>
        <v>22.68</v>
      </c>
      <c r="T15" s="11">
        <f>[11]Outubro!$H$23</f>
        <v>21.240000000000002</v>
      </c>
      <c r="U15" s="11">
        <f>[11]Outubro!$H$24</f>
        <v>20.88</v>
      </c>
      <c r="V15" s="11">
        <f>[11]Outubro!$H$25</f>
        <v>11.879999999999999</v>
      </c>
      <c r="W15" s="11">
        <f>[11]Outubro!$H$26</f>
        <v>21.6</v>
      </c>
      <c r="X15" s="11">
        <f>[11]Outubro!$H$27</f>
        <v>22.32</v>
      </c>
      <c r="Y15" s="11">
        <f>[11]Outubro!$H$28</f>
        <v>15.840000000000002</v>
      </c>
      <c r="Z15" s="11">
        <f>[11]Outubro!$H$29</f>
        <v>19.079999999999998</v>
      </c>
      <c r="AA15" s="11">
        <f>[11]Outubro!$H$30</f>
        <v>43.56</v>
      </c>
      <c r="AB15" s="11">
        <f>[11]Outubro!$H$31</f>
        <v>12.6</v>
      </c>
      <c r="AC15" s="11">
        <f>[11]Outubro!$H$32</f>
        <v>12.96</v>
      </c>
      <c r="AD15" s="11">
        <f>[11]Outubro!$H$33</f>
        <v>24.48</v>
      </c>
      <c r="AE15" s="11">
        <f>[11]Outubro!$H$34</f>
        <v>20.16</v>
      </c>
      <c r="AF15" s="11">
        <f>[11]Outubro!$H$35</f>
        <v>14.4</v>
      </c>
      <c r="AG15" s="93">
        <f t="shared" ref="AG15" si="3">MAX(B15:AF15)</f>
        <v>43.56</v>
      </c>
      <c r="AH15" s="116">
        <f t="shared" ref="AH15" si="4">AVERAGE(B15:AF15)</f>
        <v>20.380645161290325</v>
      </c>
    </row>
    <row r="16" spans="1:34" x14ac:dyDescent="0.2">
      <c r="A16" s="58" t="s">
        <v>168</v>
      </c>
      <c r="B16" s="11" t="str">
        <f>[12]Outubro!$H$5</f>
        <v>*</v>
      </c>
      <c r="C16" s="11" t="str">
        <f>[12]Outubro!$H$6</f>
        <v>*</v>
      </c>
      <c r="D16" s="11" t="str">
        <f>[12]Outubro!$H$7</f>
        <v>*</v>
      </c>
      <c r="E16" s="11" t="str">
        <f>[12]Outubro!$H$8</f>
        <v>*</v>
      </c>
      <c r="F16" s="11" t="str">
        <f>[12]Outubro!$H$9</f>
        <v>*</v>
      </c>
      <c r="G16" s="11" t="str">
        <f>[12]Outubro!$H$10</f>
        <v>*</v>
      </c>
      <c r="H16" s="11" t="str">
        <f>[12]Outubro!$H$11</f>
        <v>*</v>
      </c>
      <c r="I16" s="11" t="str">
        <f>[12]Outubro!$H$12</f>
        <v>*</v>
      </c>
      <c r="J16" s="11" t="str">
        <f>[12]Outubro!$H$13</f>
        <v>*</v>
      </c>
      <c r="K16" s="11" t="str">
        <f>[12]Outubro!$H$14</f>
        <v>*</v>
      </c>
      <c r="L16" s="11" t="str">
        <f>[12]Outubro!$H$15</f>
        <v>*</v>
      </c>
      <c r="M16" s="11" t="str">
        <f>[12]Outubro!$H$16</f>
        <v>*</v>
      </c>
      <c r="N16" s="11" t="str">
        <f>[12]Outubro!$H$17</f>
        <v>*</v>
      </c>
      <c r="O16" s="11" t="str">
        <f>[12]Outubro!$H$18</f>
        <v>*</v>
      </c>
      <c r="P16" s="11" t="str">
        <f>[12]Outubro!$H$19</f>
        <v>*</v>
      </c>
      <c r="Q16" s="11" t="str">
        <f>[12]Outubro!$H$20</f>
        <v>*</v>
      </c>
      <c r="R16" s="11" t="str">
        <f>[12]Outubro!$H$21</f>
        <v>*</v>
      </c>
      <c r="S16" s="11" t="str">
        <f>[12]Outubro!$H$22</f>
        <v>*</v>
      </c>
      <c r="T16" s="11" t="str">
        <f>[12]Outubro!$H$23</f>
        <v>*</v>
      </c>
      <c r="U16" s="11" t="str">
        <f>[12]Outubro!$H$24</f>
        <v>*</v>
      </c>
      <c r="V16" s="11" t="str">
        <f>[12]Outubro!$H$25</f>
        <v>*</v>
      </c>
      <c r="W16" s="11" t="str">
        <f>[12]Outubro!$H$26</f>
        <v>*</v>
      </c>
      <c r="X16" s="11" t="str">
        <f>[12]Outubro!$H$27</f>
        <v>*</v>
      </c>
      <c r="Y16" s="11" t="str">
        <f>[12]Outubro!$H$28</f>
        <v>*</v>
      </c>
      <c r="Z16" s="11" t="str">
        <f>[12]Outubro!$H$29</f>
        <v>*</v>
      </c>
      <c r="AA16" s="11" t="str">
        <f>[12]Outubro!$H$30</f>
        <v>*</v>
      </c>
      <c r="AB16" s="11" t="str">
        <f>[12]Outubro!$H$31</f>
        <v>*</v>
      </c>
      <c r="AC16" s="11" t="str">
        <f>[12]Outubro!$H$32</f>
        <v>*</v>
      </c>
      <c r="AD16" s="11" t="str">
        <f>[12]Outubro!$H$33</f>
        <v>*</v>
      </c>
      <c r="AE16" s="11" t="str">
        <f>[12]Outubro!$H$34</f>
        <v>*</v>
      </c>
      <c r="AF16" s="11" t="str">
        <f>[12]Outubro!$H$35</f>
        <v>*</v>
      </c>
      <c r="AG16" s="15" t="s">
        <v>226</v>
      </c>
      <c r="AH16" s="126" t="s">
        <v>226</v>
      </c>
    </row>
    <row r="17" spans="1:38" x14ac:dyDescent="0.2">
      <c r="A17" s="58" t="s">
        <v>2</v>
      </c>
      <c r="B17" s="11">
        <f>[13]Outubro!$H$5</f>
        <v>18</v>
      </c>
      <c r="C17" s="11">
        <f>[13]Outubro!$H$6</f>
        <v>17.28</v>
      </c>
      <c r="D17" s="11">
        <f>[13]Outubro!$H$7</f>
        <v>11.520000000000001</v>
      </c>
      <c r="E17" s="11">
        <f>[13]Outubro!$H$8</f>
        <v>28.44</v>
      </c>
      <c r="F17" s="11">
        <f>[13]Outubro!$H$9</f>
        <v>15.48</v>
      </c>
      <c r="G17" s="11">
        <f>[13]Outubro!$H$10</f>
        <v>19.440000000000001</v>
      </c>
      <c r="H17" s="11">
        <f>[13]Outubro!$H$11</f>
        <v>21.96</v>
      </c>
      <c r="I17" s="11">
        <f>[13]Outubro!$H$12</f>
        <v>15.840000000000002</v>
      </c>
      <c r="J17" s="11">
        <f>[13]Outubro!$H$13</f>
        <v>16.2</v>
      </c>
      <c r="K17" s="11">
        <f>[13]Outubro!$H$14</f>
        <v>25.2</v>
      </c>
      <c r="L17" s="11">
        <f>[13]Outubro!$H$15</f>
        <v>21.96</v>
      </c>
      <c r="M17" s="11">
        <f>[13]Outubro!$H$16</f>
        <v>13.68</v>
      </c>
      <c r="N17" s="11">
        <f>[13]Outubro!$H$17</f>
        <v>13.68</v>
      </c>
      <c r="O17" s="11">
        <f>[13]Outubro!$H$18</f>
        <v>47.519999999999996</v>
      </c>
      <c r="P17" s="11">
        <f>[13]Outubro!$H$19</f>
        <v>25.56</v>
      </c>
      <c r="Q17" s="11">
        <f>[13]Outubro!$H$20</f>
        <v>15.48</v>
      </c>
      <c r="R17" s="11">
        <f>[13]Outubro!$H$21</f>
        <v>25.2</v>
      </c>
      <c r="S17" s="11">
        <f>[13]Outubro!$H$22</f>
        <v>28.44</v>
      </c>
      <c r="T17" s="11">
        <f>[13]Outubro!$H$23</f>
        <v>16.559999999999999</v>
      </c>
      <c r="U17" s="11">
        <f>[13]Outubro!$H$24</f>
        <v>25.92</v>
      </c>
      <c r="V17" s="11">
        <f>[13]Outubro!$H$25</f>
        <v>19.079999999999998</v>
      </c>
      <c r="W17" s="11">
        <f>[13]Outubro!$H$26</f>
        <v>21.96</v>
      </c>
      <c r="X17" s="11">
        <f>[13]Outubro!$H$27</f>
        <v>26.28</v>
      </c>
      <c r="Y17" s="11">
        <f>[13]Outubro!$H$28</f>
        <v>21.6</v>
      </c>
      <c r="Z17" s="11">
        <f>[13]Outubro!$H$29</f>
        <v>16.920000000000002</v>
      </c>
      <c r="AA17" s="11">
        <f>[13]Outubro!$H$30</f>
        <v>27</v>
      </c>
      <c r="AB17" s="11">
        <f>[13]Outubro!$H$31</f>
        <v>16.920000000000002</v>
      </c>
      <c r="AC17" s="11">
        <f>[13]Outubro!$H$32</f>
        <v>14.04</v>
      </c>
      <c r="AD17" s="11">
        <f>[13]Outubro!$H$33</f>
        <v>24.48</v>
      </c>
      <c r="AE17" s="11">
        <f>[13]Outubro!$H$34</f>
        <v>18.720000000000002</v>
      </c>
      <c r="AF17" s="11">
        <f>[13]Outubro!$H$35</f>
        <v>20.16</v>
      </c>
      <c r="AG17" s="15">
        <f t="shared" ref="AG17:AG22" si="5">MAX(B17:AF17)</f>
        <v>47.519999999999996</v>
      </c>
      <c r="AH17" s="126">
        <f t="shared" ref="AH17:AH26" si="6">AVERAGE(B17:AF17)</f>
        <v>20.984516129032254</v>
      </c>
      <c r="AJ17" s="12" t="s">
        <v>47</v>
      </c>
    </row>
    <row r="18" spans="1:38" x14ac:dyDescent="0.2">
      <c r="A18" s="58" t="s">
        <v>3</v>
      </c>
      <c r="B18" s="11">
        <f>[14]Outubro!$H$5</f>
        <v>5.04</v>
      </c>
      <c r="C18" s="11">
        <f>[14]Outubro!$H$6</f>
        <v>15.840000000000002</v>
      </c>
      <c r="D18" s="11">
        <f>[14]Outubro!$H$7</f>
        <v>15.120000000000001</v>
      </c>
      <c r="E18" s="11">
        <f>[14]Outubro!$H$8</f>
        <v>14.4</v>
      </c>
      <c r="F18" s="11">
        <f>[14]Outubro!$H$9</f>
        <v>15.48</v>
      </c>
      <c r="G18" s="11">
        <f>[14]Outubro!$H$10</f>
        <v>15.120000000000001</v>
      </c>
      <c r="H18" s="11">
        <f>[14]Outubro!$H$11</f>
        <v>15.48</v>
      </c>
      <c r="I18" s="11">
        <f>[14]Outubro!$H$12</f>
        <v>14.4</v>
      </c>
      <c r="J18" s="11">
        <f>[14]Outubro!$H$13</f>
        <v>20.52</v>
      </c>
      <c r="K18" s="11">
        <f>[14]Outubro!$H$14</f>
        <v>10.8</v>
      </c>
      <c r="L18" s="11">
        <f>[14]Outubro!$H$15</f>
        <v>12.24</v>
      </c>
      <c r="M18" s="11">
        <f>[14]Outubro!$H$16</f>
        <v>11.879999999999999</v>
      </c>
      <c r="N18" s="11">
        <f>[14]Outubro!$H$17</f>
        <v>10.44</v>
      </c>
      <c r="O18" s="11">
        <f>[14]Outubro!$H$18</f>
        <v>16.559999999999999</v>
      </c>
      <c r="P18" s="11">
        <f>[14]Outubro!$H$19</f>
        <v>15.48</v>
      </c>
      <c r="Q18" s="11">
        <f>[14]Outubro!$H$20</f>
        <v>18</v>
      </c>
      <c r="R18" s="11">
        <f>[14]Outubro!$H$21</f>
        <v>16.559999999999999</v>
      </c>
      <c r="S18" s="11">
        <f>[14]Outubro!$H$22</f>
        <v>16.920000000000002</v>
      </c>
      <c r="T18" s="11">
        <f>[14]Outubro!$H$23</f>
        <v>21.96</v>
      </c>
      <c r="U18" s="11">
        <f>[14]Outubro!$H$24</f>
        <v>24.48</v>
      </c>
      <c r="V18" s="11">
        <f>[14]Outubro!$H$25</f>
        <v>27.720000000000002</v>
      </c>
      <c r="W18" s="11">
        <f>[14]Outubro!$H$26</f>
        <v>15.120000000000001</v>
      </c>
      <c r="X18" s="11">
        <f>[14]Outubro!$H$27</f>
        <v>21.96</v>
      </c>
      <c r="Y18" s="11">
        <f>[14]Outubro!$H$28</f>
        <v>10.44</v>
      </c>
      <c r="Z18" s="11">
        <f>[14]Outubro!$H$29</f>
        <v>20.88</v>
      </c>
      <c r="AA18" s="11">
        <f>[14]Outubro!$H$30</f>
        <v>18</v>
      </c>
      <c r="AB18" s="11">
        <f>[14]Outubro!$H$31</f>
        <v>11.879999999999999</v>
      </c>
      <c r="AC18" s="11">
        <f>[14]Outubro!$H$32</f>
        <v>17.28</v>
      </c>
      <c r="AD18" s="11">
        <f>[14]Outubro!$H$33</f>
        <v>16.920000000000002</v>
      </c>
      <c r="AE18" s="11">
        <f>[14]Outubro!$H$34</f>
        <v>3.6</v>
      </c>
      <c r="AF18" s="11" t="str">
        <f>[14]Outubro!$H$35</f>
        <v>*</v>
      </c>
      <c r="AG18" s="15">
        <f>MAX(B18:AF18)</f>
        <v>27.720000000000002</v>
      </c>
      <c r="AH18" s="126">
        <f>AVERAGE(B18:AF18)</f>
        <v>15.684000000000001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[15]Outubro!$H$5</f>
        <v>*</v>
      </c>
      <c r="C19" s="11" t="str">
        <f>[15]Outubro!$H$6</f>
        <v>*</v>
      </c>
      <c r="D19" s="11" t="str">
        <f>[15]Outubro!$H$7</f>
        <v>*</v>
      </c>
      <c r="E19" s="11" t="str">
        <f>[15]Outubro!$H$8</f>
        <v>*</v>
      </c>
      <c r="F19" s="11" t="str">
        <f>[15]Outubro!$H$9</f>
        <v>*</v>
      </c>
      <c r="G19" s="11" t="str">
        <f>[15]Outubro!$H$10</f>
        <v>*</v>
      </c>
      <c r="H19" s="11" t="str">
        <f>[15]Outubro!$H$11</f>
        <v>*</v>
      </c>
      <c r="I19" s="11" t="str">
        <f>[15]Outubro!$H$12</f>
        <v>*</v>
      </c>
      <c r="J19" s="11" t="str">
        <f>[15]Outubro!$H$13</f>
        <v>*</v>
      </c>
      <c r="K19" s="11" t="str">
        <f>[15]Outubro!$H$14</f>
        <v>*</v>
      </c>
      <c r="L19" s="11" t="str">
        <f>[15]Outubro!$H$15</f>
        <v>*</v>
      </c>
      <c r="M19" s="11" t="str">
        <f>[15]Outubro!$H$16</f>
        <v>*</v>
      </c>
      <c r="N19" s="11" t="str">
        <f>[15]Outubro!$H$17</f>
        <v>*</v>
      </c>
      <c r="O19" s="11" t="str">
        <f>[15]Outubro!$H$18</f>
        <v>*</v>
      </c>
      <c r="P19" s="11" t="str">
        <f>[15]Outubro!$H$19</f>
        <v>*</v>
      </c>
      <c r="Q19" s="11" t="str">
        <f>[15]Outubro!$H$20</f>
        <v>*</v>
      </c>
      <c r="R19" s="11" t="str">
        <f>[15]Outubro!$H$21</f>
        <v>*</v>
      </c>
      <c r="S19" s="11" t="str">
        <f>[15]Outubro!$H$22</f>
        <v>*</v>
      </c>
      <c r="T19" s="11" t="str">
        <f>[15]Outubro!$H$23</f>
        <v>*</v>
      </c>
      <c r="U19" s="11" t="str">
        <f>[15]Outubro!$H$24</f>
        <v>*</v>
      </c>
      <c r="V19" s="11" t="str">
        <f>[15]Outubro!$H$25</f>
        <v>*</v>
      </c>
      <c r="W19" s="11" t="str">
        <f>[15]Outubro!$H$26</f>
        <v>*</v>
      </c>
      <c r="X19" s="11" t="str">
        <f>[15]Outubro!$H$27</f>
        <v>*</v>
      </c>
      <c r="Y19" s="11" t="str">
        <f>[15]Outubro!$H$28</f>
        <v>*</v>
      </c>
      <c r="Z19" s="11" t="str">
        <f>[15]Outubro!$H$29</f>
        <v>*</v>
      </c>
      <c r="AA19" s="11" t="str">
        <f>[15]Outubro!$H$30</f>
        <v>*</v>
      </c>
      <c r="AB19" s="11" t="str">
        <f>[15]Outubro!$H$31</f>
        <v>*</v>
      </c>
      <c r="AC19" s="11" t="str">
        <f>[15]Outubro!$H$32</f>
        <v>*</v>
      </c>
      <c r="AD19" s="11" t="str">
        <f>[15]Outubro!$H$33</f>
        <v>*</v>
      </c>
      <c r="AE19" s="11" t="str">
        <f>[15]Outubro!$H$34</f>
        <v>*</v>
      </c>
      <c r="AF19" s="11" t="str">
        <f>[15]Outubro!$H$35</f>
        <v>*</v>
      </c>
      <c r="AG19" s="15" t="s">
        <v>226</v>
      </c>
      <c r="AH19" s="126" t="s">
        <v>226</v>
      </c>
      <c r="AJ19" t="s">
        <v>47</v>
      </c>
    </row>
    <row r="20" spans="1:38" x14ac:dyDescent="0.2">
      <c r="A20" s="58" t="s">
        <v>5</v>
      </c>
      <c r="B20" s="11">
        <f>[16]Outubro!$H$5</f>
        <v>23.400000000000002</v>
      </c>
      <c r="C20" s="11">
        <f>[16]Outubro!$H$6</f>
        <v>12.6</v>
      </c>
      <c r="D20" s="11">
        <f>[16]Outubro!$H$7</f>
        <v>16.559999999999999</v>
      </c>
      <c r="E20" s="11">
        <f>[16]Outubro!$H$8</f>
        <v>24.12</v>
      </c>
      <c r="F20" s="11">
        <f>[16]Outubro!$H$9</f>
        <v>18.720000000000002</v>
      </c>
      <c r="G20" s="11">
        <f>[16]Outubro!$H$10</f>
        <v>19.440000000000001</v>
      </c>
      <c r="H20" s="11">
        <f>[16]Outubro!$H$11</f>
        <v>33.480000000000004</v>
      </c>
      <c r="I20" s="11">
        <f>[16]Outubro!$H$12</f>
        <v>15.120000000000001</v>
      </c>
      <c r="J20" s="11">
        <f>[16]Outubro!$H$13</f>
        <v>20.52</v>
      </c>
      <c r="K20" s="11">
        <f>[16]Outubro!$H$14</f>
        <v>10.8</v>
      </c>
      <c r="L20" s="11">
        <f>[16]Outubro!$H$15</f>
        <v>15.48</v>
      </c>
      <c r="M20" s="11">
        <f>[16]Outubro!$H$16</f>
        <v>13.68</v>
      </c>
      <c r="N20" s="11">
        <f>[16]Outubro!$H$17</f>
        <v>14.4</v>
      </c>
      <c r="O20" s="11">
        <f>[16]Outubro!$H$18</f>
        <v>17.64</v>
      </c>
      <c r="P20" s="11">
        <f>[16]Outubro!$H$19</f>
        <v>20.16</v>
      </c>
      <c r="Q20" s="11">
        <f>[16]Outubro!$H$20</f>
        <v>0</v>
      </c>
      <c r="R20" s="11">
        <f>[16]Outubro!$H$21</f>
        <v>12.6</v>
      </c>
      <c r="S20" s="11">
        <f>[16]Outubro!$H$22</f>
        <v>12.96</v>
      </c>
      <c r="T20" s="11">
        <f>[16]Outubro!$H$23</f>
        <v>15.48</v>
      </c>
      <c r="U20" s="11">
        <f>[16]Outubro!$H$24</f>
        <v>20.16</v>
      </c>
      <c r="V20" s="11">
        <f>[16]Outubro!$H$25</f>
        <v>13.68</v>
      </c>
      <c r="W20" s="11">
        <f>[16]Outubro!$H$26</f>
        <v>5.7600000000000007</v>
      </c>
      <c r="X20" s="11">
        <f>[16]Outubro!$H$27</f>
        <v>14.04</v>
      </c>
      <c r="Y20" s="11">
        <f>[16]Outubro!$H$28</f>
        <v>19.079999999999998</v>
      </c>
      <c r="Z20" s="11">
        <f>[16]Outubro!$H$29</f>
        <v>9</v>
      </c>
      <c r="AA20" s="11">
        <f>[16]Outubro!$H$30</f>
        <v>18.720000000000002</v>
      </c>
      <c r="AB20" s="11">
        <f>[16]Outubro!$H$31</f>
        <v>0</v>
      </c>
      <c r="AC20" s="11">
        <f>[16]Outubro!$H$32</f>
        <v>11.520000000000001</v>
      </c>
      <c r="AD20" s="11">
        <f>[16]Outubro!$H$33</f>
        <v>12.6</v>
      </c>
      <c r="AE20" s="11">
        <f>[16]Outubro!$H$34</f>
        <v>17.64</v>
      </c>
      <c r="AF20" s="11">
        <f>[16]Outubro!$H$35</f>
        <v>19.440000000000001</v>
      </c>
      <c r="AG20" s="15">
        <f t="shared" si="5"/>
        <v>33.480000000000004</v>
      </c>
      <c r="AH20" s="126">
        <f t="shared" si="6"/>
        <v>15.445161290322584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[17]Outubro!$H$5</f>
        <v>29.16</v>
      </c>
      <c r="C21" s="11">
        <f>[17]Outubro!$H$6</f>
        <v>27.720000000000002</v>
      </c>
      <c r="D21" s="11">
        <f>[17]Outubro!$H$7</f>
        <v>19.079999999999998</v>
      </c>
      <c r="E21" s="11">
        <f>[17]Outubro!$H$8</f>
        <v>17.28</v>
      </c>
      <c r="F21" s="11">
        <f>[17]Outubro!$H$9</f>
        <v>20.16</v>
      </c>
      <c r="G21" s="11">
        <f>[17]Outubro!$H$10</f>
        <v>27</v>
      </c>
      <c r="H21" s="11">
        <f>[17]Outubro!$H$11</f>
        <v>23.759999999999998</v>
      </c>
      <c r="I21" s="11">
        <f>[17]Outubro!$H$12</f>
        <v>18</v>
      </c>
      <c r="J21" s="11">
        <f>[17]Outubro!$H$13</f>
        <v>28.8</v>
      </c>
      <c r="K21" s="11">
        <f>[17]Outubro!$H$14</f>
        <v>20.16</v>
      </c>
      <c r="L21" s="11">
        <f>[17]Outubro!$H$15</f>
        <v>30.240000000000002</v>
      </c>
      <c r="M21" s="11">
        <f>[17]Outubro!$H$16</f>
        <v>26.28</v>
      </c>
      <c r="N21" s="11">
        <f>[17]Outubro!$H$17</f>
        <v>18.720000000000002</v>
      </c>
      <c r="O21" s="11">
        <f>[17]Outubro!$H$18</f>
        <v>25.92</v>
      </c>
      <c r="P21" s="11">
        <f>[17]Outubro!$H$19</f>
        <v>25.56</v>
      </c>
      <c r="Q21" s="11">
        <f>[17]Outubro!$H$20</f>
        <v>28.8</v>
      </c>
      <c r="R21" s="11">
        <f>[17]Outubro!$H$21</f>
        <v>29.52</v>
      </c>
      <c r="S21" s="11">
        <f>[17]Outubro!$H$22</f>
        <v>29.16</v>
      </c>
      <c r="T21" s="11">
        <f>[17]Outubro!$H$23</f>
        <v>27.36</v>
      </c>
      <c r="U21" s="11">
        <f>[17]Outubro!$H$24</f>
        <v>24.12</v>
      </c>
      <c r="V21" s="11">
        <f>[17]Outubro!$H$25</f>
        <v>18.720000000000002</v>
      </c>
      <c r="W21" s="11">
        <f>[17]Outubro!$H$26</f>
        <v>18</v>
      </c>
      <c r="X21" s="11">
        <f>[17]Outubro!$H$27</f>
        <v>19.440000000000001</v>
      </c>
      <c r="Y21" s="11">
        <f>[17]Outubro!$H$28</f>
        <v>23.040000000000003</v>
      </c>
      <c r="Z21" s="11">
        <f>[17]Outubro!$H$29</f>
        <v>21.6</v>
      </c>
      <c r="AA21" s="11">
        <f>[17]Outubro!$H$30</f>
        <v>30.240000000000002</v>
      </c>
      <c r="AB21" s="11">
        <f>[17]Outubro!$H$31</f>
        <v>19.440000000000001</v>
      </c>
      <c r="AC21" s="11">
        <f>[17]Outubro!$H$32</f>
        <v>35.28</v>
      </c>
      <c r="AD21" s="11">
        <f>[17]Outubro!$H$33</f>
        <v>32.4</v>
      </c>
      <c r="AE21" s="11">
        <f>[17]Outubro!$H$34</f>
        <v>24.48</v>
      </c>
      <c r="AF21" s="11">
        <f>[17]Outubro!$H$35</f>
        <v>22.68</v>
      </c>
      <c r="AG21" s="15">
        <f>MAX(B21:AF21)</f>
        <v>35.28</v>
      </c>
      <c r="AH21" s="126">
        <f>AVERAGE(B21:AF21)</f>
        <v>24.584516129032263</v>
      </c>
    </row>
    <row r="22" spans="1:38" x14ac:dyDescent="0.2">
      <c r="A22" s="58" t="s">
        <v>6</v>
      </c>
      <c r="B22" s="11">
        <f>[18]Outubro!$H$5</f>
        <v>14.04</v>
      </c>
      <c r="C22" s="11">
        <f>[18]Outubro!$H$6</f>
        <v>13.32</v>
      </c>
      <c r="D22" s="11">
        <f>[18]Outubro!$H$7</f>
        <v>8.64</v>
      </c>
      <c r="E22" s="11">
        <f>[18]Outubro!$H$8</f>
        <v>14.4</v>
      </c>
      <c r="F22" s="11">
        <f>[18]Outubro!$H$9</f>
        <v>12.24</v>
      </c>
      <c r="G22" s="11">
        <f>[18]Outubro!$H$10</f>
        <v>13.32</v>
      </c>
      <c r="H22" s="11">
        <f>[18]Outubro!$H$11</f>
        <v>13.68</v>
      </c>
      <c r="I22" s="11">
        <f>[18]Outubro!$H$12</f>
        <v>14.76</v>
      </c>
      <c r="J22" s="11">
        <f>[18]Outubro!$H$13</f>
        <v>16.2</v>
      </c>
      <c r="K22" s="11">
        <f>[18]Outubro!$H$14</f>
        <v>13.68</v>
      </c>
      <c r="L22" s="11">
        <f>[18]Outubro!$H$15</f>
        <v>10.44</v>
      </c>
      <c r="M22" s="11">
        <f>[18]Outubro!$H$16</f>
        <v>22.68</v>
      </c>
      <c r="N22" s="11">
        <f>[18]Outubro!$H$17</f>
        <v>9.3600000000000012</v>
      </c>
      <c r="O22" s="11">
        <f>[18]Outubro!$H$18</f>
        <v>12.96</v>
      </c>
      <c r="P22" s="11">
        <f>[18]Outubro!$H$19</f>
        <v>17.28</v>
      </c>
      <c r="Q22" s="11">
        <f>[18]Outubro!$H$20</f>
        <v>8.64</v>
      </c>
      <c r="R22" s="11">
        <f>[18]Outubro!$H$21</f>
        <v>15.840000000000002</v>
      </c>
      <c r="S22" s="11">
        <f>[18]Outubro!$H$22</f>
        <v>14.76</v>
      </c>
      <c r="T22" s="11">
        <f>[18]Outubro!$H$23</f>
        <v>16.920000000000002</v>
      </c>
      <c r="U22" s="11">
        <f>[18]Outubro!$H$24</f>
        <v>12.24</v>
      </c>
      <c r="V22" s="11">
        <f>[18]Outubro!$H$25</f>
        <v>17.64</v>
      </c>
      <c r="W22" s="11">
        <f>[18]Outubro!$H$26</f>
        <v>10.08</v>
      </c>
      <c r="X22" s="11">
        <f>[18]Outubro!$H$27</f>
        <v>19.079999999999998</v>
      </c>
      <c r="Y22" s="11">
        <f>[18]Outubro!$H$28</f>
        <v>16.559999999999999</v>
      </c>
      <c r="Z22" s="11">
        <f>[18]Outubro!$H$29</f>
        <v>14.76</v>
      </c>
      <c r="AA22" s="11">
        <f>[18]Outubro!$H$30</f>
        <v>23.040000000000003</v>
      </c>
      <c r="AB22" s="11">
        <f>[18]Outubro!$H$31</f>
        <v>12.6</v>
      </c>
      <c r="AC22" s="11">
        <f>[18]Outubro!$H$32</f>
        <v>29.880000000000003</v>
      </c>
      <c r="AD22" s="11">
        <f>[18]Outubro!$H$33</f>
        <v>9.7200000000000006</v>
      </c>
      <c r="AE22" s="11">
        <f>[18]Outubro!$H$34</f>
        <v>13.68</v>
      </c>
      <c r="AF22" s="11">
        <f>[18]Outubro!$H$35</f>
        <v>11.16</v>
      </c>
      <c r="AG22" s="15">
        <f t="shared" si="5"/>
        <v>29.880000000000003</v>
      </c>
      <c r="AH22" s="126">
        <f t="shared" si="6"/>
        <v>14.632258064516131</v>
      </c>
    </row>
    <row r="23" spans="1:38" x14ac:dyDescent="0.2">
      <c r="A23" s="58" t="s">
        <v>7</v>
      </c>
      <c r="B23" s="11" t="str">
        <f>[19]Outubro!$H$5</f>
        <v>*</v>
      </c>
      <c r="C23" s="11" t="str">
        <f>[19]Outubro!$H$6</f>
        <v>*</v>
      </c>
      <c r="D23" s="11" t="str">
        <f>[19]Outubro!$H$7</f>
        <v>*</v>
      </c>
      <c r="E23" s="11" t="str">
        <f>[19]Outubro!$H$8</f>
        <v>*</v>
      </c>
      <c r="F23" s="11" t="str">
        <f>[19]Outubro!$H$9</f>
        <v>*</v>
      </c>
      <c r="G23" s="11" t="str">
        <f>[19]Outubro!$H$10</f>
        <v>*</v>
      </c>
      <c r="H23" s="11" t="str">
        <f>[19]Outubro!$H$11</f>
        <v>*</v>
      </c>
      <c r="I23" s="11" t="str">
        <f>[19]Outubro!$H$12</f>
        <v>*</v>
      </c>
      <c r="J23" s="11" t="str">
        <f>[19]Outubro!$H$13</f>
        <v>*</v>
      </c>
      <c r="K23" s="11" t="str">
        <f>[19]Outubro!$H$14</f>
        <v>*</v>
      </c>
      <c r="L23" s="11" t="str">
        <f>[19]Outubro!$H$15</f>
        <v>*</v>
      </c>
      <c r="M23" s="11" t="str">
        <f>[19]Outubro!$H$16</f>
        <v>*</v>
      </c>
      <c r="N23" s="11" t="str">
        <f>[19]Outubro!$H$17</f>
        <v>*</v>
      </c>
      <c r="O23" s="11" t="str">
        <f>[19]Outubro!$H$18</f>
        <v>*</v>
      </c>
      <c r="P23" s="11" t="str">
        <f>[19]Outubro!$H$19</f>
        <v>*</v>
      </c>
      <c r="Q23" s="11" t="str">
        <f>[19]Outubro!$H$20</f>
        <v>*</v>
      </c>
      <c r="R23" s="11" t="str">
        <f>[19]Outubro!$H$21</f>
        <v>*</v>
      </c>
      <c r="S23" s="11" t="str">
        <f>[19]Outubro!$H$22</f>
        <v>*</v>
      </c>
      <c r="T23" s="11" t="str">
        <f>[19]Outubro!$H$23</f>
        <v>*</v>
      </c>
      <c r="U23" s="11" t="str">
        <f>[19]Outubro!$H$24</f>
        <v>*</v>
      </c>
      <c r="V23" s="11" t="str">
        <f>[19]Outubro!$H$25</f>
        <v>*</v>
      </c>
      <c r="W23" s="11" t="str">
        <f>[19]Outubro!$H$26</f>
        <v>*</v>
      </c>
      <c r="X23" s="11" t="str">
        <f>[19]Outubro!$H$27</f>
        <v>*</v>
      </c>
      <c r="Y23" s="11" t="str">
        <f>[19]Outubro!$H$28</f>
        <v>*</v>
      </c>
      <c r="Z23" s="11" t="str">
        <f>[19]Outubro!$H$29</f>
        <v>*</v>
      </c>
      <c r="AA23" s="11" t="str">
        <f>[19]Outubro!$H$30</f>
        <v>*</v>
      </c>
      <c r="AB23" s="11" t="str">
        <f>[19]Outubro!$H$31</f>
        <v>*</v>
      </c>
      <c r="AC23" s="11" t="str">
        <f>[19]Outubro!$H$32</f>
        <v>*</v>
      </c>
      <c r="AD23" s="11" t="str">
        <f>[19]Outubro!$H$33</f>
        <v>*</v>
      </c>
      <c r="AE23" s="11" t="str">
        <f>[19]Outubro!$H$34</f>
        <v>*</v>
      </c>
      <c r="AF23" s="11" t="str">
        <f>[19]Outubro!$H$35</f>
        <v>*</v>
      </c>
      <c r="AG23" s="15" t="s">
        <v>226</v>
      </c>
      <c r="AH23" s="126" t="s">
        <v>226</v>
      </c>
    </row>
    <row r="24" spans="1:38" x14ac:dyDescent="0.2">
      <c r="A24" s="58" t="s">
        <v>169</v>
      </c>
      <c r="B24" s="11" t="str">
        <f>[20]Outubro!$H$5</f>
        <v>*</v>
      </c>
      <c r="C24" s="11" t="str">
        <f>[20]Outubro!$H$6</f>
        <v>*</v>
      </c>
      <c r="D24" s="11" t="str">
        <f>[20]Outubro!$H$7</f>
        <v>*</v>
      </c>
      <c r="E24" s="11" t="str">
        <f>[20]Outubro!$H$8</f>
        <v>*</v>
      </c>
      <c r="F24" s="11" t="str">
        <f>[20]Outubro!$H$9</f>
        <v>*</v>
      </c>
      <c r="G24" s="11" t="str">
        <f>[20]Outubro!$H$10</f>
        <v>*</v>
      </c>
      <c r="H24" s="11" t="str">
        <f>[20]Outubro!$H$11</f>
        <v>*</v>
      </c>
      <c r="I24" s="11" t="str">
        <f>[20]Outubro!$H$12</f>
        <v>*</v>
      </c>
      <c r="J24" s="11" t="str">
        <f>[20]Outubro!$H$13</f>
        <v>*</v>
      </c>
      <c r="K24" s="11" t="str">
        <f>[20]Outubro!$H$14</f>
        <v>*</v>
      </c>
      <c r="L24" s="11" t="str">
        <f>[20]Outubro!$H$15</f>
        <v>*</v>
      </c>
      <c r="M24" s="11" t="str">
        <f>[20]Outubro!$H$16</f>
        <v>*</v>
      </c>
      <c r="N24" s="11" t="str">
        <f>[20]Outubro!$H$17</f>
        <v>*</v>
      </c>
      <c r="O24" s="11" t="str">
        <f>[20]Outubro!$H$18</f>
        <v>*</v>
      </c>
      <c r="P24" s="11" t="str">
        <f>[20]Outubro!$H$19</f>
        <v>*</v>
      </c>
      <c r="Q24" s="11" t="str">
        <f>[20]Outubro!$H$20</f>
        <v>*</v>
      </c>
      <c r="R24" s="11" t="str">
        <f>[20]Outubro!$H$21</f>
        <v>*</v>
      </c>
      <c r="S24" s="11" t="str">
        <f>[20]Outubro!$H$22</f>
        <v>*</v>
      </c>
      <c r="T24" s="11" t="str">
        <f>[20]Outubro!$H$23</f>
        <v>*</v>
      </c>
      <c r="U24" s="11" t="str">
        <f>[20]Outubro!$H$24</f>
        <v>*</v>
      </c>
      <c r="V24" s="11" t="str">
        <f>[20]Outubro!$H$25</f>
        <v>*</v>
      </c>
      <c r="W24" s="11" t="str">
        <f>[20]Outubro!$H$25</f>
        <v>*</v>
      </c>
      <c r="X24" s="11" t="str">
        <f>[20]Outubro!$H$27</f>
        <v>*</v>
      </c>
      <c r="Y24" s="11" t="str">
        <f>[20]Outubro!$H$28</f>
        <v>*</v>
      </c>
      <c r="Z24" s="11" t="str">
        <f>[20]Outubro!$H$29</f>
        <v>*</v>
      </c>
      <c r="AA24" s="11" t="str">
        <f>[20]Outubro!$H$30</f>
        <v>*</v>
      </c>
      <c r="AB24" s="11" t="str">
        <f>[20]Outubro!$H$31</f>
        <v>*</v>
      </c>
      <c r="AC24" s="11" t="str">
        <f>[20]Outubro!$H$32</f>
        <v>*</v>
      </c>
      <c r="AD24" s="11" t="str">
        <f>[20]Outubro!$H$33</f>
        <v>*</v>
      </c>
      <c r="AE24" s="11" t="str">
        <f>[20]Outubro!$H$34</f>
        <v>*</v>
      </c>
      <c r="AF24" s="11" t="str">
        <f>[20]Outubro!$H$35</f>
        <v>*</v>
      </c>
      <c r="AG24" s="93" t="s">
        <v>226</v>
      </c>
      <c r="AH24" s="116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[21]Outubro!$H$5</f>
        <v>21.240000000000002</v>
      </c>
      <c r="C25" s="11">
        <f>[21]Outubro!$H$6</f>
        <v>16.920000000000002</v>
      </c>
      <c r="D25" s="11">
        <f>[21]Outubro!$H$7</f>
        <v>15.48</v>
      </c>
      <c r="E25" s="11">
        <f>[21]Outubro!$H$8</f>
        <v>23.400000000000002</v>
      </c>
      <c r="F25" s="11">
        <f>[21]Outubro!$H$9</f>
        <v>11.520000000000001</v>
      </c>
      <c r="G25" s="11">
        <f>[21]Outubro!$H$10</f>
        <v>13.32</v>
      </c>
      <c r="H25" s="11">
        <f>[21]Outubro!$H$11</f>
        <v>19.8</v>
      </c>
      <c r="I25" s="11">
        <f>[21]Outubro!$H$12</f>
        <v>15.48</v>
      </c>
      <c r="J25" s="11">
        <f>[21]Outubro!$H$13</f>
        <v>31.680000000000003</v>
      </c>
      <c r="K25" s="11">
        <f>[21]Outubro!$H$14</f>
        <v>18</v>
      </c>
      <c r="L25" s="11">
        <f>[21]Outubro!$H$15</f>
        <v>22.32</v>
      </c>
      <c r="M25" s="11">
        <f>[21]Outubro!$H$16</f>
        <v>27.720000000000002</v>
      </c>
      <c r="N25" s="11">
        <f>[21]Outubro!$H$17</f>
        <v>13.68</v>
      </c>
      <c r="O25" s="11">
        <f>[21]Outubro!$H$18</f>
        <v>37.080000000000005</v>
      </c>
      <c r="P25" s="11">
        <f>[21]Outubro!$H$19</f>
        <v>28.44</v>
      </c>
      <c r="Q25" s="11">
        <f>[21]Outubro!$H$20</f>
        <v>21.6</v>
      </c>
      <c r="R25" s="11">
        <f>[21]Outubro!$H$21</f>
        <v>18</v>
      </c>
      <c r="S25" s="11">
        <f>[21]Outubro!$H$22</f>
        <v>21.96</v>
      </c>
      <c r="T25" s="11">
        <f>[21]Outubro!$H$23</f>
        <v>27</v>
      </c>
      <c r="U25" s="11">
        <f>[21]Outubro!$H$24</f>
        <v>27.36</v>
      </c>
      <c r="V25" s="11">
        <f>[21]Outubro!$H$25</f>
        <v>16.559999999999999</v>
      </c>
      <c r="W25" s="11">
        <f>[21]Outubro!$H$26</f>
        <v>22.68</v>
      </c>
      <c r="X25" s="11">
        <f>[21]Outubro!$H$27</f>
        <v>29.880000000000003</v>
      </c>
      <c r="Y25" s="11">
        <f>[21]Outubro!$H$28</f>
        <v>24.840000000000003</v>
      </c>
      <c r="Z25" s="11">
        <f>[21]Outubro!$H$29</f>
        <v>21.96</v>
      </c>
      <c r="AA25" s="11">
        <f>[21]Outubro!$H$30</f>
        <v>33.119999999999997</v>
      </c>
      <c r="AB25" s="11">
        <f>[21]Outubro!$H$31</f>
        <v>11.520000000000001</v>
      </c>
      <c r="AC25" s="11">
        <f>[21]Outubro!$H$32</f>
        <v>10.8</v>
      </c>
      <c r="AD25" s="11">
        <f>[21]Outubro!$H$33</f>
        <v>25.2</v>
      </c>
      <c r="AE25" s="11">
        <f>[21]Outubro!$H$34</f>
        <v>14.76</v>
      </c>
      <c r="AF25" s="11">
        <f>[21]Outubro!$H$35</f>
        <v>11.879999999999999</v>
      </c>
      <c r="AG25" s="93">
        <f t="shared" ref="AG25" si="7">MAX(B25:AF25)</f>
        <v>37.080000000000005</v>
      </c>
      <c r="AH25" s="116">
        <f t="shared" si="6"/>
        <v>21.135483870967743</v>
      </c>
      <c r="AI25" s="12" t="s">
        <v>47</v>
      </c>
    </row>
    <row r="26" spans="1:38" x14ac:dyDescent="0.2">
      <c r="A26" s="58" t="s">
        <v>171</v>
      </c>
      <c r="B26" s="11">
        <f>[22]Outubro!$H$5</f>
        <v>21.6</v>
      </c>
      <c r="C26" s="11">
        <f>[22]Outubro!$H$6</f>
        <v>16.2</v>
      </c>
      <c r="D26" s="11">
        <f>[22]Outubro!$H$7</f>
        <v>15.840000000000002</v>
      </c>
      <c r="E26" s="11">
        <f>[22]Outubro!$H$8</f>
        <v>18.720000000000002</v>
      </c>
      <c r="F26" s="11">
        <f>[22]Outubro!$H$9</f>
        <v>12.24</v>
      </c>
      <c r="G26" s="11">
        <f>[22]Outubro!$H$10</f>
        <v>14.04</v>
      </c>
      <c r="H26" s="11">
        <f>[22]Outubro!$H$11</f>
        <v>33.480000000000004</v>
      </c>
      <c r="I26" s="11">
        <f>[22]Outubro!$H$12</f>
        <v>18.720000000000002</v>
      </c>
      <c r="J26" s="11">
        <f>[22]Outubro!$H$13</f>
        <v>33.119999999999997</v>
      </c>
      <c r="K26" s="11">
        <f>[22]Outubro!$H$14</f>
        <v>21.6</v>
      </c>
      <c r="L26" s="11">
        <f>[22]Outubro!$H$15</f>
        <v>15.120000000000001</v>
      </c>
      <c r="M26" s="11">
        <f>[22]Outubro!$H$16</f>
        <v>11.16</v>
      </c>
      <c r="N26" s="11">
        <f>[22]Outubro!$H$17</f>
        <v>27.720000000000002</v>
      </c>
      <c r="O26" s="11">
        <f>[22]Outubro!$H$18</f>
        <v>25.92</v>
      </c>
      <c r="P26" s="11">
        <f>[22]Outubro!$H$19</f>
        <v>15.48</v>
      </c>
      <c r="Q26" s="11">
        <f>[22]Outubro!$H$20</f>
        <v>12.24</v>
      </c>
      <c r="R26" s="11">
        <f>[22]Outubro!$H$21</f>
        <v>14.4</v>
      </c>
      <c r="S26" s="11">
        <f>[22]Outubro!$H$22</f>
        <v>19.8</v>
      </c>
      <c r="T26" s="11">
        <f>[22]Outubro!$H$23</f>
        <v>18.36</v>
      </c>
      <c r="U26" s="11">
        <f>[22]Outubro!$H$24</f>
        <v>12.6</v>
      </c>
      <c r="V26" s="11">
        <f>[22]Outubro!$H$25</f>
        <v>25.56</v>
      </c>
      <c r="W26" s="11">
        <f>[22]Outubro!$H$26</f>
        <v>16.559999999999999</v>
      </c>
      <c r="X26" s="11">
        <f>[22]Outubro!$H$27</f>
        <v>15.840000000000002</v>
      </c>
      <c r="Y26" s="11">
        <f>[22]Outubro!$H$28</f>
        <v>29.52</v>
      </c>
      <c r="Z26" s="11">
        <f>[22]Outubro!$H$29</f>
        <v>16.559999999999999</v>
      </c>
      <c r="AA26" s="11">
        <f>[22]Outubro!$H$30</f>
        <v>29.52</v>
      </c>
      <c r="AB26" s="11">
        <f>[22]Outubro!$H$31</f>
        <v>16.920000000000002</v>
      </c>
      <c r="AC26" s="11">
        <f>[22]Outubro!$H$32</f>
        <v>10.08</v>
      </c>
      <c r="AD26" s="11">
        <f>[22]Outubro!$H$33</f>
        <v>18.36</v>
      </c>
      <c r="AE26" s="11">
        <f>[22]Outubro!$H$34</f>
        <v>13.32</v>
      </c>
      <c r="AF26" s="11">
        <f>[22]Outubro!$H$35</f>
        <v>12.24</v>
      </c>
      <c r="AG26" s="93">
        <f>MAX(B26:AF26)</f>
        <v>33.480000000000004</v>
      </c>
      <c r="AH26" s="116">
        <f t="shared" si="6"/>
        <v>18.801290322580648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[23]Outubro!$H$5</f>
        <v>16.920000000000002</v>
      </c>
      <c r="C27" s="11">
        <f>[23]Outubro!$H$6</f>
        <v>11.520000000000001</v>
      </c>
      <c r="D27" s="11">
        <f>[23]Outubro!$H$7</f>
        <v>11.879999999999999</v>
      </c>
      <c r="E27" s="11">
        <f>[23]Outubro!$H$8</f>
        <v>16.2</v>
      </c>
      <c r="F27" s="11">
        <f>[23]Outubro!$H$9</f>
        <v>10.8</v>
      </c>
      <c r="G27" s="11">
        <f>[23]Outubro!$H$10</f>
        <v>11.879999999999999</v>
      </c>
      <c r="H27" s="11">
        <f>[23]Outubro!$H$11</f>
        <v>24.12</v>
      </c>
      <c r="I27" s="11">
        <f>[23]Outubro!$H$12</f>
        <v>19.8</v>
      </c>
      <c r="J27" s="11">
        <f>[23]Outubro!$H$13</f>
        <v>28.8</v>
      </c>
      <c r="K27" s="11">
        <f>[23]Outubro!$H$14</f>
        <v>16.920000000000002</v>
      </c>
      <c r="L27" s="11">
        <f>[23]Outubro!$H$15</f>
        <v>20.52</v>
      </c>
      <c r="M27" s="11">
        <f>[23]Outubro!$H$16</f>
        <v>15.840000000000002</v>
      </c>
      <c r="N27" s="11">
        <f>[23]Outubro!$H$17</f>
        <v>14.04</v>
      </c>
      <c r="O27" s="11">
        <f>[23]Outubro!$H$18</f>
        <v>26.64</v>
      </c>
      <c r="P27" s="11">
        <f>[23]Outubro!$H$19</f>
        <v>24.48</v>
      </c>
      <c r="Q27" s="11">
        <f>[23]Outubro!$H$20</f>
        <v>16.2</v>
      </c>
      <c r="R27" s="11">
        <f>[23]Outubro!$H$21</f>
        <v>19.8</v>
      </c>
      <c r="S27" s="11">
        <f>[23]Outubro!$H$22</f>
        <v>19.440000000000001</v>
      </c>
      <c r="T27" s="11">
        <f>[23]Outubro!$H$23</f>
        <v>22.68</v>
      </c>
      <c r="U27" s="11">
        <f>[23]Outubro!$H$24</f>
        <v>16.2</v>
      </c>
      <c r="V27" s="11">
        <f>[23]Outubro!$H$25</f>
        <v>15.840000000000002</v>
      </c>
      <c r="W27" s="11">
        <f>[23]Outubro!$H$26</f>
        <v>22.68</v>
      </c>
      <c r="X27" s="11">
        <f>[23]Outubro!$H$27</f>
        <v>21.6</v>
      </c>
      <c r="Y27" s="11">
        <f>[23]Outubro!$H$28</f>
        <v>15.840000000000002</v>
      </c>
      <c r="Z27" s="11">
        <f>[23]Outubro!$H$29</f>
        <v>15.48</v>
      </c>
      <c r="AA27" s="11">
        <f>[23]Outubro!$H$30</f>
        <v>26.64</v>
      </c>
      <c r="AB27" s="11">
        <f>[23]Outubro!$H$31</f>
        <v>10.8</v>
      </c>
      <c r="AC27" s="11">
        <f>[23]Outubro!$H$32</f>
        <v>11.879999999999999</v>
      </c>
      <c r="AD27" s="11">
        <f>[23]Outubro!$H$33</f>
        <v>29.16</v>
      </c>
      <c r="AE27" s="11">
        <f>[23]Outubro!$H$34</f>
        <v>17.28</v>
      </c>
      <c r="AF27" s="11">
        <f>[23]Outubro!$H$35</f>
        <v>12.6</v>
      </c>
      <c r="AG27" s="15">
        <f t="shared" ref="AG27:AG29" si="8">MAX(B27:AF27)</f>
        <v>29.16</v>
      </c>
      <c r="AH27" s="126">
        <f>AVERAGE(B27:AF27)</f>
        <v>18.209032258064518</v>
      </c>
      <c r="AK27" t="s">
        <v>47</v>
      </c>
    </row>
    <row r="28" spans="1:38" x14ac:dyDescent="0.2">
      <c r="A28" s="58" t="s">
        <v>9</v>
      </c>
      <c r="B28" s="11">
        <f>[24]Outubro!$H$5</f>
        <v>12.96</v>
      </c>
      <c r="C28" s="11">
        <f>[24]Outubro!$H$6</f>
        <v>17.28</v>
      </c>
      <c r="D28" s="11">
        <f>[24]Outubro!$H$7</f>
        <v>9.7200000000000006</v>
      </c>
      <c r="E28" s="11">
        <f>[24]Outubro!$H$8</f>
        <v>23.040000000000003</v>
      </c>
      <c r="F28" s="11">
        <f>[24]Outubro!$H$9</f>
        <v>16.2</v>
      </c>
      <c r="G28" s="11">
        <f>[24]Outubro!$H$10</f>
        <v>15.48</v>
      </c>
      <c r="H28" s="11">
        <f>[24]Outubro!$H$11</f>
        <v>14.76</v>
      </c>
      <c r="I28" s="11">
        <f>[24]Outubro!$H$12</f>
        <v>23.400000000000002</v>
      </c>
      <c r="J28" s="11">
        <f>[24]Outubro!$H$13</f>
        <v>32.04</v>
      </c>
      <c r="K28" s="11">
        <f>[24]Outubro!$H$14</f>
        <v>19.8</v>
      </c>
      <c r="L28" s="11">
        <f>[24]Outubro!$H$15</f>
        <v>15.48</v>
      </c>
      <c r="M28" s="11">
        <f>[24]Outubro!$H$16</f>
        <v>13.32</v>
      </c>
      <c r="N28" s="11">
        <f>[24]Outubro!$H$17</f>
        <v>23.759999999999998</v>
      </c>
      <c r="O28" s="11">
        <f>[24]Outubro!$H$18</f>
        <v>21.240000000000002</v>
      </c>
      <c r="P28" s="11">
        <f>[24]Outubro!$H$19</f>
        <v>18.720000000000002</v>
      </c>
      <c r="Q28" s="11">
        <f>[24]Outubro!$H$20</f>
        <v>16.2</v>
      </c>
      <c r="R28" s="11">
        <f>[24]Outubro!$H$21</f>
        <v>14.76</v>
      </c>
      <c r="S28" s="11">
        <f>[24]Outubro!$H$22</f>
        <v>16.559999999999999</v>
      </c>
      <c r="T28" s="11">
        <f>[24]Outubro!$H$23</f>
        <v>16.2</v>
      </c>
      <c r="U28" s="11">
        <f>[24]Outubro!$H$24</f>
        <v>14.76</v>
      </c>
      <c r="V28" s="11">
        <f>[24]Outubro!$H$25</f>
        <v>14.4</v>
      </c>
      <c r="W28" s="11">
        <f>[24]Outubro!$H$26</f>
        <v>16.2</v>
      </c>
      <c r="X28" s="11">
        <f>[24]Outubro!$H$27</f>
        <v>20.52</v>
      </c>
      <c r="Y28" s="11">
        <f>[24]Outubro!$H$28</f>
        <v>14.76</v>
      </c>
      <c r="Z28" s="11">
        <f>[24]Outubro!$H$29</f>
        <v>17.28</v>
      </c>
      <c r="AA28" s="11">
        <f>[24]Outubro!$H$30</f>
        <v>33.840000000000003</v>
      </c>
      <c r="AB28" s="11">
        <f>[24]Outubro!$H$31</f>
        <v>11.16</v>
      </c>
      <c r="AC28" s="11">
        <f>[24]Outubro!$H$32</f>
        <v>7.5600000000000005</v>
      </c>
      <c r="AD28" s="11">
        <f>[24]Outubro!$H$33</f>
        <v>18.720000000000002</v>
      </c>
      <c r="AE28" s="11">
        <f>[24]Outubro!$H$34</f>
        <v>19.440000000000001</v>
      </c>
      <c r="AF28" s="11">
        <f>[24]Outubro!$H$35</f>
        <v>15.840000000000002</v>
      </c>
      <c r="AG28" s="15">
        <f t="shared" si="8"/>
        <v>33.840000000000003</v>
      </c>
      <c r="AH28" s="126">
        <f t="shared" ref="AH28:AH31" si="9">AVERAGE(B28:AF28)</f>
        <v>17.593548387096778</v>
      </c>
      <c r="AK28" t="s">
        <v>47</v>
      </c>
    </row>
    <row r="29" spans="1:38" x14ac:dyDescent="0.2">
      <c r="A29" s="58" t="s">
        <v>42</v>
      </c>
      <c r="B29" s="11">
        <f>[25]Outubro!$H$5</f>
        <v>11.879999999999999</v>
      </c>
      <c r="C29" s="11">
        <f>[25]Outubro!$H$6</f>
        <v>5.4</v>
      </c>
      <c r="D29" s="11">
        <f>[25]Outubro!$H$7</f>
        <v>8.2799999999999994</v>
      </c>
      <c r="E29" s="11">
        <f>[25]Outubro!$H$8</f>
        <v>11.520000000000001</v>
      </c>
      <c r="F29" s="11">
        <f>[25]Outubro!$H$9</f>
        <v>15.120000000000001</v>
      </c>
      <c r="G29" s="11">
        <f>[25]Outubro!$H$10</f>
        <v>5.7600000000000007</v>
      </c>
      <c r="H29" s="11">
        <f>[25]Outubro!$H$11</f>
        <v>11.16</v>
      </c>
      <c r="I29" s="11">
        <f>[25]Outubro!$H$12</f>
        <v>10.8</v>
      </c>
      <c r="J29" s="11">
        <f>[25]Outubro!$H$13</f>
        <v>19.079999999999998</v>
      </c>
      <c r="K29" s="11">
        <f>[25]Outubro!$H$14</f>
        <v>11.879999999999999</v>
      </c>
      <c r="L29" s="11">
        <f>[25]Outubro!$H$15</f>
        <v>9</v>
      </c>
      <c r="M29" s="11">
        <f>[25]Outubro!$H$16</f>
        <v>12.96</v>
      </c>
      <c r="N29" s="11">
        <f>[25]Outubro!$H$17</f>
        <v>9</v>
      </c>
      <c r="O29" s="11">
        <f>[25]Outubro!$H$18</f>
        <v>14.04</v>
      </c>
      <c r="P29" s="11">
        <f>[25]Outubro!$H$19</f>
        <v>9</v>
      </c>
      <c r="Q29" s="11">
        <f>[25]Outubro!$H$20</f>
        <v>8.2799999999999994</v>
      </c>
      <c r="R29" s="11">
        <f>[25]Outubro!$H$21</f>
        <v>10.8</v>
      </c>
      <c r="S29" s="11">
        <f>[25]Outubro!$H$22</f>
        <v>7.9200000000000008</v>
      </c>
      <c r="T29" s="11">
        <f>[25]Outubro!$H$23</f>
        <v>14.04</v>
      </c>
      <c r="U29" s="11">
        <f>[25]Outubro!$H$24</f>
        <v>9</v>
      </c>
      <c r="V29" s="11">
        <f>[25]Outubro!$H$25</f>
        <v>10.44</v>
      </c>
      <c r="W29" s="11">
        <f>[25]Outubro!$H$26</f>
        <v>12.96</v>
      </c>
      <c r="X29" s="11">
        <f>[25]Outubro!$H$27</f>
        <v>9.7200000000000006</v>
      </c>
      <c r="Y29" s="11">
        <f>[25]Outubro!$H$28</f>
        <v>11.16</v>
      </c>
      <c r="Z29" s="11">
        <f>[25]Outubro!$H$29</f>
        <v>12.24</v>
      </c>
      <c r="AA29" s="11">
        <f>[25]Outubro!$H$30</f>
        <v>4.6800000000000006</v>
      </c>
      <c r="AB29" s="11">
        <f>[25]Outubro!$H$31</f>
        <v>5.7600000000000007</v>
      </c>
      <c r="AC29" s="11">
        <f>[25]Outubro!$H$32</f>
        <v>12.24</v>
      </c>
      <c r="AD29" s="11">
        <f>[25]Outubro!$H$33</f>
        <v>5.7600000000000007</v>
      </c>
      <c r="AE29" s="11">
        <f>[25]Outubro!$H$34</f>
        <v>11.879999999999999</v>
      </c>
      <c r="AF29" s="11">
        <f>[25]Outubro!$H$35</f>
        <v>9</v>
      </c>
      <c r="AG29" s="15">
        <f t="shared" si="8"/>
        <v>19.079999999999998</v>
      </c>
      <c r="AH29" s="126">
        <f t="shared" si="9"/>
        <v>10.347096774193549</v>
      </c>
      <c r="AJ29" t="s">
        <v>47</v>
      </c>
    </row>
    <row r="30" spans="1:38" x14ac:dyDescent="0.2">
      <c r="A30" s="58" t="s">
        <v>10</v>
      </c>
      <c r="B30" s="11" t="str">
        <f>[26]Outubro!$H$5</f>
        <v>*</v>
      </c>
      <c r="C30" s="11" t="str">
        <f>[26]Outubro!$H$6</f>
        <v>*</v>
      </c>
      <c r="D30" s="11" t="str">
        <f>[26]Outubro!$H$7</f>
        <v>*</v>
      </c>
      <c r="E30" s="11" t="str">
        <f>[26]Outubro!$H$8</f>
        <v>*</v>
      </c>
      <c r="F30" s="11" t="str">
        <f>[26]Outubro!$H$9</f>
        <v>*</v>
      </c>
      <c r="G30" s="11" t="str">
        <f>[26]Outubro!$H$10</f>
        <v>*</v>
      </c>
      <c r="H30" s="11" t="str">
        <f>[26]Outubro!$H$11</f>
        <v>*</v>
      </c>
      <c r="I30" s="11" t="str">
        <f>[26]Outubro!$H$12</f>
        <v>*</v>
      </c>
      <c r="J30" s="11" t="str">
        <f>[26]Outubro!$H$13</f>
        <v>*</v>
      </c>
      <c r="K30" s="11" t="str">
        <f>[26]Outubro!$H$14</f>
        <v>*</v>
      </c>
      <c r="L30" s="11" t="str">
        <f>[26]Outubro!$H$15</f>
        <v>*</v>
      </c>
      <c r="M30" s="11" t="str">
        <f>[26]Outubro!$H$16</f>
        <v>*</v>
      </c>
      <c r="N30" s="11" t="str">
        <f>[26]Outubro!$H$17</f>
        <v>*</v>
      </c>
      <c r="O30" s="11" t="str">
        <f>[26]Outubro!$H$18</f>
        <v>*</v>
      </c>
      <c r="P30" s="11" t="str">
        <f>[26]Outubro!$H$19</f>
        <v>*</v>
      </c>
      <c r="Q30" s="11" t="str">
        <f>[26]Outubro!$H$20</f>
        <v>*</v>
      </c>
      <c r="R30" s="11" t="str">
        <f>[26]Outubro!$H$21</f>
        <v>*</v>
      </c>
      <c r="S30" s="11" t="str">
        <f>[26]Outubro!$H$22</f>
        <v>*</v>
      </c>
      <c r="T30" s="11" t="str">
        <f>[26]Outubro!$H$23</f>
        <v>*</v>
      </c>
      <c r="U30" s="11" t="str">
        <f>[26]Outubro!$H$24</f>
        <v>*</v>
      </c>
      <c r="V30" s="11" t="str">
        <f>[26]Outubro!$H$25</f>
        <v>*</v>
      </c>
      <c r="W30" s="11" t="str">
        <f>[26]Outubro!$H$26</f>
        <v>*</v>
      </c>
      <c r="X30" s="11" t="str">
        <f>[26]Outubro!$H$27</f>
        <v>*</v>
      </c>
      <c r="Y30" s="11" t="str">
        <f>[26]Outubro!$H$28</f>
        <v>*</v>
      </c>
      <c r="Z30" s="11" t="str">
        <f>[26]Outubro!$H$29</f>
        <v>*</v>
      </c>
      <c r="AA30" s="11" t="str">
        <f>[26]Outubro!$H$30</f>
        <v>*</v>
      </c>
      <c r="AB30" s="11" t="str">
        <f>[26]Outubro!$H$31</f>
        <v>*</v>
      </c>
      <c r="AC30" s="11" t="str">
        <f>[26]Outubro!$H$32</f>
        <v>*</v>
      </c>
      <c r="AD30" s="11" t="str">
        <f>[26]Outubro!$H$33</f>
        <v>*</v>
      </c>
      <c r="AE30" s="11" t="str">
        <f>[26]Outubro!$H$34</f>
        <v>*</v>
      </c>
      <c r="AF30" s="11" t="str">
        <f>[26]Outubro!$H$35</f>
        <v>*</v>
      </c>
      <c r="AG30" s="15" t="s">
        <v>226</v>
      </c>
      <c r="AH30" s="126" t="s">
        <v>226</v>
      </c>
      <c r="AL30" t="s">
        <v>47</v>
      </c>
    </row>
    <row r="31" spans="1:38" x14ac:dyDescent="0.2">
      <c r="A31" s="58" t="s">
        <v>172</v>
      </c>
      <c r="B31" s="11">
        <f>[27]Outubro!$H$5</f>
        <v>27.720000000000002</v>
      </c>
      <c r="C31" s="11">
        <f>[27]Outubro!$H$6</f>
        <v>18.36</v>
      </c>
      <c r="D31" s="11">
        <f>[27]Outubro!$H$7</f>
        <v>28.44</v>
      </c>
      <c r="E31" s="11">
        <f>[27]Outubro!$H$8</f>
        <v>20.88</v>
      </c>
      <c r="F31" s="11">
        <f>[27]Outubro!$H$9</f>
        <v>25.56</v>
      </c>
      <c r="G31" s="11">
        <f>[27]Outubro!$H$10</f>
        <v>21.96</v>
      </c>
      <c r="H31" s="11">
        <f>[27]Outubro!$H$11</f>
        <v>20.16</v>
      </c>
      <c r="I31" s="11">
        <f>[27]Outubro!$H$12</f>
        <v>24.48</v>
      </c>
      <c r="J31" s="11">
        <f>[27]Outubro!$H$13</f>
        <v>41.04</v>
      </c>
      <c r="K31" s="11">
        <f>[27]Outubro!$H$14</f>
        <v>27.36</v>
      </c>
      <c r="L31" s="11">
        <f>[27]Outubro!$H$15</f>
        <v>26.64</v>
      </c>
      <c r="M31" s="11">
        <f>[27]Outubro!$H$16</f>
        <v>19.079999999999998</v>
      </c>
      <c r="N31" s="11">
        <f>[27]Outubro!$H$17</f>
        <v>42.84</v>
      </c>
      <c r="O31" s="11">
        <f>[27]Outubro!$H$18</f>
        <v>43.56</v>
      </c>
      <c r="P31" s="11">
        <f>[27]Outubro!$H$19</f>
        <v>28.44</v>
      </c>
      <c r="Q31" s="11">
        <f>[27]Outubro!$H$20</f>
        <v>19.8</v>
      </c>
      <c r="R31" s="11">
        <f>[27]Outubro!$H$21</f>
        <v>25.2</v>
      </c>
      <c r="S31" s="11">
        <f>[27]Outubro!$H$22</f>
        <v>18.36</v>
      </c>
      <c r="T31" s="11">
        <f>[27]Outubro!$H$23</f>
        <v>24.48</v>
      </c>
      <c r="U31" s="11">
        <f>[27]Outubro!$H$24</f>
        <v>19.440000000000001</v>
      </c>
      <c r="V31" s="11">
        <f>[27]Outubro!$H$25</f>
        <v>16.2</v>
      </c>
      <c r="W31" s="11">
        <f>[27]Outubro!$H$26</f>
        <v>31.319999999999997</v>
      </c>
      <c r="X31" s="11">
        <f>[27]Outubro!$H$27</f>
        <v>27</v>
      </c>
      <c r="Y31" s="11">
        <f>[27]Outubro!$H$28</f>
        <v>25.92</v>
      </c>
      <c r="Z31" s="11">
        <f>[27]Outubro!$H$29</f>
        <v>23.040000000000003</v>
      </c>
      <c r="AA31" s="11">
        <f>[27]Outubro!$H$30</f>
        <v>29.52</v>
      </c>
      <c r="AB31" s="11">
        <f>[27]Outubro!$H$31</f>
        <v>15.120000000000001</v>
      </c>
      <c r="AC31" s="11">
        <f>[27]Outubro!$H$32</f>
        <v>19.440000000000001</v>
      </c>
      <c r="AD31" s="11">
        <f>[27]Outubro!$H$33</f>
        <v>30.96</v>
      </c>
      <c r="AE31" s="11">
        <f>[27]Outubro!$H$34</f>
        <v>22.68</v>
      </c>
      <c r="AF31" s="11">
        <f>[27]Outubro!$H$35</f>
        <v>18.720000000000002</v>
      </c>
      <c r="AG31" s="93">
        <f>MAX(B31:AF31)</f>
        <v>43.56</v>
      </c>
      <c r="AH31" s="116">
        <f t="shared" si="9"/>
        <v>25.281290322580649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[28]Outubro!$H$5</f>
        <v>*</v>
      </c>
      <c r="C32" s="11" t="str">
        <f>[28]Outubro!$H$6</f>
        <v>*</v>
      </c>
      <c r="D32" s="11" t="str">
        <f>[28]Outubro!$H$7</f>
        <v>*</v>
      </c>
      <c r="E32" s="11" t="str">
        <f>[28]Outubro!$H$8</f>
        <v>*</v>
      </c>
      <c r="F32" s="11" t="str">
        <f>[28]Outubro!$H$9</f>
        <v>*</v>
      </c>
      <c r="G32" s="11" t="str">
        <f>[28]Outubro!$H$10</f>
        <v>*</v>
      </c>
      <c r="H32" s="11" t="str">
        <f>[28]Outubro!$H$11</f>
        <v>*</v>
      </c>
      <c r="I32" s="11" t="str">
        <f>[28]Outubro!$H$12</f>
        <v>*</v>
      </c>
      <c r="J32" s="11" t="str">
        <f>[28]Outubro!$H$13</f>
        <v>*</v>
      </c>
      <c r="K32" s="11" t="str">
        <f>[28]Outubro!$H$14</f>
        <v>*</v>
      </c>
      <c r="L32" s="11" t="str">
        <f>[28]Outubro!$H$15</f>
        <v>*</v>
      </c>
      <c r="M32" s="11" t="str">
        <f>[28]Outubro!$H$16</f>
        <v>*</v>
      </c>
      <c r="N32" s="11" t="str">
        <f>[28]Outubro!$H$17</f>
        <v>*</v>
      </c>
      <c r="O32" s="11" t="str">
        <f>[28]Outubro!$H$18</f>
        <v>*</v>
      </c>
      <c r="P32" s="11" t="str">
        <f>[28]Outubro!$H$19</f>
        <v>*</v>
      </c>
      <c r="Q32" s="11" t="str">
        <f>[28]Outubro!$H$20</f>
        <v>*</v>
      </c>
      <c r="R32" s="11" t="str">
        <f>[28]Outubro!$H$21</f>
        <v>*</v>
      </c>
      <c r="S32" s="11" t="str">
        <f>[28]Outubro!$H$22</f>
        <v>*</v>
      </c>
      <c r="T32" s="11" t="str">
        <f>[28]Outubro!$H$23</f>
        <v>*</v>
      </c>
      <c r="U32" s="11" t="str">
        <f>[28]Outubro!$H$24</f>
        <v>*</v>
      </c>
      <c r="V32" s="11" t="str">
        <f>[28]Outubro!$H$25</f>
        <v>*</v>
      </c>
      <c r="W32" s="11" t="str">
        <f>[28]Outubro!$H$26</f>
        <v>*</v>
      </c>
      <c r="X32" s="11" t="str">
        <f>[28]Outubro!$H$27</f>
        <v>*</v>
      </c>
      <c r="Y32" s="11" t="str">
        <f>[28]Outubro!$H$28</f>
        <v>*</v>
      </c>
      <c r="Z32" s="11" t="str">
        <f>[28]Outubro!$H$29</f>
        <v>*</v>
      </c>
      <c r="AA32" s="11" t="str">
        <f>[28]Outubro!$H$30</f>
        <v>*</v>
      </c>
      <c r="AB32" s="11" t="str">
        <f>[28]Outubro!$H$31</f>
        <v>*</v>
      </c>
      <c r="AC32" s="11" t="str">
        <f>[28]Outubro!$H$32</f>
        <v>*</v>
      </c>
      <c r="AD32" s="11" t="str">
        <f>[28]Outubro!$H$33</f>
        <v>*</v>
      </c>
      <c r="AE32" s="11" t="str">
        <f>[28]Outubro!$H$34</f>
        <v>*</v>
      </c>
      <c r="AF32" s="11" t="str">
        <f>[28]Outubro!$H$35</f>
        <v>*</v>
      </c>
      <c r="AG32" s="15" t="s">
        <v>226</v>
      </c>
      <c r="AH32" s="126" t="s">
        <v>226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 t="str">
        <f>[29]Outubro!$H$5</f>
        <v>*</v>
      </c>
      <c r="C33" s="11" t="str">
        <f>[29]Outubro!$H$6</f>
        <v>*</v>
      </c>
      <c r="D33" s="11" t="str">
        <f>[29]Outubro!$H$7</f>
        <v>*</v>
      </c>
      <c r="E33" s="11" t="str">
        <f>[29]Outubro!$H$8</f>
        <v>*</v>
      </c>
      <c r="F33" s="11" t="str">
        <f>[29]Outubro!$H$9</f>
        <v>*</v>
      </c>
      <c r="G33" s="11" t="str">
        <f>[29]Outubro!$H$10</f>
        <v>*</v>
      </c>
      <c r="H33" s="11" t="str">
        <f>[29]Outubro!$H$11</f>
        <v>*</v>
      </c>
      <c r="I33" s="11" t="str">
        <f>[29]Outubro!$H$12</f>
        <v>*</v>
      </c>
      <c r="J33" s="11" t="str">
        <f>[29]Outubro!$H$13</f>
        <v>*</v>
      </c>
      <c r="K33" s="11" t="str">
        <f>[29]Outubro!$H$14</f>
        <v>*</v>
      </c>
      <c r="L33" s="11" t="str">
        <f>[29]Outubro!$H$15</f>
        <v>*</v>
      </c>
      <c r="M33" s="11" t="str">
        <f>[29]Outubro!$H$16</f>
        <v>*</v>
      </c>
      <c r="N33" s="11" t="str">
        <f>[29]Outubro!$H$17</f>
        <v>*</v>
      </c>
      <c r="O33" s="11">
        <f>[29]Outubro!$H$18</f>
        <v>0.36000000000000004</v>
      </c>
      <c r="P33" s="11">
        <f>[29]Outubro!$H$19</f>
        <v>3.24</v>
      </c>
      <c r="Q33" s="11">
        <f>[29]Outubro!$H$20</f>
        <v>0</v>
      </c>
      <c r="R33" s="11">
        <f>[29]Outubro!$H$21</f>
        <v>0</v>
      </c>
      <c r="S33" s="11">
        <f>[29]Outubro!$H$22</f>
        <v>9</v>
      </c>
      <c r="T33" s="11">
        <f>[29]Outubro!$H$23</f>
        <v>0</v>
      </c>
      <c r="U33" s="11" t="str">
        <f>[29]Outubro!$H$24</f>
        <v>*</v>
      </c>
      <c r="V33" s="11" t="str">
        <f>[29]Outubro!$H$25</f>
        <v>*</v>
      </c>
      <c r="W33" s="11" t="str">
        <f>[29]Outubro!$H$26</f>
        <v>*</v>
      </c>
      <c r="X33" s="11" t="str">
        <f>[29]Outubro!$H$27</f>
        <v>*</v>
      </c>
      <c r="Y33" s="11" t="str">
        <f>[29]Outubro!$H$28</f>
        <v>*</v>
      </c>
      <c r="Z33" s="11" t="str">
        <f>[29]Outubro!$H$29</f>
        <v>*</v>
      </c>
      <c r="AA33" s="11" t="str">
        <f>[29]Outubro!$H$30</f>
        <v>*</v>
      </c>
      <c r="AB33" s="11" t="str">
        <f>[29]Outubro!$H$31</f>
        <v>*</v>
      </c>
      <c r="AC33" s="11" t="str">
        <f>[29]Outubro!$H$32</f>
        <v>*</v>
      </c>
      <c r="AD33" s="11">
        <f>[29]Outubro!$H$33</f>
        <v>1.4400000000000002</v>
      </c>
      <c r="AE33" s="11">
        <f>[29]Outubro!$H$34</f>
        <v>12.6</v>
      </c>
      <c r="AF33" s="11">
        <f>[29]Outubro!$H$35</f>
        <v>9.7200000000000006</v>
      </c>
      <c r="AG33" s="15">
        <f>MAX(B33:AF33)</f>
        <v>12.6</v>
      </c>
      <c r="AH33" s="126">
        <f t="shared" ref="AH33:AH35" si="10">AVERAGE(B33:AF33)</f>
        <v>4.04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[30]Outubro!$H$5</f>
        <v>*</v>
      </c>
      <c r="C34" s="11" t="str">
        <f>[30]Outubro!$H$6</f>
        <v>*</v>
      </c>
      <c r="D34" s="11" t="str">
        <f>[30]Outubro!$H$7</f>
        <v>*</v>
      </c>
      <c r="E34" s="11" t="str">
        <f>[30]Outubro!$H$8</f>
        <v>*</v>
      </c>
      <c r="F34" s="11" t="str">
        <f>[30]Outubro!$H$9</f>
        <v>*</v>
      </c>
      <c r="G34" s="11" t="str">
        <f>[30]Outubro!$H$10</f>
        <v>*</v>
      </c>
      <c r="H34" s="11" t="str">
        <f>[30]Outubro!$H$11</f>
        <v>*</v>
      </c>
      <c r="I34" s="11" t="str">
        <f>[30]Outubro!$H$12</f>
        <v>*</v>
      </c>
      <c r="J34" s="11" t="str">
        <f>[30]Outubro!$H$13</f>
        <v>*</v>
      </c>
      <c r="K34" s="11" t="str">
        <f>[30]Outubro!$H$14</f>
        <v>*</v>
      </c>
      <c r="L34" s="11" t="str">
        <f>[30]Outubro!$H$15</f>
        <v>*</v>
      </c>
      <c r="M34" s="11" t="str">
        <f>[30]Outubro!$H$16</f>
        <v>*</v>
      </c>
      <c r="N34" s="11" t="str">
        <f>[30]Outubro!$H$17</f>
        <v>*</v>
      </c>
      <c r="O34" s="11" t="str">
        <f>[30]Outubro!$H$18</f>
        <v>*</v>
      </c>
      <c r="P34" s="11" t="str">
        <f>[30]Outubro!$H$19</f>
        <v>*</v>
      </c>
      <c r="Q34" s="11" t="str">
        <f>[30]Outubro!$H$20</f>
        <v>*</v>
      </c>
      <c r="R34" s="11" t="str">
        <f>[30]Outubro!$H$21</f>
        <v>*</v>
      </c>
      <c r="S34" s="11" t="str">
        <f>[30]Outubro!$H$22</f>
        <v>*</v>
      </c>
      <c r="T34" s="11" t="str">
        <f>[30]Outubro!$H$23</f>
        <v>*</v>
      </c>
      <c r="U34" s="11" t="str">
        <f>[30]Outubro!$H$24</f>
        <v>*</v>
      </c>
      <c r="V34" s="11" t="str">
        <f>[30]Outubro!$H$25</f>
        <v>*</v>
      </c>
      <c r="W34" s="11" t="str">
        <f>[30]Outubro!$H$26</f>
        <v>*</v>
      </c>
      <c r="X34" s="11" t="str">
        <f>[30]Outubro!$H$27</f>
        <v>*</v>
      </c>
      <c r="Y34" s="11" t="str">
        <f>[30]Outubro!$H$28</f>
        <v>*</v>
      </c>
      <c r="Z34" s="11" t="str">
        <f>[30]Outubro!$H$29</f>
        <v>*</v>
      </c>
      <c r="AA34" s="11" t="str">
        <f>[30]Outubro!$H$30</f>
        <v>*</v>
      </c>
      <c r="AB34" s="11" t="str">
        <f>[30]Outubro!$H$31</f>
        <v>*</v>
      </c>
      <c r="AC34" s="11" t="str">
        <f>[30]Outubro!$H$32</f>
        <v>*</v>
      </c>
      <c r="AD34" s="11" t="str">
        <f>[30]Outubro!$H$33</f>
        <v>*</v>
      </c>
      <c r="AE34" s="11" t="str">
        <f>[30]Outubro!$H$34</f>
        <v>*</v>
      </c>
      <c r="AF34" s="11" t="str">
        <f>[30]Outubro!$H$35</f>
        <v>*</v>
      </c>
      <c r="AG34" s="15" t="s">
        <v>226</v>
      </c>
      <c r="AH34" s="126" t="s">
        <v>226</v>
      </c>
      <c r="AK34" t="s">
        <v>47</v>
      </c>
    </row>
    <row r="35" spans="1:38" x14ac:dyDescent="0.2">
      <c r="A35" s="58" t="s">
        <v>173</v>
      </c>
      <c r="B35" s="11">
        <f>[31]Outubro!$H$5</f>
        <v>18.36</v>
      </c>
      <c r="C35" s="11">
        <f>[31]Outubro!$H$6</f>
        <v>15.48</v>
      </c>
      <c r="D35" s="11">
        <f>[31]Outubro!$H$7</f>
        <v>7.5600000000000005</v>
      </c>
      <c r="E35" s="11">
        <f>[31]Outubro!$H$8</f>
        <v>20.52</v>
      </c>
      <c r="F35" s="11">
        <f>[31]Outubro!$H$9</f>
        <v>11.16</v>
      </c>
      <c r="G35" s="11">
        <f>[31]Outubro!$H$10</f>
        <v>7.9200000000000008</v>
      </c>
      <c r="H35" s="11">
        <f>[31]Outubro!$H$11</f>
        <v>42.12</v>
      </c>
      <c r="I35" s="11">
        <f>[31]Outubro!$H$12</f>
        <v>15.120000000000001</v>
      </c>
      <c r="J35" s="11">
        <f>[31]Outubro!$H$13</f>
        <v>20.16</v>
      </c>
      <c r="K35" s="11">
        <f>[31]Outubro!$H$14</f>
        <v>13.32</v>
      </c>
      <c r="L35" s="11">
        <f>[31]Outubro!$H$15</f>
        <v>16.559999999999999</v>
      </c>
      <c r="M35" s="11">
        <f>[31]Outubro!$H$16</f>
        <v>11.879999999999999</v>
      </c>
      <c r="N35" s="11">
        <f>[31]Outubro!$H$17</f>
        <v>16.2</v>
      </c>
      <c r="O35" s="11">
        <f>[31]Outubro!$H$18</f>
        <v>14.04</v>
      </c>
      <c r="P35" s="11">
        <f>[31]Outubro!$H$19</f>
        <v>11.16</v>
      </c>
      <c r="Q35" s="11">
        <f>[31]Outubro!$H$20</f>
        <v>11.879999999999999</v>
      </c>
      <c r="R35" s="11">
        <f>[31]Outubro!$H$21</f>
        <v>18.720000000000002</v>
      </c>
      <c r="S35" s="11">
        <f>[31]Outubro!$H$22</f>
        <v>16.2</v>
      </c>
      <c r="T35" s="11">
        <f>[31]Outubro!$H$23</f>
        <v>13.32</v>
      </c>
      <c r="U35" s="11">
        <f>[31]Outubro!$H$24</f>
        <v>9.7200000000000006</v>
      </c>
      <c r="V35" s="11">
        <f>[31]Outubro!$H$25</f>
        <v>10.8</v>
      </c>
      <c r="W35" s="11">
        <f>[31]Outubro!$H$26</f>
        <v>16.920000000000002</v>
      </c>
      <c r="X35" s="11" t="str">
        <f>[31]Outubro!$H$27</f>
        <v>*</v>
      </c>
      <c r="Y35" s="11" t="str">
        <f>[31]Outubro!$H$28</f>
        <v>*</v>
      </c>
      <c r="Z35" s="11">
        <f>[31]Outubro!$H$29</f>
        <v>12.24</v>
      </c>
      <c r="AA35" s="11" t="str">
        <f>[31]Outubro!$H$30</f>
        <v>*</v>
      </c>
      <c r="AB35" s="11">
        <f>[31]Outubro!$H$31</f>
        <v>6.84</v>
      </c>
      <c r="AC35" s="11">
        <f>[31]Outubro!$H$32</f>
        <v>11.520000000000001</v>
      </c>
      <c r="AD35" s="11">
        <f>[31]Outubro!$H$33</f>
        <v>14.4</v>
      </c>
      <c r="AE35" s="11">
        <f>[31]Outubro!$H$34</f>
        <v>10.8</v>
      </c>
      <c r="AF35" s="11">
        <f>[31]Outubro!$H$35</f>
        <v>12.24</v>
      </c>
      <c r="AG35" s="93">
        <f t="shared" ref="AG35" si="11">MAX(B35:AF35)</f>
        <v>42.12</v>
      </c>
      <c r="AH35" s="116">
        <f t="shared" si="10"/>
        <v>14.54142857142857</v>
      </c>
      <c r="AK35" t="s">
        <v>47</v>
      </c>
    </row>
    <row r="36" spans="1:38" x14ac:dyDescent="0.2">
      <c r="A36" s="58" t="s">
        <v>144</v>
      </c>
      <c r="B36" s="11" t="str">
        <f>[32]Outubro!$H$5</f>
        <v>*</v>
      </c>
      <c r="C36" s="11" t="str">
        <f>[32]Outubro!$H$6</f>
        <v>*</v>
      </c>
      <c r="D36" s="11" t="str">
        <f>[32]Outubro!$H$7</f>
        <v>*</v>
      </c>
      <c r="E36" s="11" t="str">
        <f>[32]Outubro!$H$8</f>
        <v>*</v>
      </c>
      <c r="F36" s="11" t="str">
        <f>[32]Outubro!$H$9</f>
        <v>*</v>
      </c>
      <c r="G36" s="11" t="str">
        <f>[32]Outubro!$H$10</f>
        <v>*</v>
      </c>
      <c r="H36" s="11" t="str">
        <f>[32]Outubro!$H$11</f>
        <v>*</v>
      </c>
      <c r="I36" s="11" t="str">
        <f>[32]Outubro!$H$12</f>
        <v>*</v>
      </c>
      <c r="J36" s="11" t="str">
        <f>[32]Outubro!$H$13</f>
        <v>*</v>
      </c>
      <c r="K36" s="11" t="str">
        <f>[32]Outubro!$H$14</f>
        <v>*</v>
      </c>
      <c r="L36" s="11" t="str">
        <f>[32]Outubro!$H$15</f>
        <v>*</v>
      </c>
      <c r="M36" s="11" t="str">
        <f>[32]Outubro!$H$16</f>
        <v>*</v>
      </c>
      <c r="N36" s="11" t="str">
        <f>[32]Outubro!$H$17</f>
        <v>*</v>
      </c>
      <c r="O36" s="11" t="str">
        <f>[32]Outubro!$H$18</f>
        <v>*</v>
      </c>
      <c r="P36" s="11" t="str">
        <f>[32]Outubro!$H$19</f>
        <v>*</v>
      </c>
      <c r="Q36" s="11" t="str">
        <f>[32]Outubro!$H$20</f>
        <v>*</v>
      </c>
      <c r="R36" s="11" t="str">
        <f>[32]Outubro!$H$21</f>
        <v>*</v>
      </c>
      <c r="S36" s="11" t="str">
        <f>[32]Outubro!$H$22</f>
        <v>*</v>
      </c>
      <c r="T36" s="11" t="str">
        <f>[32]Outubro!$H$23</f>
        <v>*</v>
      </c>
      <c r="U36" s="11" t="str">
        <f>[32]Outubro!$H$24</f>
        <v>*</v>
      </c>
      <c r="V36" s="11" t="str">
        <f>[32]Outubro!$H$25</f>
        <v>*</v>
      </c>
      <c r="W36" s="11" t="str">
        <f>[32]Outubro!$H$26</f>
        <v>*</v>
      </c>
      <c r="X36" s="11" t="str">
        <f>[32]Outubro!$H$27</f>
        <v>*</v>
      </c>
      <c r="Y36" s="11" t="str">
        <f>[32]Outubro!$H$28</f>
        <v>*</v>
      </c>
      <c r="Z36" s="11" t="str">
        <f>[32]Outubro!$H$29</f>
        <v>*</v>
      </c>
      <c r="AA36" s="11" t="str">
        <f>[32]Outubro!$H$30</f>
        <v>*</v>
      </c>
      <c r="AB36" s="11" t="str">
        <f>[32]Outubro!$H$31</f>
        <v>*</v>
      </c>
      <c r="AC36" s="11" t="str">
        <f>[32]Outubro!$H$32</f>
        <v>*</v>
      </c>
      <c r="AD36" s="11" t="str">
        <f>[32]Outubro!$H$33</f>
        <v>*</v>
      </c>
      <c r="AE36" s="11" t="str">
        <f>[32]Outubro!$H$34</f>
        <v>*</v>
      </c>
      <c r="AF36" s="11" t="str">
        <f>[32]Outubro!$H$35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[33]Outubro!$H$5</f>
        <v>*</v>
      </c>
      <c r="C37" s="11" t="str">
        <f>[33]Outubro!$H$6</f>
        <v>*</v>
      </c>
      <c r="D37" s="11" t="str">
        <f>[33]Outubro!$H$7</f>
        <v>*</v>
      </c>
      <c r="E37" s="11" t="str">
        <f>[33]Outubro!$H$8</f>
        <v>*</v>
      </c>
      <c r="F37" s="11" t="str">
        <f>[33]Outubro!$H$9</f>
        <v>*</v>
      </c>
      <c r="G37" s="11" t="str">
        <f>[33]Outubro!$H$10</f>
        <v>*</v>
      </c>
      <c r="H37" s="11" t="str">
        <f>[33]Outubro!$H$11</f>
        <v>*</v>
      </c>
      <c r="I37" s="11" t="str">
        <f>[33]Outubro!$H$12</f>
        <v>*</v>
      </c>
      <c r="J37" s="11" t="str">
        <f>[33]Outubro!$H$13</f>
        <v>*</v>
      </c>
      <c r="K37" s="11" t="str">
        <f>[33]Outubro!$H$14</f>
        <v>*</v>
      </c>
      <c r="L37" s="11" t="str">
        <f>[33]Outubro!$H$15</f>
        <v>*</v>
      </c>
      <c r="M37" s="11" t="str">
        <f>[33]Outubro!$H$16</f>
        <v>*</v>
      </c>
      <c r="N37" s="11" t="str">
        <f>[33]Outubro!$H$17</f>
        <v>*</v>
      </c>
      <c r="O37" s="11" t="str">
        <f>[33]Outubro!$H$18</f>
        <v>*</v>
      </c>
      <c r="P37" s="11" t="str">
        <f>[33]Outubro!$H$19</f>
        <v>*</v>
      </c>
      <c r="Q37" s="11" t="str">
        <f>[33]Outubro!$H$20</f>
        <v>*</v>
      </c>
      <c r="R37" s="11" t="str">
        <f>[33]Outubro!$H$21</f>
        <v>*</v>
      </c>
      <c r="S37" s="11" t="str">
        <f>[33]Outubro!$H$22</f>
        <v>*</v>
      </c>
      <c r="T37" s="11" t="str">
        <f>[33]Outubro!$H$23</f>
        <v>*</v>
      </c>
      <c r="U37" s="11" t="str">
        <f>[33]Outubro!$H$24</f>
        <v>*</v>
      </c>
      <c r="V37" s="11" t="str">
        <f>[33]Outubro!$H$25</f>
        <v>*</v>
      </c>
      <c r="W37" s="11" t="str">
        <f>[33]Outubro!$H$26</f>
        <v>*</v>
      </c>
      <c r="X37" s="11" t="str">
        <f>[33]Outubro!$H$27</f>
        <v>*</v>
      </c>
      <c r="Y37" s="11" t="str">
        <f>[33]Outubro!$H$28</f>
        <v>*</v>
      </c>
      <c r="Z37" s="11" t="str">
        <f>[33]Outubro!$H$29</f>
        <v>*</v>
      </c>
      <c r="AA37" s="11" t="str">
        <f>[33]Outubro!$H$30</f>
        <v>*</v>
      </c>
      <c r="AB37" s="11" t="str">
        <f>[33]Outubro!$H$31</f>
        <v>*</v>
      </c>
      <c r="AC37" s="11" t="str">
        <f>[33]Outubro!$H$32</f>
        <v>*</v>
      </c>
      <c r="AD37" s="11" t="str">
        <f>[33]Outubro!$H$33</f>
        <v>*</v>
      </c>
      <c r="AE37" s="11" t="str">
        <f>[33]Outubro!$H$34</f>
        <v>*</v>
      </c>
      <c r="AF37" s="11" t="str">
        <f>[33]Outubro!$H$35</f>
        <v>*</v>
      </c>
      <c r="AG37" s="15" t="s">
        <v>226</v>
      </c>
      <c r="AH37" s="126" t="s">
        <v>226</v>
      </c>
      <c r="AK37" t="s">
        <v>47</v>
      </c>
    </row>
    <row r="38" spans="1:38" x14ac:dyDescent="0.2">
      <c r="A38" s="58" t="s">
        <v>174</v>
      </c>
      <c r="B38" s="11">
        <f>[34]Outubro!$H$5</f>
        <v>3.9600000000000004</v>
      </c>
      <c r="C38" s="11">
        <f>[34]Outubro!$H$6</f>
        <v>4.6800000000000006</v>
      </c>
      <c r="D38" s="11">
        <f>[34]Outubro!$H$7</f>
        <v>5.04</v>
      </c>
      <c r="E38" s="11">
        <f>[34]Outubro!$H$8</f>
        <v>12.6</v>
      </c>
      <c r="F38" s="11">
        <f>[34]Outubro!$H$9</f>
        <v>3.6</v>
      </c>
      <c r="G38" s="11">
        <f>[34]Outubro!$H$10</f>
        <v>3.9600000000000004</v>
      </c>
      <c r="H38" s="11">
        <f>[34]Outubro!$H$11</f>
        <v>11.520000000000001</v>
      </c>
      <c r="I38" s="11">
        <f>[34]Outubro!$H$12</f>
        <v>7.9200000000000008</v>
      </c>
      <c r="J38" s="11">
        <f>[34]Outubro!$H$13</f>
        <v>5.04</v>
      </c>
      <c r="K38" s="11">
        <f>[34]Outubro!$H$14</f>
        <v>10.08</v>
      </c>
      <c r="L38" s="11">
        <f>[34]Outubro!$H$15</f>
        <v>9</v>
      </c>
      <c r="M38" s="11">
        <f>[34]Outubro!$H$16</f>
        <v>19.079999999999998</v>
      </c>
      <c r="N38" s="11">
        <f>[34]Outubro!$H$17</f>
        <v>6.84</v>
      </c>
      <c r="O38" s="11">
        <f>[34]Outubro!$H$18</f>
        <v>6.84</v>
      </c>
      <c r="P38" s="11">
        <f>[34]Outubro!$H$19</f>
        <v>14.76</v>
      </c>
      <c r="Q38" s="11">
        <f>[34]Outubro!$H$20</f>
        <v>9.3600000000000012</v>
      </c>
      <c r="R38" s="11">
        <f>[34]Outubro!$H$21</f>
        <v>12.6</v>
      </c>
      <c r="S38" s="11">
        <f>[34]Outubro!$H$22</f>
        <v>18</v>
      </c>
      <c r="T38" s="11">
        <f>[34]Outubro!$H$23</f>
        <v>12.24</v>
      </c>
      <c r="U38" s="11">
        <f>[34]Outubro!$H$24</f>
        <v>9.7200000000000006</v>
      </c>
      <c r="V38" s="11">
        <f>[34]Outubro!$H$25</f>
        <v>12.96</v>
      </c>
      <c r="W38" s="11">
        <f>[34]Outubro!$H$26</f>
        <v>8.64</v>
      </c>
      <c r="X38" s="11">
        <f>[34]Outubro!$H$27</f>
        <v>7.2</v>
      </c>
      <c r="Y38" s="11">
        <f>[34]Outubro!$H$28</f>
        <v>6.12</v>
      </c>
      <c r="Z38" s="11">
        <f>[34]Outubro!$H$29</f>
        <v>8.2799999999999994</v>
      </c>
      <c r="AA38" s="11">
        <f>[34]Outubro!$H$30</f>
        <v>21.240000000000002</v>
      </c>
      <c r="AB38" s="11">
        <f>[34]Outubro!$H$31</f>
        <v>11.520000000000001</v>
      </c>
      <c r="AC38" s="11">
        <f>[34]Outubro!$H$32</f>
        <v>9.3600000000000012</v>
      </c>
      <c r="AD38" s="11">
        <f>[34]Outubro!$H$33</f>
        <v>15.120000000000001</v>
      </c>
      <c r="AE38" s="11">
        <f>[34]Outubro!$H$34</f>
        <v>9.3600000000000012</v>
      </c>
      <c r="AF38" s="11">
        <f>[34]Outubro!$H$35</f>
        <v>10.8</v>
      </c>
      <c r="AG38" s="93">
        <f t="shared" ref="AG38" si="12">MAX(B38:AF38)</f>
        <v>21.240000000000002</v>
      </c>
      <c r="AH38" s="116">
        <f t="shared" ref="AH38" si="13">AVERAGE(B38:AF38)</f>
        <v>9.9174193548387137</v>
      </c>
    </row>
    <row r="39" spans="1:38" x14ac:dyDescent="0.2">
      <c r="A39" s="58" t="s">
        <v>15</v>
      </c>
      <c r="B39" s="11" t="str">
        <f>[35]Outubro!$H$5</f>
        <v>*</v>
      </c>
      <c r="C39" s="11" t="str">
        <f>[35]Outubro!$H$6</f>
        <v>*</v>
      </c>
      <c r="D39" s="11" t="str">
        <f>[35]Outubro!$H$7</f>
        <v>*</v>
      </c>
      <c r="E39" s="11" t="str">
        <f>[35]Outubro!$H$8</f>
        <v>*</v>
      </c>
      <c r="F39" s="11" t="str">
        <f>[35]Outubro!$H$9</f>
        <v>*</v>
      </c>
      <c r="G39" s="11" t="str">
        <f>[35]Outubro!$H$10</f>
        <v>*</v>
      </c>
      <c r="H39" s="11" t="str">
        <f>[35]Outubro!$H$11</f>
        <v>*</v>
      </c>
      <c r="I39" s="11" t="str">
        <f>[35]Outubro!$H$12</f>
        <v>*</v>
      </c>
      <c r="J39" s="11" t="str">
        <f>[35]Outubro!$H$13</f>
        <v>*</v>
      </c>
      <c r="K39" s="11" t="str">
        <f>[35]Outubro!$H$14</f>
        <v>*</v>
      </c>
      <c r="L39" s="11" t="str">
        <f>[35]Outubro!$H$15</f>
        <v>*</v>
      </c>
      <c r="M39" s="11" t="str">
        <f>[35]Outubro!$H$16</f>
        <v>*</v>
      </c>
      <c r="N39" s="11" t="str">
        <f>[35]Outubro!$H$17</f>
        <v>*</v>
      </c>
      <c r="O39" s="11" t="str">
        <f>[35]Outubro!$H$18</f>
        <v>*</v>
      </c>
      <c r="P39" s="11" t="str">
        <f>[35]Outubro!$H$19</f>
        <v>*</v>
      </c>
      <c r="Q39" s="11" t="str">
        <f>[35]Outubro!$H$20</f>
        <v>*</v>
      </c>
      <c r="R39" s="11" t="str">
        <f>[35]Outubro!$H$21</f>
        <v>*</v>
      </c>
      <c r="S39" s="11" t="str">
        <f>[35]Outubro!$H$22</f>
        <v>*</v>
      </c>
      <c r="T39" s="11" t="str">
        <f>[35]Outubro!$H$23</f>
        <v>*</v>
      </c>
      <c r="U39" s="11" t="str">
        <f>[35]Outubro!$H$24</f>
        <v>*</v>
      </c>
      <c r="V39" s="11" t="str">
        <f>[35]Outubro!$H$25</f>
        <v>*</v>
      </c>
      <c r="W39" s="11" t="str">
        <f>[35]Outubro!$H$26</f>
        <v>*</v>
      </c>
      <c r="X39" s="11" t="str">
        <f>[35]Outubro!$H$27</f>
        <v>*</v>
      </c>
      <c r="Y39" s="11" t="str">
        <f>[35]Outubro!$H$28</f>
        <v>*</v>
      </c>
      <c r="Z39" s="11" t="str">
        <f>[35]Outubro!$H$29</f>
        <v>*</v>
      </c>
      <c r="AA39" s="11" t="str">
        <f>[35]Outubro!$H$30</f>
        <v>*</v>
      </c>
      <c r="AB39" s="11" t="str">
        <f>[35]Outubro!$H$31</f>
        <v>*</v>
      </c>
      <c r="AC39" s="11" t="str">
        <f>[35]Outubro!$H$32</f>
        <v>*</v>
      </c>
      <c r="AD39" s="11" t="str">
        <f>[35]Outubro!$H$33</f>
        <v>*</v>
      </c>
      <c r="AE39" s="11" t="str">
        <f>[35]Outubro!$H$34</f>
        <v>*</v>
      </c>
      <c r="AF39" s="11" t="str">
        <f>[35]Outubro!$H$35</f>
        <v>*</v>
      </c>
      <c r="AG39" s="15" t="s">
        <v>226</v>
      </c>
      <c r="AH39" s="12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[36]Outubro!$H$5</f>
        <v>*</v>
      </c>
      <c r="C40" s="11" t="str">
        <f>[36]Outubro!$H$6</f>
        <v>*</v>
      </c>
      <c r="D40" s="11" t="str">
        <f>[36]Outubro!$H$7</f>
        <v>*</v>
      </c>
      <c r="E40" s="11" t="str">
        <f>[36]Outubro!$H$8</f>
        <v>*</v>
      </c>
      <c r="F40" s="11" t="str">
        <f>[36]Outubro!$H$9</f>
        <v>*</v>
      </c>
      <c r="G40" s="11">
        <f>[36]Outubro!$H$10</f>
        <v>11.879999999999999</v>
      </c>
      <c r="H40" s="11">
        <f>[36]Outubro!$H$11</f>
        <v>9.3600000000000012</v>
      </c>
      <c r="I40" s="11">
        <f>[36]Outubro!$H$12</f>
        <v>12.96</v>
      </c>
      <c r="J40" s="11" t="str">
        <f>[36]Outubro!$H$13</f>
        <v>*</v>
      </c>
      <c r="K40" s="11" t="str">
        <f>[36]Outubro!$H$14</f>
        <v>*</v>
      </c>
      <c r="L40" s="11" t="str">
        <f>[36]Outubro!$H$15</f>
        <v>*</v>
      </c>
      <c r="M40" s="11" t="str">
        <f>[36]Outubro!$H$16</f>
        <v>*</v>
      </c>
      <c r="N40" s="11" t="str">
        <f>[36]Outubro!$H$17</f>
        <v>*</v>
      </c>
      <c r="O40" s="11" t="str">
        <f>[36]Outubro!$H$18</f>
        <v>*</v>
      </c>
      <c r="P40" s="11" t="str">
        <f>[36]Outubro!$H$19</f>
        <v>*</v>
      </c>
      <c r="Q40" s="11" t="str">
        <f>[36]Outubro!$H$20</f>
        <v>*</v>
      </c>
      <c r="R40" s="11">
        <f>[36]Outubro!$H$21</f>
        <v>7.5600000000000005</v>
      </c>
      <c r="S40" s="11">
        <f>[36]Outubro!$H$22</f>
        <v>23.759999999999998</v>
      </c>
      <c r="T40" s="11">
        <f>[36]Outubro!$H$23</f>
        <v>13.32</v>
      </c>
      <c r="U40" s="11">
        <f>[36]Outubro!$H$24</f>
        <v>6.12</v>
      </c>
      <c r="V40" s="11" t="str">
        <f>[36]Outubro!$H$25</f>
        <v>*</v>
      </c>
      <c r="W40" s="11" t="str">
        <f>[36]Outubro!$H$26</f>
        <v>*</v>
      </c>
      <c r="X40" s="11" t="str">
        <f>[36]Outubro!$H$27</f>
        <v>*</v>
      </c>
      <c r="Y40" s="11" t="str">
        <f>[36]Outubro!$H$28</f>
        <v>*</v>
      </c>
      <c r="Z40" s="11" t="str">
        <f>[36]Outubro!$H$29</f>
        <v>*</v>
      </c>
      <c r="AA40" s="11">
        <f>[36]Outubro!$H$30</f>
        <v>10.44</v>
      </c>
      <c r="AB40" s="11">
        <f>[36]Outubro!$H$31</f>
        <v>10.8</v>
      </c>
      <c r="AC40" s="11">
        <f>[36]Outubro!$H$32</f>
        <v>11.879999999999999</v>
      </c>
      <c r="AD40" s="11">
        <f>[36]Outubro!$H$33</f>
        <v>25.92</v>
      </c>
      <c r="AE40" s="11" t="str">
        <f>[36]Outubro!$H$34</f>
        <v>*</v>
      </c>
      <c r="AF40" s="11" t="str">
        <f>[36]Outubro!$H$35</f>
        <v>*</v>
      </c>
      <c r="AG40" s="93">
        <f t="shared" ref="AG40" si="14">MAX(B40:AF40)</f>
        <v>25.92</v>
      </c>
      <c r="AH40" s="116">
        <f t="shared" ref="AH40" si="15">AVERAGE(B40:AF40)</f>
        <v>13.090909090909092</v>
      </c>
      <c r="AK40" t="s">
        <v>47</v>
      </c>
    </row>
    <row r="41" spans="1:38" x14ac:dyDescent="0.2">
      <c r="A41" s="58" t="s">
        <v>175</v>
      </c>
      <c r="B41" s="11">
        <f>[37]Outubro!$H$5</f>
        <v>16.920000000000002</v>
      </c>
      <c r="C41" s="11">
        <f>[37]Outubro!$H$6</f>
        <v>19.079999999999998</v>
      </c>
      <c r="D41" s="11">
        <f>[37]Outubro!$H$7</f>
        <v>14.4</v>
      </c>
      <c r="E41" s="11">
        <f>[37]Outubro!$H$8</f>
        <v>21.6</v>
      </c>
      <c r="F41" s="11">
        <f>[37]Outubro!$H$9</f>
        <v>16.920000000000002</v>
      </c>
      <c r="G41" s="11">
        <f>[37]Outubro!$H$10</f>
        <v>14.4</v>
      </c>
      <c r="H41" s="11">
        <f>[37]Outubro!$H$11</f>
        <v>16.559999999999999</v>
      </c>
      <c r="I41" s="11">
        <f>[37]Outubro!$H$12</f>
        <v>19.440000000000001</v>
      </c>
      <c r="J41" s="11">
        <f>[37]Outubro!$H$13</f>
        <v>19.079999999999998</v>
      </c>
      <c r="K41" s="11">
        <f>[37]Outubro!$H$14</f>
        <v>24.12</v>
      </c>
      <c r="L41" s="11">
        <f>[37]Outubro!$H$15</f>
        <v>17.64</v>
      </c>
      <c r="M41" s="11">
        <f>[37]Outubro!$H$16</f>
        <v>15.840000000000002</v>
      </c>
      <c r="N41" s="11">
        <f>[37]Outubro!$H$17</f>
        <v>14.04</v>
      </c>
      <c r="O41" s="11">
        <f>[37]Outubro!$H$18</f>
        <v>28.08</v>
      </c>
      <c r="P41" s="11">
        <f>[37]Outubro!$H$19</f>
        <v>23.400000000000002</v>
      </c>
      <c r="Q41" s="11">
        <f>[37]Outubro!$H$20</f>
        <v>19.079999999999998</v>
      </c>
      <c r="R41" s="11">
        <f>[37]Outubro!$H$21</f>
        <v>14.4</v>
      </c>
      <c r="S41" s="11">
        <f>[37]Outubro!$H$22</f>
        <v>20.88</v>
      </c>
      <c r="T41" s="11">
        <f>[37]Outubro!$H$23</f>
        <v>21.240000000000002</v>
      </c>
      <c r="U41" s="11">
        <f>[37]Outubro!$H$24</f>
        <v>18.720000000000002</v>
      </c>
      <c r="V41" s="11">
        <f>[37]Outubro!$H$25</f>
        <v>21.6</v>
      </c>
      <c r="W41" s="11">
        <f>[37]Outubro!$H$26</f>
        <v>13.68</v>
      </c>
      <c r="X41" s="11">
        <f>[37]Outubro!$H$27</f>
        <v>19.8</v>
      </c>
      <c r="Y41" s="11">
        <f>[37]Outubro!$H$28</f>
        <v>21.240000000000002</v>
      </c>
      <c r="Z41" s="11">
        <f>[37]Outubro!$H$29</f>
        <v>16.559999999999999</v>
      </c>
      <c r="AA41" s="11">
        <f>[37]Outubro!$H$30</f>
        <v>25.56</v>
      </c>
      <c r="AB41" s="11">
        <f>[37]Outubro!$H$31</f>
        <v>13.32</v>
      </c>
      <c r="AC41" s="11">
        <f>[37]Outubro!$H$32</f>
        <v>15.840000000000002</v>
      </c>
      <c r="AD41" s="11">
        <f>[37]Outubro!$H$33</f>
        <v>32.4</v>
      </c>
      <c r="AE41" s="11">
        <f>[37]Outubro!$H$34</f>
        <v>18.36</v>
      </c>
      <c r="AF41" s="11">
        <f>[37]Outubro!$H$35</f>
        <v>17.28</v>
      </c>
      <c r="AG41" s="15">
        <f t="shared" ref="AG41" si="16">MAX(B41:AF41)</f>
        <v>32.4</v>
      </c>
      <c r="AH41" s="126">
        <f t="shared" ref="AH41" si="17">AVERAGE(B41:AF41)</f>
        <v>19.080000000000002</v>
      </c>
      <c r="AK41" t="s">
        <v>47</v>
      </c>
    </row>
    <row r="42" spans="1:38" x14ac:dyDescent="0.2">
      <c r="A42" s="58" t="s">
        <v>17</v>
      </c>
      <c r="B42" s="11">
        <f>[38]Outubro!$H$5</f>
        <v>20.16</v>
      </c>
      <c r="C42" s="11">
        <f>[38]Outubro!$H$6</f>
        <v>14.04</v>
      </c>
      <c r="D42" s="11">
        <f>[38]Outubro!$H$7</f>
        <v>12.96</v>
      </c>
      <c r="E42" s="11">
        <f>[38]Outubro!$H$8</f>
        <v>15.120000000000001</v>
      </c>
      <c r="F42" s="11">
        <f>[38]Outubro!$H$9</f>
        <v>11.520000000000001</v>
      </c>
      <c r="G42" s="11">
        <f>[38]Outubro!$H$10</f>
        <v>10.08</v>
      </c>
      <c r="H42" s="11">
        <f>[38]Outubro!$H$11</f>
        <v>15.840000000000002</v>
      </c>
      <c r="I42" s="11">
        <f>[38]Outubro!$H$12</f>
        <v>19.079999999999998</v>
      </c>
      <c r="J42" s="11">
        <f>[38]Outubro!$H$13</f>
        <v>34.92</v>
      </c>
      <c r="K42" s="11">
        <f>[38]Outubro!$H$14</f>
        <v>15.120000000000001</v>
      </c>
      <c r="L42" s="11">
        <f>[38]Outubro!$H$15</f>
        <v>14.4</v>
      </c>
      <c r="M42" s="11">
        <f>[38]Outubro!$H$16</f>
        <v>34.200000000000003</v>
      </c>
      <c r="N42" s="11">
        <f>[38]Outubro!$H$17</f>
        <v>26.28</v>
      </c>
      <c r="O42" s="11">
        <f>[38]Outubro!$H$18</f>
        <v>15.840000000000002</v>
      </c>
      <c r="P42" s="11">
        <f>[38]Outubro!$H$19</f>
        <v>15.120000000000001</v>
      </c>
      <c r="Q42" s="11">
        <f>[38]Outubro!$H$20</f>
        <v>9.3600000000000012</v>
      </c>
      <c r="R42" s="11">
        <f>[38]Outubro!$H$21</f>
        <v>13.68</v>
      </c>
      <c r="S42" s="11">
        <f>[38]Outubro!$H$22</f>
        <v>27.36</v>
      </c>
      <c r="T42" s="11">
        <f>[38]Outubro!$H$23</f>
        <v>12.24</v>
      </c>
      <c r="U42" s="11">
        <f>[38]Outubro!$H$24</f>
        <v>14.04</v>
      </c>
      <c r="V42" s="11">
        <f>[38]Outubro!$H$25</f>
        <v>15.120000000000001</v>
      </c>
      <c r="W42" s="11">
        <f>[38]Outubro!$H$26</f>
        <v>14.04</v>
      </c>
      <c r="X42" s="11">
        <f>[38]Outubro!$H$27</f>
        <v>18</v>
      </c>
      <c r="Y42" s="11">
        <f>[38]Outubro!$H$28</f>
        <v>27</v>
      </c>
      <c r="Z42" s="11">
        <f>[38]Outubro!$H$29</f>
        <v>18</v>
      </c>
      <c r="AA42" s="11">
        <f>[38]Outubro!$H$30</f>
        <v>48.96</v>
      </c>
      <c r="AB42" s="11">
        <f>[38]Outubro!$H$31</f>
        <v>7.9200000000000008</v>
      </c>
      <c r="AC42" s="11">
        <f>[38]Outubro!$H$32</f>
        <v>11.16</v>
      </c>
      <c r="AD42" s="11">
        <f>[38]Outubro!$H$33</f>
        <v>27.720000000000002</v>
      </c>
      <c r="AE42" s="11">
        <f>[38]Outubro!$H$34</f>
        <v>11.16</v>
      </c>
      <c r="AF42" s="11">
        <f>[38]Outubro!$H$35</f>
        <v>14.4</v>
      </c>
      <c r="AG42" s="15">
        <f t="shared" ref="AG42" si="18">MAX(B42:AF42)</f>
        <v>48.96</v>
      </c>
      <c r="AH42" s="126">
        <f t="shared" ref="AH42:AH43" si="19">AVERAGE(B42:AF42)</f>
        <v>18.220645161290324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[39]Outubro!$H$5</f>
        <v>17.64</v>
      </c>
      <c r="C43" s="11">
        <f>[39]Outubro!$H$6</f>
        <v>23.400000000000002</v>
      </c>
      <c r="D43" s="11">
        <f>[39]Outubro!$H$7</f>
        <v>18.36</v>
      </c>
      <c r="E43" s="11">
        <f>[39]Outubro!$H$8</f>
        <v>28.44</v>
      </c>
      <c r="F43" s="11">
        <f>[39]Outubro!$H$9</f>
        <v>22.68</v>
      </c>
      <c r="G43" s="11">
        <f>[39]Outubro!$H$10</f>
        <v>20.52</v>
      </c>
      <c r="H43" s="11">
        <f>[39]Outubro!$H$11</f>
        <v>10.8</v>
      </c>
      <c r="I43" s="11">
        <f>[39]Outubro!$H$12</f>
        <v>22.68</v>
      </c>
      <c r="J43" s="11">
        <f>[39]Outubro!$H$13</f>
        <v>30.6</v>
      </c>
      <c r="K43" s="11">
        <f>[39]Outubro!$H$14</f>
        <v>21.96</v>
      </c>
      <c r="L43" s="11">
        <f>[39]Outubro!$H$15</f>
        <v>25.56</v>
      </c>
      <c r="M43" s="11">
        <f>[39]Outubro!$H$16</f>
        <v>20.16</v>
      </c>
      <c r="N43" s="11">
        <f>[39]Outubro!$H$17</f>
        <v>18</v>
      </c>
      <c r="O43" s="11">
        <f>[39]Outubro!$H$18</f>
        <v>27.720000000000002</v>
      </c>
      <c r="P43" s="11">
        <f>[39]Outubro!$H$19</f>
        <v>27</v>
      </c>
      <c r="Q43" s="11">
        <f>[39]Outubro!$H$20</f>
        <v>21.6</v>
      </c>
      <c r="R43" s="11">
        <f>[39]Outubro!$H$21</f>
        <v>23.400000000000002</v>
      </c>
      <c r="S43" s="11">
        <f>[39]Outubro!$H$22</f>
        <v>27.720000000000002</v>
      </c>
      <c r="T43" s="11">
        <f>[39]Outubro!$H$23</f>
        <v>37.080000000000005</v>
      </c>
      <c r="U43" s="11">
        <f>[39]Outubro!$H$24</f>
        <v>18.36</v>
      </c>
      <c r="V43" s="11">
        <f>[39]Outubro!$H$25</f>
        <v>15.120000000000001</v>
      </c>
      <c r="W43" s="11">
        <f>[39]Outubro!$H$26</f>
        <v>28.8</v>
      </c>
      <c r="X43" s="11">
        <f>[39]Outubro!$H$27</f>
        <v>30.240000000000002</v>
      </c>
      <c r="Y43" s="11">
        <f>[39]Outubro!$H$28</f>
        <v>15.840000000000002</v>
      </c>
      <c r="Z43" s="11">
        <f>[39]Outubro!$H$29</f>
        <v>13.68</v>
      </c>
      <c r="AA43" s="11">
        <f>[39]Outubro!$H$30</f>
        <v>21.96</v>
      </c>
      <c r="AB43" s="11">
        <f>[39]Outubro!$H$31</f>
        <v>14.04</v>
      </c>
      <c r="AC43" s="11">
        <f>[39]Outubro!$H$32</f>
        <v>11.879999999999999</v>
      </c>
      <c r="AD43" s="11">
        <f>[39]Outubro!$H$33</f>
        <v>24.840000000000003</v>
      </c>
      <c r="AE43" s="11">
        <f>[39]Outubro!$H$34</f>
        <v>19.8</v>
      </c>
      <c r="AF43" s="11">
        <f>[39]Outubro!$H$35</f>
        <v>25.2</v>
      </c>
      <c r="AG43" s="93">
        <f>MAX(B43:AF43)</f>
        <v>37.080000000000005</v>
      </c>
      <c r="AH43" s="116">
        <f t="shared" si="19"/>
        <v>22.099354838709683</v>
      </c>
      <c r="AL43" t="s">
        <v>47</v>
      </c>
    </row>
    <row r="44" spans="1:38" x14ac:dyDescent="0.2">
      <c r="A44" s="58" t="s">
        <v>18</v>
      </c>
      <c r="B44" s="11">
        <f>[40]Outubro!$H$5</f>
        <v>18</v>
      </c>
      <c r="C44" s="11">
        <f>[40]Outubro!$H$6</f>
        <v>14.04</v>
      </c>
      <c r="D44" s="11">
        <f>[40]Outubro!$H$7</f>
        <v>12.6</v>
      </c>
      <c r="E44" s="11">
        <f>[40]Outubro!$H$8</f>
        <v>16.559999999999999</v>
      </c>
      <c r="F44" s="11">
        <f>[40]Outubro!$H$9</f>
        <v>14.76</v>
      </c>
      <c r="G44" s="11">
        <f>[40]Outubro!$H$10</f>
        <v>20.16</v>
      </c>
      <c r="H44" s="11">
        <f>[40]Outubro!$H$11</f>
        <v>16.920000000000002</v>
      </c>
      <c r="I44" s="11">
        <f>[40]Outubro!$H$12</f>
        <v>23.040000000000003</v>
      </c>
      <c r="J44" s="11">
        <f>[40]Outubro!$H$13</f>
        <v>27.36</v>
      </c>
      <c r="K44" s="11">
        <f>[40]Outubro!$H$14</f>
        <v>13.32</v>
      </c>
      <c r="L44" s="11">
        <f>[40]Outubro!$H$15</f>
        <v>15.48</v>
      </c>
      <c r="M44" s="11">
        <f>[40]Outubro!$H$16</f>
        <v>22.68</v>
      </c>
      <c r="N44" s="11">
        <f>[40]Outubro!$H$17</f>
        <v>20.88</v>
      </c>
      <c r="O44" s="11">
        <f>[40]Outubro!$H$18</f>
        <v>18.36</v>
      </c>
      <c r="P44" s="11">
        <f>[40]Outubro!$H$19</f>
        <v>26.64</v>
      </c>
      <c r="Q44" s="11">
        <f>[40]Outubro!$H$20</f>
        <v>10.8</v>
      </c>
      <c r="R44" s="11">
        <f>[40]Outubro!$H$21</f>
        <v>13.32</v>
      </c>
      <c r="S44" s="11">
        <f>[40]Outubro!$H$22</f>
        <v>32.76</v>
      </c>
      <c r="T44" s="11">
        <f>[40]Outubro!$H$23</f>
        <v>21.96</v>
      </c>
      <c r="U44" s="11">
        <f>[40]Outubro!$H$24</f>
        <v>15.840000000000002</v>
      </c>
      <c r="V44" s="11">
        <f>[40]Outubro!$H$25</f>
        <v>19.440000000000001</v>
      </c>
      <c r="W44" s="11">
        <f>[40]Outubro!$H$26</f>
        <v>13.68</v>
      </c>
      <c r="X44" s="11">
        <f>[40]Outubro!$H$27</f>
        <v>27.36</v>
      </c>
      <c r="Y44" s="11">
        <f>[40]Outubro!$H$28</f>
        <v>27</v>
      </c>
      <c r="Z44" s="11">
        <f>[40]Outubro!$H$29</f>
        <v>25.2</v>
      </c>
      <c r="AA44" s="11">
        <f>[40]Outubro!$H$30</f>
        <v>34.56</v>
      </c>
      <c r="AB44" s="11">
        <f>[40]Outubro!$H$31</f>
        <v>12.96</v>
      </c>
      <c r="AC44" s="11">
        <f>[40]Outubro!$H$32</f>
        <v>37.080000000000005</v>
      </c>
      <c r="AD44" s="11">
        <f>[40]Outubro!$H$33</f>
        <v>18</v>
      </c>
      <c r="AE44" s="11">
        <f>[40]Outubro!$H$34</f>
        <v>17.28</v>
      </c>
      <c r="AF44" s="11">
        <f>[40]Outubro!$H$35</f>
        <v>20.52</v>
      </c>
      <c r="AG44" s="93">
        <f>MAX(B44:AF44)</f>
        <v>37.080000000000005</v>
      </c>
      <c r="AH44" s="116">
        <f t="shared" ref="AH44" si="20">AVERAGE(B44:AF44)</f>
        <v>20.276129032258062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[41]Outubro!$H$5</f>
        <v>*</v>
      </c>
      <c r="C45" s="11" t="str">
        <f>[41]Outubro!$H$6</f>
        <v>*</v>
      </c>
      <c r="D45" s="11" t="str">
        <f>[41]Outubro!$H$7</f>
        <v>*</v>
      </c>
      <c r="E45" s="11" t="str">
        <f>[41]Outubro!$H$8</f>
        <v>*</v>
      </c>
      <c r="F45" s="11" t="str">
        <f>[41]Outubro!$H$9</f>
        <v>*</v>
      </c>
      <c r="G45" s="11" t="str">
        <f>[41]Outubro!$H$10</f>
        <v>*</v>
      </c>
      <c r="H45" s="11" t="str">
        <f>[41]Outubro!$H$11</f>
        <v>*</v>
      </c>
      <c r="I45" s="11" t="str">
        <f>[41]Outubro!$H$12</f>
        <v>*</v>
      </c>
      <c r="J45" s="11" t="str">
        <f>[41]Outubro!$H$13</f>
        <v>*</v>
      </c>
      <c r="K45" s="11" t="str">
        <f>[41]Outubro!$H$14</f>
        <v>*</v>
      </c>
      <c r="L45" s="11" t="str">
        <f>[41]Outubro!$H$15</f>
        <v>*</v>
      </c>
      <c r="M45" s="11" t="str">
        <f>[41]Outubro!$H$16</f>
        <v>*</v>
      </c>
      <c r="N45" s="11" t="str">
        <f>[41]Outubro!$H$17</f>
        <v>*</v>
      </c>
      <c r="O45" s="11" t="str">
        <f>[41]Outubro!$H$18</f>
        <v>*</v>
      </c>
      <c r="P45" s="11" t="str">
        <f>[41]Outubro!$H$19</f>
        <v>*</v>
      </c>
      <c r="Q45" s="11" t="str">
        <f>[41]Outubro!$H$20</f>
        <v>*</v>
      </c>
      <c r="R45" s="11" t="str">
        <f>[41]Outubro!$H$21</f>
        <v>*</v>
      </c>
      <c r="S45" s="11" t="str">
        <f>[41]Outubro!$H$22</f>
        <v>*</v>
      </c>
      <c r="T45" s="11" t="str">
        <f>[41]Outubro!$H$23</f>
        <v>*</v>
      </c>
      <c r="U45" s="11" t="str">
        <f>[41]Outubro!$H$24</f>
        <v>*</v>
      </c>
      <c r="V45" s="11" t="str">
        <f>[41]Outubro!$H$25</f>
        <v>*</v>
      </c>
      <c r="W45" s="11" t="str">
        <f>[41]Outubro!$H$26</f>
        <v>*</v>
      </c>
      <c r="X45" s="11" t="str">
        <f>[41]Outubro!$H$27</f>
        <v>*</v>
      </c>
      <c r="Y45" s="11" t="str">
        <f>[41]Outubro!$H$28</f>
        <v>*</v>
      </c>
      <c r="Z45" s="11" t="str">
        <f>[41]Outubro!$H$29</f>
        <v>*</v>
      </c>
      <c r="AA45" s="11" t="str">
        <f>[41]Outubro!$H$30</f>
        <v>*</v>
      </c>
      <c r="AB45" s="11" t="str">
        <f>[41]Outubro!$H$31</f>
        <v>*</v>
      </c>
      <c r="AC45" s="11" t="str">
        <f>[41]Outubro!$H$32</f>
        <v>*</v>
      </c>
      <c r="AD45" s="11" t="str">
        <f>[41]Outubro!$H$33</f>
        <v>*</v>
      </c>
      <c r="AE45" s="11" t="str">
        <f>[41]Outubro!$H$34</f>
        <v>*</v>
      </c>
      <c r="AF45" s="11" t="str">
        <f>[41]Outubro!$H$35</f>
        <v>*</v>
      </c>
      <c r="AG45" s="15" t="s">
        <v>226</v>
      </c>
      <c r="AH45" s="126" t="s">
        <v>226</v>
      </c>
    </row>
    <row r="46" spans="1:38" x14ac:dyDescent="0.2">
      <c r="A46" s="58" t="s">
        <v>19</v>
      </c>
      <c r="B46" s="11">
        <f>[42]Outubro!$H$5</f>
        <v>9</v>
      </c>
      <c r="C46" s="11">
        <f>[42]Outubro!$H$6</f>
        <v>5.7600000000000007</v>
      </c>
      <c r="D46" s="11">
        <f>[42]Outubro!$H$7</f>
        <v>11.879999999999999</v>
      </c>
      <c r="E46" s="11">
        <f>[42]Outubro!$H$8</f>
        <v>2.52</v>
      </c>
      <c r="F46" s="11">
        <f>[42]Outubro!$H$9</f>
        <v>1.08</v>
      </c>
      <c r="G46" s="11">
        <f>[42]Outubro!$H$10</f>
        <v>0</v>
      </c>
      <c r="H46" s="11">
        <f>[42]Outubro!$H$11</f>
        <v>0</v>
      </c>
      <c r="I46" s="11">
        <f>[42]Outubro!$H$12</f>
        <v>0</v>
      </c>
      <c r="J46" s="11">
        <f>[42]Outubro!$H$13</f>
        <v>23.759999999999998</v>
      </c>
      <c r="K46" s="11">
        <f>[42]Outubro!$H$14</f>
        <v>3.6</v>
      </c>
      <c r="L46" s="11">
        <f>[42]Outubro!$H$15</f>
        <v>5.04</v>
      </c>
      <c r="M46" s="11">
        <f>[42]Outubro!$H$16</f>
        <v>5.4</v>
      </c>
      <c r="N46" s="11">
        <f>[42]Outubro!$H$17</f>
        <v>0</v>
      </c>
      <c r="O46" s="11">
        <f>[42]Outubro!$H$18</f>
        <v>9</v>
      </c>
      <c r="P46" s="11">
        <f>[42]Outubro!$H$19</f>
        <v>0</v>
      </c>
      <c r="Q46" s="11">
        <f>[42]Outubro!$H$20</f>
        <v>1.8</v>
      </c>
      <c r="R46" s="11">
        <f>[42]Outubro!$H$21</f>
        <v>9.3600000000000012</v>
      </c>
      <c r="S46" s="11">
        <f>[42]Outubro!$H$22</f>
        <v>8.2799999999999994</v>
      </c>
      <c r="T46" s="11">
        <f>[42]Outubro!$H$23</f>
        <v>10.8</v>
      </c>
      <c r="U46" s="11">
        <f>[42]Outubro!$H$24</f>
        <v>0.72000000000000008</v>
      </c>
      <c r="V46" s="11">
        <f>[42]Outubro!$H$25</f>
        <v>6.12</v>
      </c>
      <c r="W46" s="11">
        <f>[42]Outubro!$H$26</f>
        <v>16.2</v>
      </c>
      <c r="X46" s="11">
        <f>[42]Outubro!$H$27</f>
        <v>11.16</v>
      </c>
      <c r="Y46" s="11">
        <f>[42]Outubro!$H$28</f>
        <v>7.5600000000000005</v>
      </c>
      <c r="Z46" s="11">
        <f>[42]Outubro!$H$29</f>
        <v>2.16</v>
      </c>
      <c r="AA46" s="11">
        <f>[42]Outubro!$H$30</f>
        <v>1.08</v>
      </c>
      <c r="AB46" s="11">
        <f>[42]Outubro!$H$31</f>
        <v>0.72000000000000008</v>
      </c>
      <c r="AC46" s="11">
        <f>[42]Outubro!$H$32</f>
        <v>0</v>
      </c>
      <c r="AD46" s="11">
        <f>[42]Outubro!$H$33</f>
        <v>0</v>
      </c>
      <c r="AE46" s="11">
        <f>[42]Outubro!$H$34</f>
        <v>4.32</v>
      </c>
      <c r="AF46" s="11">
        <f>[42]Outubro!$H$35</f>
        <v>0</v>
      </c>
      <c r="AG46" s="15" t="s">
        <v>226</v>
      </c>
      <c r="AH46" s="126" t="s">
        <v>226</v>
      </c>
      <c r="AI46" s="12" t="s">
        <v>47</v>
      </c>
      <c r="AL46" t="s">
        <v>47</v>
      </c>
    </row>
    <row r="47" spans="1:38" x14ac:dyDescent="0.2">
      <c r="A47" s="58" t="s">
        <v>31</v>
      </c>
      <c r="B47" s="11">
        <f>[43]Outubro!$H$5</f>
        <v>12.24</v>
      </c>
      <c r="C47" s="11">
        <f>[43]Outubro!$H$6</f>
        <v>10.08</v>
      </c>
      <c r="D47" s="11">
        <f>[43]Outubro!$H$7</f>
        <v>9.3600000000000012</v>
      </c>
      <c r="E47" s="11">
        <f>[43]Outubro!$H$8</f>
        <v>14.76</v>
      </c>
      <c r="F47" s="11">
        <f>[43]Outubro!$H$9</f>
        <v>13.68</v>
      </c>
      <c r="G47" s="11">
        <f>[43]Outubro!$H$10</f>
        <v>12.24</v>
      </c>
      <c r="H47" s="11">
        <f>[43]Outubro!$H$11</f>
        <v>12.24</v>
      </c>
      <c r="I47" s="11">
        <f>[43]Outubro!$H$12</f>
        <v>11.520000000000001</v>
      </c>
      <c r="J47" s="11">
        <f>[43]Outubro!$H$13</f>
        <v>7.5600000000000005</v>
      </c>
      <c r="K47" s="11">
        <f>[43]Outubro!$H$14</f>
        <v>21.6</v>
      </c>
      <c r="L47" s="11">
        <f>[43]Outubro!$H$15</f>
        <v>14.4</v>
      </c>
      <c r="M47" s="11">
        <f>[43]Outubro!$H$16</f>
        <v>11.16</v>
      </c>
      <c r="N47" s="11">
        <f>[43]Outubro!$H$17</f>
        <v>11.879999999999999</v>
      </c>
      <c r="O47" s="11">
        <f>[43]Outubro!$H$18</f>
        <v>25.2</v>
      </c>
      <c r="P47" s="11">
        <f>[43]Outubro!$H$19</f>
        <v>21.240000000000002</v>
      </c>
      <c r="Q47" s="11">
        <f>[43]Outubro!$H$20</f>
        <v>11.520000000000001</v>
      </c>
      <c r="R47" s="11">
        <f>[43]Outubro!$H$21</f>
        <v>11.16</v>
      </c>
      <c r="S47" s="11">
        <f>[43]Outubro!$H$22</f>
        <v>19.8</v>
      </c>
      <c r="T47" s="11">
        <f>[43]Outubro!$H$23</f>
        <v>10.44</v>
      </c>
      <c r="U47" s="11">
        <f>[43]Outubro!$H$24</f>
        <v>18.720000000000002</v>
      </c>
      <c r="V47" s="11">
        <f>[43]Outubro!$H$25</f>
        <v>11.16</v>
      </c>
      <c r="W47" s="11">
        <f>[43]Outubro!$H$26</f>
        <v>13.32</v>
      </c>
      <c r="X47" s="11">
        <f>[43]Outubro!$H$27</f>
        <v>10.8</v>
      </c>
      <c r="Y47" s="11">
        <f>[43]Outubro!$H$28</f>
        <v>20.88</v>
      </c>
      <c r="Z47" s="11">
        <f>[43]Outubro!$H$29</f>
        <v>12.24</v>
      </c>
      <c r="AA47" s="11">
        <f>[43]Outubro!$H$30</f>
        <v>23.400000000000002</v>
      </c>
      <c r="AB47" s="11">
        <f>[43]Outubro!$H$31</f>
        <v>11.520000000000001</v>
      </c>
      <c r="AC47" s="11">
        <f>[43]Outubro!$H$32</f>
        <v>12.24</v>
      </c>
      <c r="AD47" s="11">
        <f>[43]Outubro!$H$33</f>
        <v>12.24</v>
      </c>
      <c r="AE47" s="11">
        <f>[43]Outubro!$H$34</f>
        <v>14.4</v>
      </c>
      <c r="AF47" s="11">
        <f>[43]Outubro!$H$35</f>
        <v>14.04</v>
      </c>
      <c r="AG47" s="15">
        <f t="shared" ref="AG47" si="21">MAX(B47:AF47)</f>
        <v>25.2</v>
      </c>
      <c r="AH47" s="126">
        <f>AVERAGE(B47:AF47)</f>
        <v>14.098064516129035</v>
      </c>
    </row>
    <row r="48" spans="1:38" x14ac:dyDescent="0.2">
      <c r="A48" s="58" t="s">
        <v>44</v>
      </c>
      <c r="B48" s="11">
        <f>[44]Outubro!$H$5</f>
        <v>24.12</v>
      </c>
      <c r="C48" s="11">
        <f>[44]Outubro!$H$6</f>
        <v>20.16</v>
      </c>
      <c r="D48" s="11">
        <f>[44]Outubro!$H$7</f>
        <v>18</v>
      </c>
      <c r="E48" s="11">
        <f>[44]Outubro!$H$8</f>
        <v>32.04</v>
      </c>
      <c r="F48" s="11">
        <f>[44]Outubro!$H$9</f>
        <v>15.840000000000002</v>
      </c>
      <c r="G48" s="11">
        <f>[44]Outubro!$H$10</f>
        <v>24.12</v>
      </c>
      <c r="H48" s="11">
        <f>[44]Outubro!$H$11</f>
        <v>19.8</v>
      </c>
      <c r="I48" s="11">
        <f>[44]Outubro!$H$12</f>
        <v>22.32</v>
      </c>
      <c r="J48" s="11">
        <f>[44]Outubro!$H$13</f>
        <v>20.16</v>
      </c>
      <c r="K48" s="11">
        <f>[44]Outubro!$H$14</f>
        <v>28.44</v>
      </c>
      <c r="L48" s="11">
        <f>[44]Outubro!$H$15</f>
        <v>23.759999999999998</v>
      </c>
      <c r="M48" s="11">
        <f>[44]Outubro!$H$16</f>
        <v>28.08</v>
      </c>
      <c r="N48" s="11">
        <f>[44]Outubro!$H$17</f>
        <v>18</v>
      </c>
      <c r="O48" s="11">
        <f>[44]Outubro!$H$18</f>
        <v>16.920000000000002</v>
      </c>
      <c r="P48" s="11">
        <f>[44]Outubro!$H$19</f>
        <v>29.880000000000003</v>
      </c>
      <c r="Q48" s="11">
        <f>[44]Outubro!$H$20</f>
        <v>16.2</v>
      </c>
      <c r="R48" s="11">
        <f>[44]Outubro!$H$21</f>
        <v>28.08</v>
      </c>
      <c r="S48" s="11">
        <f>[44]Outubro!$H$22</f>
        <v>24.840000000000003</v>
      </c>
      <c r="T48" s="11">
        <f>[44]Outubro!$H$23</f>
        <v>24.12</v>
      </c>
      <c r="U48" s="11">
        <f>[44]Outubro!$H$24</f>
        <v>20.52</v>
      </c>
      <c r="V48" s="11">
        <f>[44]Outubro!$H$25</f>
        <v>25.2</v>
      </c>
      <c r="W48" s="11">
        <f>[44]Outubro!$H$26</f>
        <v>15.120000000000001</v>
      </c>
      <c r="X48" s="11">
        <f>[44]Outubro!$H$27</f>
        <v>28.44</v>
      </c>
      <c r="Y48" s="11">
        <f>[44]Outubro!$H$28</f>
        <v>26.64</v>
      </c>
      <c r="Z48" s="11">
        <f>[44]Outubro!$H$29</f>
        <v>25.92</v>
      </c>
      <c r="AA48" s="11">
        <f>[44]Outubro!$H$30</f>
        <v>47.88</v>
      </c>
      <c r="AB48" s="11">
        <f>[44]Outubro!$H$31</f>
        <v>26.64</v>
      </c>
      <c r="AC48" s="11">
        <f>[44]Outubro!$H$32</f>
        <v>23.759999999999998</v>
      </c>
      <c r="AD48" s="11">
        <f>[44]Outubro!$H$33</f>
        <v>22.68</v>
      </c>
      <c r="AE48" s="11">
        <f>[44]Outubro!$H$34</f>
        <v>22.68</v>
      </c>
      <c r="AF48" s="11">
        <f>[44]Outubro!$H$35</f>
        <v>21.6</v>
      </c>
      <c r="AG48" s="15">
        <f>MAX(B48:AF48)</f>
        <v>47.88</v>
      </c>
      <c r="AH48" s="126">
        <f>AVERAGE(B48:AF48)</f>
        <v>23.934193548387089</v>
      </c>
      <c r="AI48" s="12" t="s">
        <v>47</v>
      </c>
    </row>
    <row r="49" spans="1:38" x14ac:dyDescent="0.2">
      <c r="A49" s="58" t="s">
        <v>20</v>
      </c>
      <c r="B49" s="11" t="str">
        <f>[45]Outubro!$H$5</f>
        <v>*</v>
      </c>
      <c r="C49" s="11" t="str">
        <f>[45]Outubro!$H$6</f>
        <v>*</v>
      </c>
      <c r="D49" s="11" t="str">
        <f>[45]Outubro!$H$7</f>
        <v>*</v>
      </c>
      <c r="E49" s="11" t="str">
        <f>[45]Outubro!$H$8</f>
        <v>*</v>
      </c>
      <c r="F49" s="11" t="str">
        <f>[45]Outubro!$H$9</f>
        <v>*</v>
      </c>
      <c r="G49" s="11" t="str">
        <f>[45]Outubro!$H$10</f>
        <v>*</v>
      </c>
      <c r="H49" s="11" t="str">
        <f>[45]Outubro!$H$11</f>
        <v>*</v>
      </c>
      <c r="I49" s="11" t="str">
        <f>[45]Outubro!$H$12</f>
        <v>*</v>
      </c>
      <c r="J49" s="11" t="str">
        <f>[45]Outubro!$H$13</f>
        <v>*</v>
      </c>
      <c r="K49" s="11" t="str">
        <f>[45]Outubro!$H$14</f>
        <v>*</v>
      </c>
      <c r="L49" s="11" t="str">
        <f>[45]Outubro!$H$15</f>
        <v>*</v>
      </c>
      <c r="M49" s="11" t="str">
        <f>[45]Outubro!$H$16</f>
        <v>*</v>
      </c>
      <c r="N49" s="11" t="str">
        <f>[45]Outubro!$H$17</f>
        <v>*</v>
      </c>
      <c r="O49" s="11" t="str">
        <f>[45]Outubro!$H$18</f>
        <v>*</v>
      </c>
      <c r="P49" s="11" t="str">
        <f>[45]Outubro!$H$19</f>
        <v>*</v>
      </c>
      <c r="Q49" s="11" t="str">
        <f>[45]Outubro!$H$20</f>
        <v>*</v>
      </c>
      <c r="R49" s="11" t="str">
        <f>[45]Outubro!$H$21</f>
        <v>*</v>
      </c>
      <c r="S49" s="11" t="str">
        <f>[45]Outubro!$H$22</f>
        <v>*</v>
      </c>
      <c r="T49" s="11" t="str">
        <f>[45]Outubro!$H$23</f>
        <v>*</v>
      </c>
      <c r="U49" s="11" t="str">
        <f>[45]Outubro!$H$24</f>
        <v>*</v>
      </c>
      <c r="V49" s="11" t="str">
        <f>[45]Outubro!$H$25</f>
        <v>*</v>
      </c>
      <c r="W49" s="11" t="str">
        <f>[45]Outubro!$H$26</f>
        <v>*</v>
      </c>
      <c r="X49" s="11" t="str">
        <f>[45]Outubro!$H$27</f>
        <v>*</v>
      </c>
      <c r="Y49" s="11" t="str">
        <f>[45]Outubro!$H$28</f>
        <v>*</v>
      </c>
      <c r="Z49" s="11" t="str">
        <f>[45]Outubro!$H$29</f>
        <v>*</v>
      </c>
      <c r="AA49" s="11" t="str">
        <f>[45]Outubro!$H$30</f>
        <v>*</v>
      </c>
      <c r="AB49" s="11" t="str">
        <f>[45]Outubro!$H$31</f>
        <v>*</v>
      </c>
      <c r="AC49" s="11" t="str">
        <f>[45]Outubro!$H$32</f>
        <v>*</v>
      </c>
      <c r="AD49" s="11" t="str">
        <f>[45]Outubro!$H$33</f>
        <v>*</v>
      </c>
      <c r="AE49" s="11" t="str">
        <f>[45]Outubro!$H$34</f>
        <v>*</v>
      </c>
      <c r="AF49" s="11" t="str">
        <f>[45]Outubro!$H$35</f>
        <v>*</v>
      </c>
      <c r="AG49" s="15" t="s">
        <v>226</v>
      </c>
      <c r="AH49" s="126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22">MAX(B5:B49)</f>
        <v>29.16</v>
      </c>
      <c r="C50" s="13">
        <f t="shared" si="22"/>
        <v>27.720000000000002</v>
      </c>
      <c r="D50" s="13">
        <f t="shared" si="22"/>
        <v>28.44</v>
      </c>
      <c r="E50" s="13">
        <f t="shared" si="22"/>
        <v>32.04</v>
      </c>
      <c r="F50" s="13">
        <f t="shared" si="22"/>
        <v>27</v>
      </c>
      <c r="G50" s="13">
        <f t="shared" si="22"/>
        <v>27</v>
      </c>
      <c r="H50" s="13">
        <f t="shared" si="22"/>
        <v>42.12</v>
      </c>
      <c r="I50" s="13">
        <f t="shared" si="22"/>
        <v>24.840000000000003</v>
      </c>
      <c r="J50" s="13">
        <f t="shared" si="22"/>
        <v>41.04</v>
      </c>
      <c r="K50" s="13">
        <f t="shared" si="22"/>
        <v>28.44</v>
      </c>
      <c r="L50" s="13">
        <f t="shared" si="22"/>
        <v>30.240000000000002</v>
      </c>
      <c r="M50" s="13">
        <f t="shared" si="22"/>
        <v>34.200000000000003</v>
      </c>
      <c r="N50" s="13">
        <f t="shared" si="22"/>
        <v>42.84</v>
      </c>
      <c r="O50" s="13">
        <f t="shared" si="22"/>
        <v>47.519999999999996</v>
      </c>
      <c r="P50" s="13">
        <f t="shared" si="22"/>
        <v>41.76</v>
      </c>
      <c r="Q50" s="13">
        <f t="shared" si="22"/>
        <v>28.8</v>
      </c>
      <c r="R50" s="13">
        <f t="shared" si="22"/>
        <v>29.52</v>
      </c>
      <c r="S50" s="13">
        <f t="shared" si="22"/>
        <v>32.76</v>
      </c>
      <c r="T50" s="13">
        <f t="shared" si="22"/>
        <v>37.080000000000005</v>
      </c>
      <c r="U50" s="13">
        <f t="shared" si="22"/>
        <v>27.36</v>
      </c>
      <c r="V50" s="13">
        <f t="shared" si="22"/>
        <v>27.720000000000002</v>
      </c>
      <c r="W50" s="13">
        <f t="shared" si="22"/>
        <v>31.319999999999997</v>
      </c>
      <c r="X50" s="13">
        <f t="shared" si="22"/>
        <v>30.240000000000002</v>
      </c>
      <c r="Y50" s="13">
        <f t="shared" si="22"/>
        <v>29.52</v>
      </c>
      <c r="Z50" s="13">
        <f t="shared" si="22"/>
        <v>25.92</v>
      </c>
      <c r="AA50" s="13">
        <f t="shared" si="22"/>
        <v>48.96</v>
      </c>
      <c r="AB50" s="13">
        <f t="shared" si="22"/>
        <v>26.64</v>
      </c>
      <c r="AC50" s="13">
        <f t="shared" si="22"/>
        <v>37.080000000000005</v>
      </c>
      <c r="AD50" s="13">
        <f t="shared" si="22"/>
        <v>32.4</v>
      </c>
      <c r="AE50" s="13">
        <f t="shared" si="22"/>
        <v>30.96</v>
      </c>
      <c r="AF50" s="13">
        <f t="shared" ref="AF50" si="23">MAX(AF5:AF49)</f>
        <v>25.2</v>
      </c>
      <c r="AG50" s="15">
        <f t="shared" si="22"/>
        <v>48.96</v>
      </c>
      <c r="AH50" s="94">
        <f>AVERAGE(AH5:AH49)</f>
        <v>17.032025884254001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  <c r="AL58" s="12" t="s">
        <v>47</v>
      </c>
    </row>
    <row r="59" spans="1:38" x14ac:dyDescent="0.2">
      <c r="AL59" s="12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N89" sqref="AN89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7" t="s">
        <v>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8" s="4" customFormat="1" ht="16.5" customHeight="1" x14ac:dyDescent="0.2">
      <c r="A2" s="181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76"/>
    </row>
    <row r="3" spans="1:38" s="5" customFormat="1" ht="12" customHeight="1" x14ac:dyDescent="0.2">
      <c r="A3" s="182"/>
      <c r="B3" s="183">
        <v>1</v>
      </c>
      <c r="C3" s="177">
        <f>SUM(B3+1)</f>
        <v>2</v>
      </c>
      <c r="D3" s="177">
        <f t="shared" ref="D3:AD3" si="0">SUM(C3+1)</f>
        <v>3</v>
      </c>
      <c r="E3" s="177">
        <f t="shared" si="0"/>
        <v>4</v>
      </c>
      <c r="F3" s="177">
        <f t="shared" si="0"/>
        <v>5</v>
      </c>
      <c r="G3" s="177">
        <f t="shared" si="0"/>
        <v>6</v>
      </c>
      <c r="H3" s="177">
        <f t="shared" si="0"/>
        <v>7</v>
      </c>
      <c r="I3" s="177">
        <f t="shared" si="0"/>
        <v>8</v>
      </c>
      <c r="J3" s="177">
        <f t="shared" si="0"/>
        <v>9</v>
      </c>
      <c r="K3" s="177">
        <f t="shared" si="0"/>
        <v>10</v>
      </c>
      <c r="L3" s="177">
        <f t="shared" si="0"/>
        <v>11</v>
      </c>
      <c r="M3" s="177">
        <f t="shared" si="0"/>
        <v>12</v>
      </c>
      <c r="N3" s="177">
        <f t="shared" si="0"/>
        <v>13</v>
      </c>
      <c r="O3" s="177">
        <f t="shared" si="0"/>
        <v>14</v>
      </c>
      <c r="P3" s="177">
        <f t="shared" si="0"/>
        <v>15</v>
      </c>
      <c r="Q3" s="177">
        <f t="shared" si="0"/>
        <v>16</v>
      </c>
      <c r="R3" s="177">
        <f t="shared" si="0"/>
        <v>17</v>
      </c>
      <c r="S3" s="177">
        <f t="shared" si="0"/>
        <v>18</v>
      </c>
      <c r="T3" s="177">
        <f t="shared" si="0"/>
        <v>19</v>
      </c>
      <c r="U3" s="177">
        <f t="shared" si="0"/>
        <v>20</v>
      </c>
      <c r="V3" s="177">
        <f t="shared" si="0"/>
        <v>21</v>
      </c>
      <c r="W3" s="177">
        <f t="shared" si="0"/>
        <v>22</v>
      </c>
      <c r="X3" s="177">
        <f t="shared" si="0"/>
        <v>23</v>
      </c>
      <c r="Y3" s="177">
        <f t="shared" si="0"/>
        <v>24</v>
      </c>
      <c r="Z3" s="177">
        <f t="shared" si="0"/>
        <v>25</v>
      </c>
      <c r="AA3" s="177">
        <f t="shared" si="0"/>
        <v>26</v>
      </c>
      <c r="AB3" s="177">
        <f t="shared" si="0"/>
        <v>27</v>
      </c>
      <c r="AC3" s="177">
        <f t="shared" si="0"/>
        <v>28</v>
      </c>
      <c r="AD3" s="177">
        <f t="shared" si="0"/>
        <v>29</v>
      </c>
      <c r="AE3" s="178">
        <v>30</v>
      </c>
      <c r="AF3" s="180">
        <v>31</v>
      </c>
      <c r="AG3" s="121" t="s">
        <v>222</v>
      </c>
    </row>
    <row r="4" spans="1:38" s="5" customFormat="1" ht="13.5" customHeight="1" x14ac:dyDescent="0.2">
      <c r="A4" s="182"/>
      <c r="B4" s="184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79"/>
      <c r="AF4" s="157"/>
      <c r="AG4" s="122" t="s">
        <v>35</v>
      </c>
    </row>
    <row r="5" spans="1:38" s="5" customFormat="1" x14ac:dyDescent="0.2">
      <c r="A5" s="98" t="s">
        <v>40</v>
      </c>
      <c r="B5" s="134" t="str">
        <f>[1]Outubro!$I$5</f>
        <v>SE</v>
      </c>
      <c r="C5" s="134" t="str">
        <f>[1]Outubro!$I$6</f>
        <v>S</v>
      </c>
      <c r="D5" s="134" t="str">
        <f>[1]Outubro!$I$7</f>
        <v>NO</v>
      </c>
      <c r="E5" s="134" t="str">
        <f>[1]Outubro!$I$8</f>
        <v>O</v>
      </c>
      <c r="F5" s="134" t="str">
        <f>[1]Outubro!$I$9</f>
        <v>O</v>
      </c>
      <c r="G5" s="134" t="str">
        <f>[1]Outubro!$I$10</f>
        <v>SO</v>
      </c>
      <c r="H5" s="134" t="str">
        <f>[1]Outubro!$I$11</f>
        <v>NE</v>
      </c>
      <c r="I5" s="134" t="str">
        <f>[1]Outubro!$I$12</f>
        <v>O</v>
      </c>
      <c r="J5" s="134" t="str">
        <f>[1]Outubro!$I$13</f>
        <v>N</v>
      </c>
      <c r="K5" s="134" t="str">
        <f>[1]Outubro!$I$14</f>
        <v>O</v>
      </c>
      <c r="L5" s="134" t="str">
        <f>[1]Outubro!$I$15</f>
        <v>O</v>
      </c>
      <c r="M5" s="134" t="str">
        <f>[1]Outubro!$I$16</f>
        <v>O</v>
      </c>
      <c r="N5" s="134" t="str">
        <f>[1]Outubro!$I$17</f>
        <v>O</v>
      </c>
      <c r="O5" s="134" t="str">
        <f>[1]Outubro!$I$18</f>
        <v>S</v>
      </c>
      <c r="P5" s="134" t="str">
        <f>[1]Outubro!$I$19</f>
        <v>SO</v>
      </c>
      <c r="Q5" s="134" t="str">
        <f>[1]Outubro!$I$20</f>
        <v>O</v>
      </c>
      <c r="R5" s="134" t="str">
        <f>[1]Outubro!$I$21</f>
        <v>O</v>
      </c>
      <c r="S5" s="134" t="str">
        <f>[1]Outubro!$I$22</f>
        <v>O</v>
      </c>
      <c r="T5" s="134" t="str">
        <f>[1]Outubro!$I$23</f>
        <v>NE</v>
      </c>
      <c r="U5" s="134" t="str">
        <f>[1]Outubro!$I$24</f>
        <v>SO</v>
      </c>
      <c r="V5" s="134" t="str">
        <f>[1]Outubro!$I$25</f>
        <v>L</v>
      </c>
      <c r="W5" s="134" t="str">
        <f>[1]Outubro!$I$26</f>
        <v>O</v>
      </c>
      <c r="X5" s="134" t="str">
        <f>[1]Outubro!$I$27</f>
        <v>O</v>
      </c>
      <c r="Y5" s="134" t="str">
        <f>[1]Outubro!$I$28</f>
        <v>S</v>
      </c>
      <c r="Z5" s="134" t="str">
        <f>[1]Outubro!$I$29</f>
        <v>SE</v>
      </c>
      <c r="AA5" s="134" t="str">
        <f>[1]Outubro!$I$30</f>
        <v>NO</v>
      </c>
      <c r="AB5" s="134" t="str">
        <f>[1]Outubro!$I$31</f>
        <v>N</v>
      </c>
      <c r="AC5" s="134" t="str">
        <f>[1]Outubro!$I$32</f>
        <v>NO</v>
      </c>
      <c r="AD5" s="134" t="str">
        <f>[1]Outubro!$I$33</f>
        <v>L</v>
      </c>
      <c r="AE5" s="134" t="str">
        <f>[1]Outubro!$I$34</f>
        <v>NO</v>
      </c>
      <c r="AF5" s="134" t="str">
        <f>[1]Outubro!$I$35</f>
        <v>O</v>
      </c>
      <c r="AG5" s="135" t="str">
        <f>[1]Outubro!$I$36</f>
        <v>O</v>
      </c>
    </row>
    <row r="6" spans="1:38" x14ac:dyDescent="0.2">
      <c r="A6" s="98" t="s">
        <v>0</v>
      </c>
      <c r="B6" s="11" t="str">
        <f>[2]Outubro!$I$5</f>
        <v>SO</v>
      </c>
      <c r="C6" s="11" t="str">
        <f>[2]Outubro!$I$6</f>
        <v>SO</v>
      </c>
      <c r="D6" s="11" t="str">
        <f>[2]Outubro!$I$7</f>
        <v>SO</v>
      </c>
      <c r="E6" s="11" t="str">
        <f>[2]Outubro!$I$8</f>
        <v>SO</v>
      </c>
      <c r="F6" s="11" t="str">
        <f>[2]Outubro!$I$9</f>
        <v>SO</v>
      </c>
      <c r="G6" s="11" t="str">
        <f>[2]Outubro!$I$10</f>
        <v>SO</v>
      </c>
      <c r="H6" s="11" t="str">
        <f>[2]Outubro!$I$11</f>
        <v>SO</v>
      </c>
      <c r="I6" s="11" t="str">
        <f>[2]Outubro!$I$12</f>
        <v>SO</v>
      </c>
      <c r="J6" s="11" t="str">
        <f>[2]Outubro!$I$13</f>
        <v>SO</v>
      </c>
      <c r="K6" s="11" t="str">
        <f>[2]Outubro!$I$14</f>
        <v>SO</v>
      </c>
      <c r="L6" s="11" t="str">
        <f>[2]Outubro!$I$15</f>
        <v>SO</v>
      </c>
      <c r="M6" s="11" t="str">
        <f>[2]Outubro!$I$16</f>
        <v>SO</v>
      </c>
      <c r="N6" s="11" t="str">
        <f>[2]Outubro!$I$17</f>
        <v>SO</v>
      </c>
      <c r="O6" s="11" t="str">
        <f>[2]Outubro!$I$18</f>
        <v>SO</v>
      </c>
      <c r="P6" s="11" t="str">
        <f>[2]Outubro!$I$19</f>
        <v>SO</v>
      </c>
      <c r="Q6" s="11" t="str">
        <f>[2]Outubro!$I$20</f>
        <v>SO</v>
      </c>
      <c r="R6" s="11" t="str">
        <f>[2]Outubro!$I$21</f>
        <v>SO</v>
      </c>
      <c r="S6" s="11" t="str">
        <f>[2]Outubro!$I$22</f>
        <v>SO</v>
      </c>
      <c r="T6" s="131" t="str">
        <f>[2]Outubro!$I$23</f>
        <v>SO</v>
      </c>
      <c r="U6" s="131" t="str">
        <f>[2]Outubro!$I$24</f>
        <v>SO</v>
      </c>
      <c r="V6" s="131" t="str">
        <f>[2]Outubro!$I$25</f>
        <v>SO</v>
      </c>
      <c r="W6" s="131" t="str">
        <f>[2]Outubro!$I$26</f>
        <v>SO</v>
      </c>
      <c r="X6" s="131" t="str">
        <f>[2]Outubro!$I$27</f>
        <v>SO</v>
      </c>
      <c r="Y6" s="131" t="str">
        <f>[2]Outubro!$I$28</f>
        <v>SO</v>
      </c>
      <c r="Z6" s="131" t="str">
        <f>[2]Outubro!$I$29</f>
        <v>SO</v>
      </c>
      <c r="AA6" s="131" t="str">
        <f>[2]Outubro!$I$30</f>
        <v>SO</v>
      </c>
      <c r="AB6" s="131" t="str">
        <f>[2]Outubro!$I$31</f>
        <v>SO</v>
      </c>
      <c r="AC6" s="131" t="str">
        <f>[2]Outubro!$I$32</f>
        <v>SO</v>
      </c>
      <c r="AD6" s="131" t="str">
        <f>[2]Outubro!$I$33</f>
        <v>SO</v>
      </c>
      <c r="AE6" s="131" t="str">
        <f>[2]Outubro!$I$34</f>
        <v>SO</v>
      </c>
      <c r="AF6" s="131" t="str">
        <f>[2]Outubro!$I$35</f>
        <v>SO</v>
      </c>
      <c r="AG6" s="127" t="str">
        <f>[2]Outubro!$I$36</f>
        <v>SO</v>
      </c>
    </row>
    <row r="7" spans="1:38" x14ac:dyDescent="0.2">
      <c r="A7" s="98" t="s">
        <v>104</v>
      </c>
      <c r="B7" s="131" t="str">
        <f>[3]Outubro!$I$5</f>
        <v>N</v>
      </c>
      <c r="C7" s="131" t="str">
        <f>[3]Outubro!$I$6</f>
        <v>NO</v>
      </c>
      <c r="D7" s="131" t="str">
        <f>[3]Outubro!$I$7</f>
        <v>O</v>
      </c>
      <c r="E7" s="131" t="str">
        <f>[3]Outubro!$I$8</f>
        <v>L</v>
      </c>
      <c r="F7" s="131" t="str">
        <f>[3]Outubro!$I$9</f>
        <v>SE</v>
      </c>
      <c r="G7" s="131" t="str">
        <f>[3]Outubro!$I$10</f>
        <v>S</v>
      </c>
      <c r="H7" s="131" t="str">
        <f>[3]Outubro!$I$11</f>
        <v>O</v>
      </c>
      <c r="I7" s="131" t="str">
        <f>[3]Outubro!$I$12</f>
        <v>N</v>
      </c>
      <c r="J7" s="131" t="str">
        <f>[3]Outubro!$I$13</f>
        <v>O</v>
      </c>
      <c r="K7" s="131" t="str">
        <f>[3]Outubro!$I$14</f>
        <v>SE</v>
      </c>
      <c r="L7" s="131" t="str">
        <f>[3]Outubro!$I$15</f>
        <v>SE</v>
      </c>
      <c r="M7" s="131" t="str">
        <f>[3]Outubro!$I$16</f>
        <v>SE</v>
      </c>
      <c r="N7" s="131" t="str">
        <f>[3]Outubro!$I$17</f>
        <v>SE</v>
      </c>
      <c r="O7" s="131" t="str">
        <f>[3]Outubro!$I$18</f>
        <v>N</v>
      </c>
      <c r="P7" s="131" t="str">
        <f>[3]Outubro!$I$19</f>
        <v>S</v>
      </c>
      <c r="Q7" s="131" t="str">
        <f>[3]Outubro!$I$20</f>
        <v>SE</v>
      </c>
      <c r="R7" s="131" t="str">
        <f>[3]Outubro!$I$21</f>
        <v>L</v>
      </c>
      <c r="S7" s="131" t="str">
        <f>[3]Outubro!$I$22</f>
        <v>SE</v>
      </c>
      <c r="T7" s="131" t="str">
        <f>[3]Outubro!$I$23</f>
        <v>SE</v>
      </c>
      <c r="U7" s="131" t="str">
        <f>[3]Outubro!$I$24</f>
        <v>NE</v>
      </c>
      <c r="V7" s="131" t="str">
        <f>[3]Outubro!$I$25</f>
        <v>SE</v>
      </c>
      <c r="W7" s="131" t="str">
        <f>[3]Outubro!$I$26</f>
        <v>L</v>
      </c>
      <c r="X7" s="131" t="str">
        <f>[3]Outubro!$I$27</f>
        <v>L</v>
      </c>
      <c r="Y7" s="131" t="str">
        <f>[3]Outubro!$I$28</f>
        <v>SE</v>
      </c>
      <c r="Z7" s="131" t="str">
        <f>[3]Outubro!$I$29</f>
        <v>N</v>
      </c>
      <c r="AA7" s="131" t="str">
        <f>[3]Outubro!$I$30</f>
        <v>L</v>
      </c>
      <c r="AB7" s="131" t="str">
        <f>[3]Outubro!$I$31</f>
        <v>SO</v>
      </c>
      <c r="AC7" s="131" t="str">
        <f>[3]Outubro!$I$32</f>
        <v>NE</v>
      </c>
      <c r="AD7" s="131" t="str">
        <f>[3]Outubro!$I$33</f>
        <v>L</v>
      </c>
      <c r="AE7" s="131" t="str">
        <f>[3]Outubro!$I$34</f>
        <v>S</v>
      </c>
      <c r="AF7" s="131" t="str">
        <f>[3]Outubro!$I$35</f>
        <v>SE</v>
      </c>
      <c r="AG7" s="127" t="str">
        <f>[3]Outubro!$I$36</f>
        <v>SE</v>
      </c>
    </row>
    <row r="8" spans="1:38" x14ac:dyDescent="0.2">
      <c r="A8" s="98" t="s">
        <v>1</v>
      </c>
      <c r="B8" s="11" t="str">
        <f>[4]Outubro!$I$5</f>
        <v>*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*</v>
      </c>
      <c r="I8" s="11" t="str">
        <f>[4]Outubro!$I$12</f>
        <v>*</v>
      </c>
      <c r="J8" s="11" t="str">
        <f>[4]Outubro!$I$13</f>
        <v>*</v>
      </c>
      <c r="K8" s="11" t="str">
        <f>[4]Outubro!$I$14</f>
        <v>*</v>
      </c>
      <c r="L8" s="11" t="str">
        <f>[4]Outubro!$I$15</f>
        <v>*</v>
      </c>
      <c r="M8" s="11" t="str">
        <f>[4]Outubro!$I$16</f>
        <v>*</v>
      </c>
      <c r="N8" s="11" t="str">
        <f>[4]Outubro!$I$17</f>
        <v>*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131" t="str">
        <f>[4]Outubro!$I$23</f>
        <v>*</v>
      </c>
      <c r="U8" s="131" t="str">
        <f>[4]Outubro!$I$24</f>
        <v>*</v>
      </c>
      <c r="V8" s="131" t="str">
        <f>[4]Outubro!$I$25</f>
        <v>*</v>
      </c>
      <c r="W8" s="131" t="str">
        <f>[4]Outubro!$I$26</f>
        <v>*</v>
      </c>
      <c r="X8" s="131" t="str">
        <f>[4]Outubro!$I$27</f>
        <v>*</v>
      </c>
      <c r="Y8" s="131" t="str">
        <f>[4]Outubro!$I$28</f>
        <v>*</v>
      </c>
      <c r="Z8" s="131" t="str">
        <f>[4]Outubro!$I$29</f>
        <v>*</v>
      </c>
      <c r="AA8" s="131" t="str">
        <f>[4]Outubro!$I$30</f>
        <v>*</v>
      </c>
      <c r="AB8" s="131" t="str">
        <f>[4]Outubro!$I$31</f>
        <v>N</v>
      </c>
      <c r="AC8" s="131" t="str">
        <f>[4]Outubro!$I$32</f>
        <v>SE</v>
      </c>
      <c r="AD8" s="131" t="str">
        <f>[4]Outubro!$I$33</f>
        <v>N</v>
      </c>
      <c r="AE8" s="131" t="str">
        <f>[4]Outubro!$I$34</f>
        <v>S</v>
      </c>
      <c r="AF8" s="131" t="str">
        <f>[4]Outubro!$I$35</f>
        <v>S</v>
      </c>
      <c r="AG8" s="127" t="str">
        <f>[4]Outubro!$I$36</f>
        <v>N</v>
      </c>
    </row>
    <row r="9" spans="1:38" x14ac:dyDescent="0.2">
      <c r="A9" s="98" t="s">
        <v>167</v>
      </c>
      <c r="B9" s="11" t="str">
        <f>[5]Outubro!$I$5</f>
        <v>NO</v>
      </c>
      <c r="C9" s="11" t="str">
        <f>[5]Outubro!$I$6</f>
        <v>NO</v>
      </c>
      <c r="D9" s="11" t="str">
        <f>[5]Outubro!$I$7</f>
        <v>O</v>
      </c>
      <c r="E9" s="11" t="str">
        <f>[5]Outubro!$I$8</f>
        <v>SO</v>
      </c>
      <c r="F9" s="11" t="str">
        <f>[5]Outubro!$I$9</f>
        <v>SO</v>
      </c>
      <c r="G9" s="11" t="str">
        <f>[5]Outubro!$I$10</f>
        <v>SO</v>
      </c>
      <c r="H9" s="11" t="str">
        <f>[5]Outubro!$I$11</f>
        <v>O</v>
      </c>
      <c r="I9" s="11" t="str">
        <f>[5]Outubro!$I$12</f>
        <v>NO</v>
      </c>
      <c r="J9" s="11" t="str">
        <f>[5]Outubro!$I$13</f>
        <v>N</v>
      </c>
      <c r="K9" s="11" t="str">
        <f>[5]Outubro!$I$14</f>
        <v>L</v>
      </c>
      <c r="L9" s="11" t="str">
        <f>[5]Outubro!$I$15</f>
        <v>L</v>
      </c>
      <c r="M9" s="11" t="str">
        <f>[5]Outubro!$I$16</f>
        <v>NE</v>
      </c>
      <c r="N9" s="11" t="str">
        <f>[5]Outubro!$I$17</f>
        <v>NE</v>
      </c>
      <c r="O9" s="11" t="str">
        <f>[5]Outubro!$I$18</f>
        <v>NE</v>
      </c>
      <c r="P9" s="11" t="str">
        <f>[5]Outubro!$I$19</f>
        <v>L</v>
      </c>
      <c r="Q9" s="11" t="str">
        <f>[5]Outubro!$I$20</f>
        <v>L</v>
      </c>
      <c r="R9" s="11" t="str">
        <f>[5]Outubro!$I$21</f>
        <v>NE</v>
      </c>
      <c r="S9" s="11" t="str">
        <f>[5]Outubro!$I$22</f>
        <v>NE</v>
      </c>
      <c r="T9" s="131" t="str">
        <f>[5]Outubro!$I$23</f>
        <v>NE</v>
      </c>
      <c r="U9" s="131" t="str">
        <f>[5]Outubro!$I$24</f>
        <v>NE</v>
      </c>
      <c r="V9" s="131" t="str">
        <f>[5]Outubro!$I$25</f>
        <v>NE</v>
      </c>
      <c r="W9" s="131" t="str">
        <f>[5]Outubro!$I$26</f>
        <v>NE</v>
      </c>
      <c r="X9" s="131" t="str">
        <f>[5]Outubro!$I$27</f>
        <v>L</v>
      </c>
      <c r="Y9" s="131" t="str">
        <f>[5]Outubro!$I$28</f>
        <v>L</v>
      </c>
      <c r="Z9" s="131" t="str">
        <f>[5]Outubro!$I$29</f>
        <v>NE</v>
      </c>
      <c r="AA9" s="131" t="str">
        <f>[5]Outubro!$I$30</f>
        <v>N</v>
      </c>
      <c r="AB9" s="131" t="str">
        <f>[5]Outubro!$I$31</f>
        <v>O</v>
      </c>
      <c r="AC9" s="131" t="str">
        <f>[5]Outubro!$I$32</f>
        <v>N</v>
      </c>
      <c r="AD9" s="131" t="str">
        <f>[5]Outubro!$I$33</f>
        <v>SE</v>
      </c>
      <c r="AE9" s="131" t="str">
        <f>[5]Outubro!$I$34</f>
        <v>S</v>
      </c>
      <c r="AF9" s="131" t="str">
        <f>[5]Outubro!$I$35</f>
        <v>L</v>
      </c>
      <c r="AG9" s="140" t="str">
        <f>[5]Outubro!$I$36</f>
        <v>NE</v>
      </c>
    </row>
    <row r="10" spans="1:38" x14ac:dyDescent="0.2">
      <c r="A10" s="98" t="s">
        <v>111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131" t="str">
        <f>[6]Outubro!$I$23</f>
        <v>*</v>
      </c>
      <c r="U10" s="131" t="str">
        <f>[6]Outubro!$I$24</f>
        <v>*</v>
      </c>
      <c r="V10" s="131" t="str">
        <f>[6]Outubro!$I$25</f>
        <v>*</v>
      </c>
      <c r="W10" s="131" t="str">
        <f>[6]Outubro!$I$26</f>
        <v>*</v>
      </c>
      <c r="X10" s="131" t="str">
        <f>[6]Outubro!$I$27</f>
        <v>*</v>
      </c>
      <c r="Y10" s="131" t="str">
        <f>[6]Outubro!$I$28</f>
        <v>*</v>
      </c>
      <c r="Z10" s="131" t="str">
        <f>[6]Outubro!$I$29</f>
        <v>*</v>
      </c>
      <c r="AA10" s="131" t="str">
        <f>[6]Outubro!$I$30</f>
        <v>*</v>
      </c>
      <c r="AB10" s="131" t="str">
        <f>[6]Outubro!$I$31</f>
        <v>*</v>
      </c>
      <c r="AC10" s="131" t="str">
        <f>[6]Outubro!$I$32</f>
        <v>*</v>
      </c>
      <c r="AD10" s="131" t="str">
        <f>[6]Outubro!$I$33</f>
        <v>*</v>
      </c>
      <c r="AE10" s="131" t="str">
        <f>[6]Outubro!$I$34</f>
        <v>*</v>
      </c>
      <c r="AF10" s="131" t="str">
        <f>[6]Outubro!$I$35</f>
        <v>*</v>
      </c>
      <c r="AG10" s="140" t="str">
        <f>[6]Outubro!$I$36</f>
        <v>*</v>
      </c>
    </row>
    <row r="11" spans="1:38" x14ac:dyDescent="0.2">
      <c r="A11" s="98" t="s">
        <v>64</v>
      </c>
      <c r="B11" s="11" t="str">
        <f>[7]Outubro!$I$5</f>
        <v>*</v>
      </c>
      <c r="C11" s="11" t="str">
        <f>[7]Outubro!$I$6</f>
        <v>*</v>
      </c>
      <c r="D11" s="11" t="str">
        <f>[7]Outubro!$I$7</f>
        <v>*</v>
      </c>
      <c r="E11" s="11" t="str">
        <f>[7]Outubro!$I$8</f>
        <v>*</v>
      </c>
      <c r="F11" s="11" t="str">
        <f>[7]Outubro!$I$9</f>
        <v>*</v>
      </c>
      <c r="G11" s="11" t="str">
        <f>[7]Outubro!$I$10</f>
        <v>*</v>
      </c>
      <c r="H11" s="11" t="str">
        <f>[7]Outubro!$I$11</f>
        <v>*</v>
      </c>
      <c r="I11" s="11" t="str">
        <f>[7]Outubro!$I$12</f>
        <v>*</v>
      </c>
      <c r="J11" s="11" t="str">
        <f>[7]Outubro!$I$13</f>
        <v>*</v>
      </c>
      <c r="K11" s="11" t="str">
        <f>[7]Outubro!$I$14</f>
        <v>*</v>
      </c>
      <c r="L11" s="11" t="str">
        <f>[7]Outubro!$I$15</f>
        <v>*</v>
      </c>
      <c r="M11" s="11" t="str">
        <f>[7]Outubro!$I$16</f>
        <v>*</v>
      </c>
      <c r="N11" s="11" t="str">
        <f>[7]Outubro!$I$17</f>
        <v>*</v>
      </c>
      <c r="O11" s="11" t="str">
        <f>[7]Outubro!$I$18</f>
        <v>*</v>
      </c>
      <c r="P11" s="11" t="str">
        <f>[7]Outubro!$I$19</f>
        <v>*</v>
      </c>
      <c r="Q11" s="11" t="str">
        <f>[7]Outubro!$I$20</f>
        <v>*</v>
      </c>
      <c r="R11" s="11" t="str">
        <f>[7]Outubro!$I$21</f>
        <v>*</v>
      </c>
      <c r="S11" s="11" t="str">
        <f>[7]Outubro!$I$22</f>
        <v>*</v>
      </c>
      <c r="T11" s="131" t="str">
        <f>[7]Outubro!$I$23</f>
        <v>*</v>
      </c>
      <c r="U11" s="131" t="str">
        <f>[7]Outubro!$I$24</f>
        <v>*</v>
      </c>
      <c r="V11" s="131" t="str">
        <f>[7]Outubro!$I$25</f>
        <v>*</v>
      </c>
      <c r="W11" s="131" t="str">
        <f>[7]Outubro!$I$26</f>
        <v>*</v>
      </c>
      <c r="X11" s="131" t="str">
        <f>[7]Outubro!$I$27</f>
        <v>*</v>
      </c>
      <c r="Y11" s="131" t="str">
        <f>[7]Outubro!$I$28</f>
        <v>*</v>
      </c>
      <c r="Z11" s="131" t="str">
        <f>[7]Outubro!$I$29</f>
        <v>*</v>
      </c>
      <c r="AA11" s="131" t="str">
        <f>[7]Outubro!$I$30</f>
        <v>*</v>
      </c>
      <c r="AB11" s="131" t="str">
        <f>[7]Outubro!$I$31</f>
        <v>*</v>
      </c>
      <c r="AC11" s="131" t="str">
        <f>[7]Outubro!$I$32</f>
        <v>*</v>
      </c>
      <c r="AD11" s="131" t="str">
        <f>[7]Outubro!$I$33</f>
        <v>*</v>
      </c>
      <c r="AE11" s="131" t="str">
        <f>[7]Outubro!$I$34</f>
        <v>*</v>
      </c>
      <c r="AF11" s="131" t="str">
        <f>[7]Outubro!$I$35</f>
        <v>*</v>
      </c>
      <c r="AG11" s="127" t="str">
        <f>[7]Outubro!$I$36</f>
        <v>*</v>
      </c>
    </row>
    <row r="12" spans="1:38" x14ac:dyDescent="0.2">
      <c r="A12" s="98" t="s">
        <v>41</v>
      </c>
      <c r="B12" s="136" t="str">
        <f>[8]Outubro!$I$5</f>
        <v>*</v>
      </c>
      <c r="C12" s="136" t="str">
        <f>[8]Outubro!$I$6</f>
        <v>*</v>
      </c>
      <c r="D12" s="136" t="str">
        <f>[8]Outubro!$I$7</f>
        <v>*</v>
      </c>
      <c r="E12" s="136" t="str">
        <f>[8]Outubro!$I$8</f>
        <v>*</v>
      </c>
      <c r="F12" s="136" t="str">
        <f>[8]Outubro!$I$9</f>
        <v>*</v>
      </c>
      <c r="G12" s="136" t="str">
        <f>[8]Outubro!$I$10</f>
        <v>*</v>
      </c>
      <c r="H12" s="136" t="str">
        <f>[8]Outubro!$I$11</f>
        <v>*</v>
      </c>
      <c r="I12" s="136" t="str">
        <f>[8]Outubro!$I$12</f>
        <v>*</v>
      </c>
      <c r="J12" s="136" t="str">
        <f>[8]Outubro!$I$13</f>
        <v>*</v>
      </c>
      <c r="K12" s="136" t="str">
        <f>[8]Outubro!$I$14</f>
        <v>*</v>
      </c>
      <c r="L12" s="136" t="str">
        <f>[8]Outubro!$I$15</f>
        <v>*</v>
      </c>
      <c r="M12" s="136" t="str">
        <f>[8]Outubro!$I$16</f>
        <v>*</v>
      </c>
      <c r="N12" s="136" t="str">
        <f>[8]Outubro!$I$17</f>
        <v>*</v>
      </c>
      <c r="O12" s="136" t="str">
        <f>[8]Outubro!$I$18</f>
        <v>*</v>
      </c>
      <c r="P12" s="136" t="str">
        <f>[8]Outubro!$I$19</f>
        <v>*</v>
      </c>
      <c r="Q12" s="136" t="str">
        <f>[8]Outubro!$I$20</f>
        <v>*</v>
      </c>
      <c r="R12" s="136" t="str">
        <f>[8]Outubro!$I$21</f>
        <v>*</v>
      </c>
      <c r="S12" s="136" t="str">
        <f>[8]Outubro!$I$22</f>
        <v>*</v>
      </c>
      <c r="T12" s="131" t="str">
        <f>[8]Outubro!$I$23</f>
        <v>*</v>
      </c>
      <c r="U12" s="131" t="str">
        <f>[8]Outubro!$I$24</f>
        <v>*</v>
      </c>
      <c r="V12" s="131" t="str">
        <f>[8]Outubro!$I$25</f>
        <v>*</v>
      </c>
      <c r="W12" s="131" t="str">
        <f>[8]Outubro!$I$26</f>
        <v>*</v>
      </c>
      <c r="X12" s="131" t="str">
        <f>[8]Outubro!$I$27</f>
        <v>*</v>
      </c>
      <c r="Y12" s="131" t="str">
        <f>[8]Outubro!$I$28</f>
        <v>*</v>
      </c>
      <c r="Z12" s="131" t="str">
        <f>[8]Outubro!$I$29</f>
        <v>*</v>
      </c>
      <c r="AA12" s="131" t="str">
        <f>[8]Outubro!$I$30</f>
        <v>*</v>
      </c>
      <c r="AB12" s="131" t="str">
        <f>[8]Outubro!$I$31</f>
        <v>*</v>
      </c>
      <c r="AC12" s="131" t="str">
        <f>[8]Outubro!$I$32</f>
        <v>*</v>
      </c>
      <c r="AD12" s="131" t="str">
        <f>[8]Outubro!$I$33</f>
        <v>*</v>
      </c>
      <c r="AE12" s="131" t="str">
        <f>[8]Outubro!$I$34</f>
        <v>*</v>
      </c>
      <c r="AF12" s="131" t="str">
        <f>[8]Outubro!$I$35</f>
        <v>*</v>
      </c>
      <c r="AG12" s="127" t="str">
        <f>[8]Outubro!$I$36</f>
        <v>*</v>
      </c>
      <c r="AJ12" t="s">
        <v>47</v>
      </c>
    </row>
    <row r="13" spans="1:38" x14ac:dyDescent="0.2">
      <c r="A13" s="98" t="s">
        <v>114</v>
      </c>
      <c r="B13" s="11" t="str">
        <f>[9]Outubro!$I$5</f>
        <v>N</v>
      </c>
      <c r="C13" s="11" t="str">
        <f>[9]Outubro!$I$6</f>
        <v>NE</v>
      </c>
      <c r="D13" s="11" t="str">
        <f>[9]Outubro!$I$7</f>
        <v>O</v>
      </c>
      <c r="E13" s="11" t="str">
        <f>[9]Outubro!$I$8</f>
        <v>S</v>
      </c>
      <c r="F13" s="11" t="str">
        <f>[9]Outubro!$I$9</f>
        <v>SO</v>
      </c>
      <c r="G13" s="11" t="str">
        <f>[9]Outubro!$I$10</f>
        <v>SO</v>
      </c>
      <c r="H13" s="11" t="str">
        <f>[9]Outubro!$I$11</f>
        <v>SO</v>
      </c>
      <c r="I13" s="11" t="str">
        <f>[9]Outubro!$I$12</f>
        <v>N</v>
      </c>
      <c r="J13" s="11" t="str">
        <f>[9]Outubro!$I$13</f>
        <v>O</v>
      </c>
      <c r="K13" s="11" t="str">
        <f>[9]Outubro!$I$14</f>
        <v>SE</v>
      </c>
      <c r="L13" s="11" t="str">
        <f>[9]Outubro!$I$15</f>
        <v>NE</v>
      </c>
      <c r="M13" s="11" t="str">
        <f>[9]Outubro!$I$16</f>
        <v>N</v>
      </c>
      <c r="N13" s="11" t="str">
        <f>[9]Outubro!$I$17</f>
        <v>N</v>
      </c>
      <c r="O13" s="11" t="str">
        <f>[9]Outubro!$I$18</f>
        <v>N</v>
      </c>
      <c r="P13" s="11" t="str">
        <f>[9]Outubro!$I$19</f>
        <v>NE</v>
      </c>
      <c r="Q13" s="11" t="str">
        <f>[9]Outubro!$I$20</f>
        <v>L</v>
      </c>
      <c r="R13" s="11" t="str">
        <f>[9]Outubro!$I$21</f>
        <v>L</v>
      </c>
      <c r="S13" s="11" t="str">
        <f>[9]Outubro!$I$22</f>
        <v>L</v>
      </c>
      <c r="T13" s="11" t="str">
        <f>[9]Outubro!$I$23</f>
        <v>N</v>
      </c>
      <c r="U13" s="11" t="str">
        <f>[9]Outubro!$I$24</f>
        <v>N</v>
      </c>
      <c r="V13" s="11" t="str">
        <f>[9]Outubro!$I$25</f>
        <v>N</v>
      </c>
      <c r="W13" s="11" t="str">
        <f>[9]Outubro!$I$26</f>
        <v>NE</v>
      </c>
      <c r="X13" s="11" t="str">
        <f>[9]Outubro!$I$27</f>
        <v>N</v>
      </c>
      <c r="Y13" s="11" t="str">
        <f>[9]Outubro!$I$28</f>
        <v>N</v>
      </c>
      <c r="Z13" s="11" t="str">
        <f>[9]Outubro!$I$29</f>
        <v>N</v>
      </c>
      <c r="AA13" s="11" t="str">
        <f>[9]Outubro!$I$30</f>
        <v>N</v>
      </c>
      <c r="AB13" s="11" t="str">
        <f>[9]Outubro!$I$31</f>
        <v>SO</v>
      </c>
      <c r="AC13" s="11" t="str">
        <f>[9]Outubro!$I$32</f>
        <v>N</v>
      </c>
      <c r="AD13" s="11" t="str">
        <f>[9]Outubro!$I$33</f>
        <v>S</v>
      </c>
      <c r="AE13" s="11" t="str">
        <f>[9]Outubro!$I$34</f>
        <v>S</v>
      </c>
      <c r="AF13" s="11" t="str">
        <f>[9]Outubro!$I$35</f>
        <v>S</v>
      </c>
      <c r="AG13" s="140" t="str">
        <f>[9]Outubro!$I$36</f>
        <v>N</v>
      </c>
      <c r="AL13" t="s">
        <v>47</v>
      </c>
    </row>
    <row r="14" spans="1:38" x14ac:dyDescent="0.2">
      <c r="A14" s="98" t="s">
        <v>118</v>
      </c>
      <c r="B14" s="136" t="str">
        <f>[10]Outubro!$I$5</f>
        <v>*</v>
      </c>
      <c r="C14" s="136" t="str">
        <f>[10]Outubro!$I$6</f>
        <v>*</v>
      </c>
      <c r="D14" s="136" t="str">
        <f>[10]Outubro!$I$7</f>
        <v>*</v>
      </c>
      <c r="E14" s="136" t="str">
        <f>[10]Outubro!$I$8</f>
        <v>*</v>
      </c>
      <c r="F14" s="136" t="str">
        <f>[10]Outubro!$I$9</f>
        <v>*</v>
      </c>
      <c r="G14" s="136" t="str">
        <f>[10]Outubro!$I$10</f>
        <v>*</v>
      </c>
      <c r="H14" s="136" t="str">
        <f>[10]Outubro!$I$11</f>
        <v>*</v>
      </c>
      <c r="I14" s="136" t="str">
        <f>[10]Outubro!$I$12</f>
        <v>*</v>
      </c>
      <c r="J14" s="136" t="str">
        <f>[10]Outubro!$I$13</f>
        <v>*</v>
      </c>
      <c r="K14" s="136" t="str">
        <f>[10]Outubro!$I$14</f>
        <v>*</v>
      </c>
      <c r="L14" s="136" t="str">
        <f>[10]Outubro!$I$15</f>
        <v>*</v>
      </c>
      <c r="M14" s="136" t="str">
        <f>[10]Outubro!$I$16</f>
        <v>*</v>
      </c>
      <c r="N14" s="136" t="str">
        <f>[10]Outubro!$I$17</f>
        <v>*</v>
      </c>
      <c r="O14" s="136" t="str">
        <f>[10]Outubro!$I$18</f>
        <v>*</v>
      </c>
      <c r="P14" s="136" t="str">
        <f>[10]Outubro!$I$19</f>
        <v>*</v>
      </c>
      <c r="Q14" s="136" t="str">
        <f>[10]Outubro!$I$20</f>
        <v>*</v>
      </c>
      <c r="R14" s="136" t="str">
        <f>[10]Outubro!$I$21</f>
        <v>*</v>
      </c>
      <c r="S14" s="136" t="str">
        <f>[10]Outubro!$I$22</f>
        <v>*</v>
      </c>
      <c r="T14" s="131" t="str">
        <f>[10]Outubro!$I$23</f>
        <v>*</v>
      </c>
      <c r="U14" s="131" t="str">
        <f>[10]Outubro!$I$24</f>
        <v>*</v>
      </c>
      <c r="V14" s="131" t="str">
        <f>[10]Outubro!$I$25</f>
        <v>*</v>
      </c>
      <c r="W14" s="131" t="str">
        <f>[10]Outubro!$I$26</f>
        <v>*</v>
      </c>
      <c r="X14" s="131" t="str">
        <f>[10]Outubro!$I$27</f>
        <v>*</v>
      </c>
      <c r="Y14" s="131" t="str">
        <f>[10]Outubro!$I$28</f>
        <v>*</v>
      </c>
      <c r="Z14" s="131" t="str">
        <f>[10]Outubro!$I$29</f>
        <v>*</v>
      </c>
      <c r="AA14" s="131" t="str">
        <f>[10]Outubro!$I$30</f>
        <v>*</v>
      </c>
      <c r="AB14" s="131" t="str">
        <f>[10]Outubro!$I$31</f>
        <v>*</v>
      </c>
      <c r="AC14" s="131" t="str">
        <f>[10]Outubro!$I$32</f>
        <v>*</v>
      </c>
      <c r="AD14" s="131" t="str">
        <f>[10]Outubro!$I$33</f>
        <v>*</v>
      </c>
      <c r="AE14" s="131" t="str">
        <f>[10]Outubro!$I$34</f>
        <v>*</v>
      </c>
      <c r="AF14" s="131" t="str">
        <f>[10]Outubro!$I$35</f>
        <v>*</v>
      </c>
      <c r="AG14" s="140" t="str">
        <f>[10]Outubro!$I$36</f>
        <v>*</v>
      </c>
    </row>
    <row r="15" spans="1:38" x14ac:dyDescent="0.2">
      <c r="A15" s="98" t="s">
        <v>121</v>
      </c>
      <c r="B15" s="136" t="str">
        <f>[11]Outubro!$I$5</f>
        <v>NE</v>
      </c>
      <c r="C15" s="136" t="str">
        <f>[11]Outubro!$I$6</f>
        <v>NO</v>
      </c>
      <c r="D15" s="136" t="str">
        <f>[11]Outubro!$I$7</f>
        <v>O</v>
      </c>
      <c r="E15" s="136" t="str">
        <f>[11]Outubro!$I$8</f>
        <v>SO</v>
      </c>
      <c r="F15" s="136" t="str">
        <f>[11]Outubro!$I$9</f>
        <v>SO</v>
      </c>
      <c r="G15" s="136" t="str">
        <f>[11]Outubro!$I$10</f>
        <v>SO</v>
      </c>
      <c r="H15" s="136" t="str">
        <f>[11]Outubro!$I$11</f>
        <v>SO</v>
      </c>
      <c r="I15" s="136" t="str">
        <f>[11]Outubro!$I$12</f>
        <v>NE</v>
      </c>
      <c r="J15" s="136" t="str">
        <f>[11]Outubro!$I$13</f>
        <v>NO</v>
      </c>
      <c r="K15" s="136" t="str">
        <f>[11]Outubro!$I$14</f>
        <v>SE</v>
      </c>
      <c r="L15" s="136" t="str">
        <f>[11]Outubro!$I$15</f>
        <v>NE</v>
      </c>
      <c r="M15" s="136" t="str">
        <f>[11]Outubro!$I$16</f>
        <v>NE</v>
      </c>
      <c r="N15" s="136" t="str">
        <f>[11]Outubro!$I$17</f>
        <v>L</v>
      </c>
      <c r="O15" s="136" t="str">
        <f>[11]Outubro!$I$18</f>
        <v>N</v>
      </c>
      <c r="P15" s="136" t="str">
        <f>[11]Outubro!$I$19</f>
        <v>L</v>
      </c>
      <c r="Q15" s="136" t="str">
        <f>[11]Outubro!$I$20</f>
        <v>L</v>
      </c>
      <c r="R15" s="136" t="str">
        <f>[11]Outubro!$I$21</f>
        <v>L</v>
      </c>
      <c r="S15" s="136" t="str">
        <f>[11]Outubro!$I$22</f>
        <v>NE</v>
      </c>
      <c r="T15" s="131" t="str">
        <f>[11]Outubro!$I$23</f>
        <v>L</v>
      </c>
      <c r="U15" s="131" t="str">
        <f>[11]Outubro!$I$24</f>
        <v>NE</v>
      </c>
      <c r="V15" s="136" t="str">
        <f>[11]Outubro!$I$25</f>
        <v>L</v>
      </c>
      <c r="W15" s="131" t="str">
        <f>[11]Outubro!$I$26</f>
        <v>NE</v>
      </c>
      <c r="X15" s="131" t="str">
        <f>[11]Outubro!$I$27</f>
        <v>L</v>
      </c>
      <c r="Y15" s="131" t="str">
        <f>[11]Outubro!$I$28</f>
        <v>NE</v>
      </c>
      <c r="Z15" s="131" t="str">
        <f>[11]Outubro!$I$29</f>
        <v>N</v>
      </c>
      <c r="AA15" s="131" t="str">
        <f>[11]Outubro!$I$30</f>
        <v>NE</v>
      </c>
      <c r="AB15" s="131" t="str">
        <f>[11]Outubro!$I$31</f>
        <v>O</v>
      </c>
      <c r="AC15" s="131" t="str">
        <f>[11]Outubro!$I$32</f>
        <v>NE</v>
      </c>
      <c r="AD15" s="131" t="str">
        <f>[11]Outubro!$I$33</f>
        <v>S</v>
      </c>
      <c r="AE15" s="131" t="str">
        <f>[11]Outubro!$I$34</f>
        <v>S</v>
      </c>
      <c r="AF15" s="131" t="str">
        <f>[11]Outubro!$I$35</f>
        <v>SE</v>
      </c>
      <c r="AG15" s="140" t="str">
        <f>[11]Outubro!$I$36</f>
        <v>NE</v>
      </c>
    </row>
    <row r="16" spans="1:38" x14ac:dyDescent="0.2">
      <c r="A16" s="98" t="s">
        <v>168</v>
      </c>
      <c r="B16" s="136" t="str">
        <f>[12]Outubro!$I$5</f>
        <v>*</v>
      </c>
      <c r="C16" s="136" t="str">
        <f>[12]Outubro!$I$6</f>
        <v>*</v>
      </c>
      <c r="D16" s="136" t="str">
        <f>[12]Outubro!$I$7</f>
        <v>*</v>
      </c>
      <c r="E16" s="136" t="str">
        <f>[12]Outubro!$I$8</f>
        <v>*</v>
      </c>
      <c r="F16" s="136" t="str">
        <f>[12]Outubro!$I$9</f>
        <v>*</v>
      </c>
      <c r="G16" s="136" t="str">
        <f>[12]Outubro!$I$10</f>
        <v>*</v>
      </c>
      <c r="H16" s="136" t="str">
        <f>[12]Outubro!$I$11</f>
        <v>*</v>
      </c>
      <c r="I16" s="136" t="str">
        <f>[12]Outubro!$I$12</f>
        <v>*</v>
      </c>
      <c r="J16" s="136" t="str">
        <f>[12]Outubro!$I$13</f>
        <v>*</v>
      </c>
      <c r="K16" s="136" t="str">
        <f>[12]Outubro!$I$14</f>
        <v>*</v>
      </c>
      <c r="L16" s="136" t="str">
        <f>[12]Outubro!$I$15</f>
        <v>*</v>
      </c>
      <c r="M16" s="136" t="str">
        <f>[12]Outubro!$I$16</f>
        <v>*</v>
      </c>
      <c r="N16" s="136" t="str">
        <f>[12]Outubro!$I$17</f>
        <v>*</v>
      </c>
      <c r="O16" s="136" t="str">
        <f>[12]Outubro!$I$18</f>
        <v>*</v>
      </c>
      <c r="P16" s="136" t="str">
        <f>[12]Outubro!$I$19</f>
        <v>*</v>
      </c>
      <c r="Q16" s="136" t="str">
        <f>[12]Outubro!$I$20</f>
        <v>*</v>
      </c>
      <c r="R16" s="136" t="str">
        <f>[12]Outubro!$I$21</f>
        <v>*</v>
      </c>
      <c r="S16" s="136" t="str">
        <f>[12]Outubro!$I$22</f>
        <v>*</v>
      </c>
      <c r="T16" s="131" t="str">
        <f>[12]Outubro!$I$23</f>
        <v>*</v>
      </c>
      <c r="U16" s="131" t="str">
        <f>[12]Outubro!$I$24</f>
        <v>*</v>
      </c>
      <c r="V16" s="131" t="str">
        <f>[12]Outubro!$I$25</f>
        <v>*</v>
      </c>
      <c r="W16" s="131" t="str">
        <f>[12]Outubro!$I$26</f>
        <v>*</v>
      </c>
      <c r="X16" s="131" t="str">
        <f>[12]Outubro!$I$27</f>
        <v>*</v>
      </c>
      <c r="Y16" s="131" t="str">
        <f>[12]Outubro!$I$28</f>
        <v>*</v>
      </c>
      <c r="Z16" s="131" t="str">
        <f>[12]Outubro!$I$29</f>
        <v>*</v>
      </c>
      <c r="AA16" s="131" t="str">
        <f>[12]Outubro!$I$30</f>
        <v>*</v>
      </c>
      <c r="AB16" s="131" t="str">
        <f>[12]Outubro!$I$31</f>
        <v>*</v>
      </c>
      <c r="AC16" s="131" t="str">
        <f>[12]Outubro!$I$32</f>
        <v>*</v>
      </c>
      <c r="AD16" s="131" t="str">
        <f>[12]Outubro!$I$33</f>
        <v>*</v>
      </c>
      <c r="AE16" s="131" t="str">
        <f>[12]Outubro!$I$34</f>
        <v>*</v>
      </c>
      <c r="AF16" s="131" t="str">
        <f>[12]Outubro!$I$35</f>
        <v>*</v>
      </c>
      <c r="AG16" s="140" t="str">
        <f>[12]Outubro!$I$36</f>
        <v>*</v>
      </c>
      <c r="AJ16" t="s">
        <v>47</v>
      </c>
    </row>
    <row r="17" spans="1:40" x14ac:dyDescent="0.2">
      <c r="A17" s="98" t="s">
        <v>2</v>
      </c>
      <c r="B17" s="136" t="str">
        <f>[13]Outubro!$I$5</f>
        <v>N</v>
      </c>
      <c r="C17" s="136" t="str">
        <f>[13]Outubro!$I$6</f>
        <v>N</v>
      </c>
      <c r="D17" s="136" t="str">
        <f>[13]Outubro!$I$7</f>
        <v>N</v>
      </c>
      <c r="E17" s="136" t="str">
        <f>[13]Outubro!$I$8</f>
        <v>N</v>
      </c>
      <c r="F17" s="136" t="str">
        <f>[13]Outubro!$I$9</f>
        <v>SE</v>
      </c>
      <c r="G17" s="136" t="str">
        <f>[13]Outubro!$I$10</f>
        <v>SE</v>
      </c>
      <c r="H17" s="136" t="str">
        <f>[13]Outubro!$I$11</f>
        <v>N</v>
      </c>
      <c r="I17" s="136" t="str">
        <f>[13]Outubro!$I$12</f>
        <v>N</v>
      </c>
      <c r="J17" s="136" t="str">
        <f>[13]Outubro!$I$13</f>
        <v>N</v>
      </c>
      <c r="K17" s="136" t="str">
        <f>[13]Outubro!$I$14</f>
        <v>SE</v>
      </c>
      <c r="L17" s="136" t="str">
        <f>[13]Outubro!$I$15</f>
        <v>N</v>
      </c>
      <c r="M17" s="136" t="str">
        <f>[13]Outubro!$I$16</f>
        <v>N</v>
      </c>
      <c r="N17" s="136" t="str">
        <f>[13]Outubro!$I$17</f>
        <v>N</v>
      </c>
      <c r="O17" s="136" t="str">
        <f>[13]Outubro!$I$18</f>
        <v>N</v>
      </c>
      <c r="P17" s="136" t="str">
        <f>[13]Outubro!$I$19</f>
        <v>L</v>
      </c>
      <c r="Q17" s="136" t="str">
        <f>[13]Outubro!$I$20</f>
        <v>SE</v>
      </c>
      <c r="R17" s="136" t="str">
        <f>[13]Outubro!$I$21</f>
        <v>L</v>
      </c>
      <c r="S17" s="136" t="str">
        <f>[13]Outubro!$I$22</f>
        <v>L</v>
      </c>
      <c r="T17" s="131" t="str">
        <f>[13]Outubro!$I$23</f>
        <v>N</v>
      </c>
      <c r="U17" s="131" t="str">
        <f>[13]Outubro!$I$24</f>
        <v>N</v>
      </c>
      <c r="V17" s="136" t="str">
        <f>[13]Outubro!$I$25</f>
        <v>NE</v>
      </c>
      <c r="W17" s="131" t="str">
        <f>[13]Outubro!$I$26</f>
        <v>SE</v>
      </c>
      <c r="X17" s="131" t="str">
        <f>[13]Outubro!$I$27</f>
        <v>SE</v>
      </c>
      <c r="Y17" s="131" t="str">
        <f>[13]Outubro!$I$28</f>
        <v>N</v>
      </c>
      <c r="Z17" s="131" t="str">
        <f>[13]Outubro!$I$29</f>
        <v>N</v>
      </c>
      <c r="AA17" s="131" t="str">
        <f>[13]Outubro!$I$30</f>
        <v>N</v>
      </c>
      <c r="AB17" s="131" t="str">
        <f>[13]Outubro!$I$31</f>
        <v>N</v>
      </c>
      <c r="AC17" s="131" t="str">
        <f>[13]Outubro!$I$32</f>
        <v>N</v>
      </c>
      <c r="AD17" s="131" t="str">
        <f>[13]Outubro!$I$33</f>
        <v>NE</v>
      </c>
      <c r="AE17" s="131" t="str">
        <f>[13]Outubro!$I$34</f>
        <v>N</v>
      </c>
      <c r="AF17" s="131" t="str">
        <f>[13]Outubro!$I$35</f>
        <v>SE</v>
      </c>
      <c r="AG17" s="127" t="str">
        <f>[13]Outubro!$I$36</f>
        <v>N</v>
      </c>
      <c r="AI17" s="12" t="s">
        <v>47</v>
      </c>
      <c r="AJ17" t="s">
        <v>47</v>
      </c>
    </row>
    <row r="18" spans="1:40" x14ac:dyDescent="0.2">
      <c r="A18" s="98" t="s">
        <v>3</v>
      </c>
      <c r="B18" s="136" t="str">
        <f>[14]Outubro!$I$5</f>
        <v>N</v>
      </c>
      <c r="C18" s="136" t="str">
        <f>[14]Outubro!$I$6</f>
        <v>SO</v>
      </c>
      <c r="D18" s="136" t="str">
        <f>[14]Outubro!$I$7</f>
        <v>SO</v>
      </c>
      <c r="E18" s="136" t="str">
        <f>[14]Outubro!$I$8</f>
        <v>SO</v>
      </c>
      <c r="F18" s="136" t="str">
        <f>[14]Outubro!$I$9</f>
        <v>SO</v>
      </c>
      <c r="G18" s="136" t="str">
        <f>[14]Outubro!$I$10</f>
        <v>SO</v>
      </c>
      <c r="H18" s="136" t="str">
        <f>[14]Outubro!$I$11</f>
        <v>SO</v>
      </c>
      <c r="I18" s="136" t="str">
        <f>[14]Outubro!$I$12</f>
        <v>O</v>
      </c>
      <c r="J18" s="136" t="str">
        <f>[14]Outubro!$I$13</f>
        <v>SO</v>
      </c>
      <c r="K18" s="136" t="str">
        <f>[14]Outubro!$I$14</f>
        <v>SO</v>
      </c>
      <c r="L18" s="136" t="str">
        <f>[14]Outubro!$I$15</f>
        <v>SO</v>
      </c>
      <c r="M18" s="136" t="str">
        <f>[14]Outubro!$I$16</f>
        <v>O</v>
      </c>
      <c r="N18" s="136" t="str">
        <f>[14]Outubro!$I$17</f>
        <v>NO</v>
      </c>
      <c r="O18" s="136" t="str">
        <f>[14]Outubro!$I$18</f>
        <v>SO</v>
      </c>
      <c r="P18" s="136" t="str">
        <f>[14]Outubro!$I$19</f>
        <v>SO</v>
      </c>
      <c r="Q18" s="136" t="str">
        <f>[14]Outubro!$I$20</f>
        <v>SO</v>
      </c>
      <c r="R18" s="136" t="str">
        <f>[14]Outubro!$I$21</f>
        <v>SO</v>
      </c>
      <c r="S18" s="136" t="str">
        <f>[14]Outubro!$I$22</f>
        <v>SO</v>
      </c>
      <c r="T18" s="131" t="str">
        <f>[14]Outubro!$I$23</f>
        <v>NO</v>
      </c>
      <c r="U18" s="131" t="str">
        <f>[14]Outubro!$I$24</f>
        <v>NO</v>
      </c>
      <c r="V18" s="131" t="str">
        <f>[14]Outubro!$I$25</f>
        <v>SO</v>
      </c>
      <c r="W18" s="131" t="str">
        <f>[14]Outubro!$I$26</f>
        <v>SO</v>
      </c>
      <c r="X18" s="131" t="str">
        <f>[14]Outubro!$I$27</f>
        <v>SO</v>
      </c>
      <c r="Y18" s="131" t="str">
        <f>[14]Outubro!$I$28</f>
        <v>O</v>
      </c>
      <c r="Z18" s="131" t="str">
        <f>[14]Outubro!$I$29</f>
        <v>NO</v>
      </c>
      <c r="AA18" s="131" t="str">
        <f>[14]Outubro!$I$30</f>
        <v>SO</v>
      </c>
      <c r="AB18" s="131" t="str">
        <f>[14]Outubro!$I$31</f>
        <v>NO</v>
      </c>
      <c r="AC18" s="131" t="str">
        <f>[14]Outubro!$I$32</f>
        <v>O</v>
      </c>
      <c r="AD18" s="131" t="str">
        <f>[14]Outubro!$I$33</f>
        <v>SO</v>
      </c>
      <c r="AE18" s="131" t="str">
        <f>[14]Outubro!$I$34</f>
        <v>N</v>
      </c>
      <c r="AF18" s="131" t="str">
        <f>[14]Outubro!$I$35</f>
        <v>*</v>
      </c>
      <c r="AG18" s="127" t="str">
        <f>[14]Outubro!$I$36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6" t="str">
        <f>[15]Outubro!$I$5</f>
        <v>*</v>
      </c>
      <c r="C19" s="136" t="str">
        <f>[15]Outubro!$I$6</f>
        <v>*</v>
      </c>
      <c r="D19" s="136" t="str">
        <f>[15]Outubro!$I$7</f>
        <v>*</v>
      </c>
      <c r="E19" s="136" t="str">
        <f>[15]Outubro!$I$8</f>
        <v>*</v>
      </c>
      <c r="F19" s="136" t="str">
        <f>[15]Outubro!$I$9</f>
        <v>*</v>
      </c>
      <c r="G19" s="136" t="str">
        <f>[15]Outubro!$I$10</f>
        <v>*</v>
      </c>
      <c r="H19" s="136" t="str">
        <f>[15]Outubro!$I$11</f>
        <v>*</v>
      </c>
      <c r="I19" s="136" t="str">
        <f>[15]Outubro!$I$12</f>
        <v>*</v>
      </c>
      <c r="J19" s="136" t="str">
        <f>[15]Outubro!$I$13</f>
        <v>*</v>
      </c>
      <c r="K19" s="136" t="str">
        <f>[15]Outubro!$I$14</f>
        <v>*</v>
      </c>
      <c r="L19" s="136" t="str">
        <f>[15]Outubro!$I$15</f>
        <v>*</v>
      </c>
      <c r="M19" s="136" t="str">
        <f>[15]Outubro!$I$16</f>
        <v>*</v>
      </c>
      <c r="N19" s="136" t="str">
        <f>[15]Outubro!$I$17</f>
        <v>*</v>
      </c>
      <c r="O19" s="136" t="str">
        <f>[15]Outubro!$I$18</f>
        <v>*</v>
      </c>
      <c r="P19" s="136" t="str">
        <f>[15]Outubro!$I$19</f>
        <v>*</v>
      </c>
      <c r="Q19" s="136" t="str">
        <f>[15]Outubro!$I$20</f>
        <v>*</v>
      </c>
      <c r="R19" s="136" t="str">
        <f>[15]Outubro!$I$21</f>
        <v>*</v>
      </c>
      <c r="S19" s="136" t="str">
        <f>[15]Outubro!$I$22</f>
        <v>*</v>
      </c>
      <c r="T19" s="131" t="str">
        <f>[15]Outubro!$I$23</f>
        <v>*</v>
      </c>
      <c r="U19" s="131" t="str">
        <f>[15]Outubro!$I$24</f>
        <v>*</v>
      </c>
      <c r="V19" s="131" t="str">
        <f>[15]Outubro!$I$25</f>
        <v>*</v>
      </c>
      <c r="W19" s="131" t="str">
        <f>[15]Outubro!$I$26</f>
        <v>*</v>
      </c>
      <c r="X19" s="131" t="str">
        <f>[15]Outubro!$I$27</f>
        <v>*</v>
      </c>
      <c r="Y19" s="131" t="str">
        <f>[15]Outubro!$I$28</f>
        <v>*</v>
      </c>
      <c r="Z19" s="131" t="str">
        <f>[15]Outubro!$I$29</f>
        <v>*</v>
      </c>
      <c r="AA19" s="131" t="str">
        <f>[15]Outubro!$I$30</f>
        <v>*</v>
      </c>
      <c r="AB19" s="131" t="str">
        <f>[15]Outubro!$I$31</f>
        <v>*</v>
      </c>
      <c r="AC19" s="131" t="str">
        <f>[15]Outubro!$I$32</f>
        <v>*</v>
      </c>
      <c r="AD19" s="131" t="str">
        <f>[15]Outubro!$I$33</f>
        <v>*</v>
      </c>
      <c r="AE19" s="131" t="str">
        <f>[15]Outubro!$I$34</f>
        <v>*</v>
      </c>
      <c r="AF19" s="131" t="str">
        <f>[15]Outubro!$I$35</f>
        <v>*</v>
      </c>
      <c r="AG19" s="127" t="str">
        <f>[15]Outubro!$I$36</f>
        <v>*</v>
      </c>
      <c r="AJ19" t="s">
        <v>47</v>
      </c>
    </row>
    <row r="20" spans="1:40" x14ac:dyDescent="0.2">
      <c r="A20" s="98" t="s">
        <v>5</v>
      </c>
      <c r="B20" s="131" t="str">
        <f>[16]Outubro!$I$5</f>
        <v>L</v>
      </c>
      <c r="C20" s="131" t="str">
        <f>[16]Outubro!$I$6</f>
        <v>NE</v>
      </c>
      <c r="D20" s="131" t="str">
        <f>[16]Outubro!$I$7</f>
        <v>O</v>
      </c>
      <c r="E20" s="131" t="str">
        <f>[16]Outubro!$I$8</f>
        <v>SO</v>
      </c>
      <c r="F20" s="131" t="str">
        <f>[16]Outubro!$I$9</f>
        <v>SO</v>
      </c>
      <c r="G20" s="131" t="str">
        <f>[16]Outubro!$I$10</f>
        <v>NO</v>
      </c>
      <c r="H20" s="131" t="str">
        <f>[16]Outubro!$I$11</f>
        <v>SO</v>
      </c>
      <c r="I20" s="131" t="str">
        <f>[16]Outubro!$I$12</f>
        <v>O</v>
      </c>
      <c r="J20" s="131" t="str">
        <f>[16]Outubro!$I$13</f>
        <v>O</v>
      </c>
      <c r="K20" s="131" t="str">
        <f>[16]Outubro!$I$14</f>
        <v>NO</v>
      </c>
      <c r="L20" s="131" t="str">
        <f>[16]Outubro!$I$15</f>
        <v>SE</v>
      </c>
      <c r="M20" s="131" t="str">
        <f>[16]Outubro!$I$16</f>
        <v>NE</v>
      </c>
      <c r="N20" s="131" t="str">
        <f>[16]Outubro!$I$17</f>
        <v>L</v>
      </c>
      <c r="O20" s="131" t="str">
        <f>[16]Outubro!$I$18</f>
        <v>L</v>
      </c>
      <c r="P20" s="131" t="str">
        <f>[16]Outubro!$I$19</f>
        <v>L</v>
      </c>
      <c r="Q20" s="131" t="str">
        <f>[16]Outubro!$I$20</f>
        <v>NE</v>
      </c>
      <c r="R20" s="131" t="str">
        <f>[16]Outubro!$I$21</f>
        <v>SE</v>
      </c>
      <c r="S20" s="131" t="str">
        <f>[16]Outubro!$I$22</f>
        <v>SE</v>
      </c>
      <c r="T20" s="131" t="str">
        <f>[16]Outubro!$I$23</f>
        <v>L</v>
      </c>
      <c r="U20" s="131" t="str">
        <f>[16]Outubro!$I$24</f>
        <v>L</v>
      </c>
      <c r="V20" s="131" t="str">
        <f>[16]Outubro!$I$25</f>
        <v>SE</v>
      </c>
      <c r="W20" s="131" t="str">
        <f>[16]Outubro!$I$26</f>
        <v>L</v>
      </c>
      <c r="X20" s="131" t="str">
        <f>[16]Outubro!$I$27</f>
        <v>L</v>
      </c>
      <c r="Y20" s="131" t="str">
        <f>[16]Outubro!$I$28</f>
        <v>L</v>
      </c>
      <c r="Z20" s="131" t="str">
        <f>[16]Outubro!$I$29</f>
        <v>L</v>
      </c>
      <c r="AA20" s="131" t="str">
        <f>[16]Outubro!$I$30</f>
        <v>NO</v>
      </c>
      <c r="AB20" s="131" t="str">
        <f>[16]Outubro!$I$31</f>
        <v>L</v>
      </c>
      <c r="AC20" s="131" t="str">
        <f>[16]Outubro!$I$32</f>
        <v>NE</v>
      </c>
      <c r="AD20" s="131" t="str">
        <f>[16]Outubro!$I$33</f>
        <v>L</v>
      </c>
      <c r="AE20" s="131" t="str">
        <f>[16]Outubro!$I$34</f>
        <v>SO</v>
      </c>
      <c r="AF20" s="131" t="str">
        <f>[16]Outubro!$I$35</f>
        <v>SO</v>
      </c>
      <c r="AG20" s="127" t="str">
        <f>[16]Outubro!$I$36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1" t="str">
        <f>[17]Outubro!$I$5</f>
        <v>NE</v>
      </c>
      <c r="C21" s="131" t="str">
        <f>[17]Outubro!$I$6</f>
        <v>NE</v>
      </c>
      <c r="D21" s="131" t="str">
        <f>[17]Outubro!$I$7</f>
        <v>NE</v>
      </c>
      <c r="E21" s="131" t="str">
        <f>[17]Outubro!$I$8</f>
        <v>NE</v>
      </c>
      <c r="F21" s="131" t="str">
        <f>[17]Outubro!$I$9</f>
        <v>NE</v>
      </c>
      <c r="G21" s="131" t="str">
        <f>[17]Outubro!$I$10</f>
        <v>NE</v>
      </c>
      <c r="H21" s="131" t="str">
        <f>[17]Outubro!$I$11</f>
        <v>N</v>
      </c>
      <c r="I21" s="131" t="str">
        <f>[17]Outubro!$I$12</f>
        <v>N</v>
      </c>
      <c r="J21" s="131" t="str">
        <f>[17]Outubro!$I$13</f>
        <v>O</v>
      </c>
      <c r="K21" s="131" t="str">
        <f>[17]Outubro!$I$14</f>
        <v>NO</v>
      </c>
      <c r="L21" s="131" t="str">
        <f>[17]Outubro!$I$15</f>
        <v>L</v>
      </c>
      <c r="M21" s="131" t="str">
        <f>[17]Outubro!$I$16</f>
        <v>N</v>
      </c>
      <c r="N21" s="131" t="str">
        <f>[17]Outubro!$I$17</f>
        <v>NE</v>
      </c>
      <c r="O21" s="131" t="str">
        <f>[17]Outubro!$I$18</f>
        <v>NE</v>
      </c>
      <c r="P21" s="131" t="str">
        <f>[17]Outubro!$I$19</f>
        <v>NE</v>
      </c>
      <c r="Q21" s="131" t="str">
        <f>[17]Outubro!$I$20</f>
        <v>NE</v>
      </c>
      <c r="R21" s="131" t="str">
        <f>[17]Outubro!$I$21</f>
        <v>L</v>
      </c>
      <c r="S21" s="131" t="str">
        <f>[17]Outubro!$I$22</f>
        <v>L</v>
      </c>
      <c r="T21" s="131" t="str">
        <f>[17]Outubro!$I$23</f>
        <v>NO</v>
      </c>
      <c r="U21" s="131" t="str">
        <f>[17]Outubro!$I$24</f>
        <v>N</v>
      </c>
      <c r="V21" s="131" t="str">
        <f>[17]Outubro!$I$25</f>
        <v>NE</v>
      </c>
      <c r="W21" s="131" t="str">
        <f>[17]Outubro!$I$26</f>
        <v>NE</v>
      </c>
      <c r="X21" s="131" t="str">
        <f>[17]Outubro!$I$27</f>
        <v>N</v>
      </c>
      <c r="Y21" s="131" t="str">
        <f>[17]Outubro!$I$28</f>
        <v>NE</v>
      </c>
      <c r="Z21" s="131" t="str">
        <f>[17]Outubro!$I$29</f>
        <v>N</v>
      </c>
      <c r="AA21" s="131" t="str">
        <f>[17]Outubro!$I$30</f>
        <v>N</v>
      </c>
      <c r="AB21" s="131" t="str">
        <f>[17]Outubro!$I$31</f>
        <v>N</v>
      </c>
      <c r="AC21" s="131" t="str">
        <f>[17]Outubro!$I$32</f>
        <v>N</v>
      </c>
      <c r="AD21" s="131" t="str">
        <f>[17]Outubro!$I$33</f>
        <v>NE</v>
      </c>
      <c r="AE21" s="131" t="str">
        <f>[17]Outubro!$I$34</f>
        <v>L</v>
      </c>
      <c r="AF21" s="131" t="str">
        <f>[17]Outubro!$I$35</f>
        <v>S</v>
      </c>
      <c r="AG21" s="127" t="str">
        <f>[17]Outubro!$I$36</f>
        <v>NE</v>
      </c>
      <c r="AK21" t="s">
        <v>47</v>
      </c>
    </row>
    <row r="22" spans="1:40" x14ac:dyDescent="0.2">
      <c r="A22" s="98" t="s">
        <v>6</v>
      </c>
      <c r="B22" s="131" t="str">
        <f>[18]Outubro!$I$5</f>
        <v>NO</v>
      </c>
      <c r="C22" s="131" t="str">
        <f>[18]Outubro!$I$6</f>
        <v>O</v>
      </c>
      <c r="D22" s="131" t="str">
        <f>[18]Outubro!$I$7</f>
        <v>NO</v>
      </c>
      <c r="E22" s="131" t="str">
        <f>[18]Outubro!$I$8</f>
        <v>SE</v>
      </c>
      <c r="F22" s="131" t="str">
        <f>[18]Outubro!$I$9</f>
        <v>O</v>
      </c>
      <c r="G22" s="131" t="str">
        <f>[18]Outubro!$I$10</f>
        <v>NO</v>
      </c>
      <c r="H22" s="131" t="str">
        <f>[18]Outubro!$I$11</f>
        <v>NO</v>
      </c>
      <c r="I22" s="131" t="str">
        <f>[18]Outubro!$I$12</f>
        <v>NO</v>
      </c>
      <c r="J22" s="131" t="str">
        <f>[18]Outubro!$I$13</f>
        <v>O</v>
      </c>
      <c r="K22" s="131" t="str">
        <f>[18]Outubro!$I$14</f>
        <v>O</v>
      </c>
      <c r="L22" s="131" t="str">
        <f>[18]Outubro!$I$15</f>
        <v>SE</v>
      </c>
      <c r="M22" s="131" t="str">
        <f>[18]Outubro!$I$16</f>
        <v>NO</v>
      </c>
      <c r="N22" s="131" t="str">
        <f>[18]Outubro!$I$17</f>
        <v>NO</v>
      </c>
      <c r="O22" s="131" t="str">
        <f>[18]Outubro!$I$18</f>
        <v>L</v>
      </c>
      <c r="P22" s="131" t="str">
        <f>[18]Outubro!$I$19</f>
        <v>SE</v>
      </c>
      <c r="Q22" s="131" t="str">
        <f>[18]Outubro!$I$20</f>
        <v>SE</v>
      </c>
      <c r="R22" s="131" t="str">
        <f>[18]Outubro!$I$21</f>
        <v>SE</v>
      </c>
      <c r="S22" s="131" t="str">
        <f>[18]Outubro!$I$22</f>
        <v>SE</v>
      </c>
      <c r="T22" s="131" t="str">
        <f>[18]Outubro!$I$23</f>
        <v>S</v>
      </c>
      <c r="U22" s="131" t="str">
        <f>[18]Outubro!$I$24</f>
        <v>L</v>
      </c>
      <c r="V22" s="131" t="str">
        <f>[18]Outubro!$I$25</f>
        <v>SE</v>
      </c>
      <c r="W22" s="131" t="str">
        <f>[18]Outubro!$I$26</f>
        <v>SE</v>
      </c>
      <c r="X22" s="131" t="str">
        <f>[18]Outubro!$I$27</f>
        <v>L</v>
      </c>
      <c r="Y22" s="131" t="str">
        <f>[18]Outubro!$I$28</f>
        <v>NO</v>
      </c>
      <c r="Z22" s="131" t="str">
        <f>[18]Outubro!$I$29</f>
        <v>NO</v>
      </c>
      <c r="AA22" s="131" t="str">
        <f>[18]Outubro!$I$30</f>
        <v>O</v>
      </c>
      <c r="AB22" s="131" t="str">
        <f>[18]Outubro!$I$31</f>
        <v>NO</v>
      </c>
      <c r="AC22" s="131" t="str">
        <f>[18]Outubro!$I$32</f>
        <v>NO</v>
      </c>
      <c r="AD22" s="131" t="str">
        <f>[18]Outubro!$I$33</f>
        <v>NE</v>
      </c>
      <c r="AE22" s="131" t="str">
        <f>[18]Outubro!$I$34</f>
        <v>S</v>
      </c>
      <c r="AF22" s="131" t="str">
        <f>[18]Outubro!$I$35</f>
        <v>S</v>
      </c>
      <c r="AG22" s="127" t="str">
        <f>[18]Outubro!$I$36</f>
        <v>NO</v>
      </c>
      <c r="AK22" t="s">
        <v>47</v>
      </c>
    </row>
    <row r="23" spans="1:40" x14ac:dyDescent="0.2">
      <c r="A23" s="98" t="s">
        <v>7</v>
      </c>
      <c r="B23" s="136" t="str">
        <f>[19]Outubro!$I$5</f>
        <v>*</v>
      </c>
      <c r="C23" s="136" t="str">
        <f>[19]Outubro!$I$6</f>
        <v>*</v>
      </c>
      <c r="D23" s="136" t="str">
        <f>[19]Outubro!$I$7</f>
        <v>*</v>
      </c>
      <c r="E23" s="136" t="str">
        <f>[19]Outubro!$I$8</f>
        <v>*</v>
      </c>
      <c r="F23" s="136" t="str">
        <f>[19]Outubro!$I$9</f>
        <v>*</v>
      </c>
      <c r="G23" s="136" t="str">
        <f>[19]Outubro!$I$10</f>
        <v>*</v>
      </c>
      <c r="H23" s="136" t="str">
        <f>[19]Outubro!$I$11</f>
        <v>*</v>
      </c>
      <c r="I23" s="136" t="str">
        <f>[19]Outubro!$I$12</f>
        <v>*</v>
      </c>
      <c r="J23" s="136" t="str">
        <f>[19]Outubro!$I$13</f>
        <v>*</v>
      </c>
      <c r="K23" s="136" t="str">
        <f>[19]Outubro!$I$14</f>
        <v>*</v>
      </c>
      <c r="L23" s="136" t="str">
        <f>[19]Outubro!$I$15</f>
        <v>*</v>
      </c>
      <c r="M23" s="136" t="str">
        <f>[19]Outubro!$I$16</f>
        <v>*</v>
      </c>
      <c r="N23" s="136" t="str">
        <f>[19]Outubro!$I$17</f>
        <v>*</v>
      </c>
      <c r="O23" s="136" t="str">
        <f>[19]Outubro!$I$18</f>
        <v>*</v>
      </c>
      <c r="P23" s="136" t="str">
        <f>[19]Outubro!$I$19</f>
        <v>*</v>
      </c>
      <c r="Q23" s="136" t="str">
        <f>[19]Outubro!$I$20</f>
        <v>*</v>
      </c>
      <c r="R23" s="136" t="str">
        <f>[19]Outubro!$I$21</f>
        <v>*</v>
      </c>
      <c r="S23" s="136" t="str">
        <f>[19]Outubro!$I$22</f>
        <v>*</v>
      </c>
      <c r="T23" s="131" t="str">
        <f>[19]Outubro!$I$23</f>
        <v>*</v>
      </c>
      <c r="U23" s="131" t="str">
        <f>[19]Outubro!$I$24</f>
        <v>*</v>
      </c>
      <c r="V23" s="131" t="str">
        <f>[19]Outubro!$I$25</f>
        <v>*</v>
      </c>
      <c r="W23" s="131" t="str">
        <f>[19]Outubro!$I$26</f>
        <v>*</v>
      </c>
      <c r="X23" s="131" t="str">
        <f>[19]Outubro!$I$27</f>
        <v>*</v>
      </c>
      <c r="Y23" s="131" t="str">
        <f>[19]Outubro!$I$28</f>
        <v>*</v>
      </c>
      <c r="Z23" s="131" t="str">
        <f>[19]Outubro!$I$29</f>
        <v>*</v>
      </c>
      <c r="AA23" s="131" t="str">
        <f>[19]Outubro!$I$30</f>
        <v>*</v>
      </c>
      <c r="AB23" s="131" t="str">
        <f>[19]Outubro!$I$31</f>
        <v>*</v>
      </c>
      <c r="AC23" s="131" t="str">
        <f>[19]Outubro!$I$32</f>
        <v>*</v>
      </c>
      <c r="AD23" s="131" t="str">
        <f>[19]Outubro!$I$33</f>
        <v>*</v>
      </c>
      <c r="AE23" s="131" t="str">
        <f>[19]Outubro!$I$34</f>
        <v>*</v>
      </c>
      <c r="AF23" s="131" t="str">
        <f>[19]Outubro!$I$35</f>
        <v>*</v>
      </c>
      <c r="AG23" s="127" t="str">
        <f>[19]Outubro!$I$36</f>
        <v>*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6" t="str">
        <f>[20]Outubro!$I$5</f>
        <v>*</v>
      </c>
      <c r="C24" s="136" t="str">
        <f>[20]Outubro!$I$6</f>
        <v>*</v>
      </c>
      <c r="D24" s="136" t="str">
        <f>[20]Outubro!$I$7</f>
        <v>*</v>
      </c>
      <c r="E24" s="136" t="str">
        <f>[20]Outubro!$I$8</f>
        <v>*</v>
      </c>
      <c r="F24" s="136" t="str">
        <f>[20]Outubro!$I$9</f>
        <v>*</v>
      </c>
      <c r="G24" s="136" t="str">
        <f>[20]Outubro!$I$10</f>
        <v>*</v>
      </c>
      <c r="H24" s="136" t="str">
        <f>[20]Outubro!$I$11</f>
        <v>*</v>
      </c>
      <c r="I24" s="136" t="str">
        <f>[20]Outubro!$I$12</f>
        <v>*</v>
      </c>
      <c r="J24" s="136" t="str">
        <f>[20]Outubro!$I$13</f>
        <v>*</v>
      </c>
      <c r="K24" s="136" t="str">
        <f>[20]Outubro!$I$14</f>
        <v>*</v>
      </c>
      <c r="L24" s="136" t="str">
        <f>[20]Outubro!$I$15</f>
        <v>*</v>
      </c>
      <c r="M24" s="136" t="str">
        <f>[20]Outubro!$I$16</f>
        <v>*</v>
      </c>
      <c r="N24" s="136" t="str">
        <f>[20]Outubro!$I$17</f>
        <v>*</v>
      </c>
      <c r="O24" s="136" t="str">
        <f>[20]Outubro!$I$18</f>
        <v>*</v>
      </c>
      <c r="P24" s="136" t="str">
        <f>[20]Outubro!$I$19</f>
        <v>*</v>
      </c>
      <c r="Q24" s="136" t="str">
        <f>[20]Outubro!$I$20</f>
        <v>*</v>
      </c>
      <c r="R24" s="136" t="str">
        <f>[20]Outubro!$I$21</f>
        <v>*</v>
      </c>
      <c r="S24" s="136" t="str">
        <f>[20]Outubro!$I$22</f>
        <v>*</v>
      </c>
      <c r="T24" s="136" t="str">
        <f>[20]Outubro!$I$23</f>
        <v>*</v>
      </c>
      <c r="U24" s="136" t="str">
        <f>[20]Outubro!$I$24</f>
        <v>*</v>
      </c>
      <c r="V24" s="136" t="str">
        <f>[20]Outubro!$I$25</f>
        <v>*</v>
      </c>
      <c r="W24" s="136" t="str">
        <f>[20]Outubro!$I$26</f>
        <v>*</v>
      </c>
      <c r="X24" s="136" t="str">
        <f>[20]Outubro!$I$27</f>
        <v>*</v>
      </c>
      <c r="Y24" s="136" t="str">
        <f>[20]Outubro!$I$28</f>
        <v>*</v>
      </c>
      <c r="Z24" s="136" t="str">
        <f>[20]Outubro!$I$29</f>
        <v>*</v>
      </c>
      <c r="AA24" s="136" t="str">
        <f>[20]Outubro!$I$30</f>
        <v>*</v>
      </c>
      <c r="AB24" s="136" t="str">
        <f>[20]Outubro!$I$31</f>
        <v>*</v>
      </c>
      <c r="AC24" s="136" t="str">
        <f>[20]Outubro!$I$32</f>
        <v>*</v>
      </c>
      <c r="AD24" s="136" t="str">
        <f>[20]Outubro!$I$33</f>
        <v>*</v>
      </c>
      <c r="AE24" s="136" t="str">
        <f>[20]Outubro!$I$34</f>
        <v>*</v>
      </c>
      <c r="AF24" s="136" t="str">
        <f>[20]Outubro!$I$35</f>
        <v>*</v>
      </c>
      <c r="AG24" s="140" t="str">
        <f>[20]Outubro!$I$36</f>
        <v>*</v>
      </c>
      <c r="AK24" t="s">
        <v>47</v>
      </c>
      <c r="AL24" t="s">
        <v>47</v>
      </c>
    </row>
    <row r="25" spans="1:40" x14ac:dyDescent="0.2">
      <c r="A25" s="98" t="s">
        <v>170</v>
      </c>
      <c r="B25" s="131" t="str">
        <f>[21]Outubro!$I$5</f>
        <v>NE</v>
      </c>
      <c r="C25" s="131" t="str">
        <f>[21]Outubro!$I$6</f>
        <v>NE</v>
      </c>
      <c r="D25" s="131" t="str">
        <f>[21]Outubro!$I$7</f>
        <v>SO</v>
      </c>
      <c r="E25" s="131" t="str">
        <f>[21]Outubro!$I$8</f>
        <v>NE</v>
      </c>
      <c r="F25" s="131" t="str">
        <f>[21]Outubro!$I$9</f>
        <v>SO</v>
      </c>
      <c r="G25" s="131" t="str">
        <f>[21]Outubro!$I$10</f>
        <v>S</v>
      </c>
      <c r="H25" s="131" t="str">
        <f>[21]Outubro!$I$11</f>
        <v>O</v>
      </c>
      <c r="I25" s="131" t="str">
        <f>[21]Outubro!$I$12</f>
        <v>NE</v>
      </c>
      <c r="J25" s="131" t="str">
        <f>[21]Outubro!$I$13</f>
        <v>S</v>
      </c>
      <c r="K25" s="131" t="str">
        <f>[21]Outubro!$I$14</f>
        <v>SE</v>
      </c>
      <c r="L25" s="131" t="str">
        <f>[21]Outubro!$I$15</f>
        <v>L</v>
      </c>
      <c r="M25" s="131" t="str">
        <f>[21]Outubro!$I$16</f>
        <v>NE</v>
      </c>
      <c r="N25" s="131" t="str">
        <f>[21]Outubro!$I$17</f>
        <v>NE</v>
      </c>
      <c r="O25" s="131" t="str">
        <f>[21]Outubro!$I$18</f>
        <v>N</v>
      </c>
      <c r="P25" s="131" t="str">
        <f>[21]Outubro!$I$19</f>
        <v>NE</v>
      </c>
      <c r="Q25" s="131" t="str">
        <f>[21]Outubro!$I$20</f>
        <v>L</v>
      </c>
      <c r="R25" s="131" t="str">
        <f>[21]Outubro!$I$21</f>
        <v>L</v>
      </c>
      <c r="S25" s="131" t="str">
        <f>[21]Outubro!$I$22</f>
        <v>L</v>
      </c>
      <c r="T25" s="11" t="s">
        <v>226</v>
      </c>
      <c r="U25" s="131" t="str">
        <f>[21]Outubro!$I$24</f>
        <v>NE</v>
      </c>
      <c r="V25" s="131" t="str">
        <f>[21]Outubro!$I$25</f>
        <v>L</v>
      </c>
      <c r="W25" s="131" t="str">
        <f>[21]Outubro!$I$26</f>
        <v>NE</v>
      </c>
      <c r="X25" s="131" t="str">
        <f>[21]Outubro!$I$27</f>
        <v>NE</v>
      </c>
      <c r="Y25" s="131" t="str">
        <f>[21]Outubro!$I$28</f>
        <v>N</v>
      </c>
      <c r="Z25" s="131" t="str">
        <f>[21]Outubro!$I$29</f>
        <v>N</v>
      </c>
      <c r="AA25" s="131" t="str">
        <f>[21]Outubro!$I$30</f>
        <v>NE</v>
      </c>
      <c r="AB25" s="131" t="str">
        <f>[21]Outubro!$I$31</f>
        <v>SO</v>
      </c>
      <c r="AC25" s="131" t="str">
        <f>[21]Outubro!$I$32</f>
        <v>L</v>
      </c>
      <c r="AD25" s="131" t="str">
        <f>[21]Outubro!$I$33</f>
        <v>SE</v>
      </c>
      <c r="AE25" s="131" t="str">
        <f>[21]Outubro!$I$34</f>
        <v>SE</v>
      </c>
      <c r="AF25" s="131" t="str">
        <f>[21]Outubro!$I$35</f>
        <v>L</v>
      </c>
      <c r="AG25" s="140" t="str">
        <f>[21]Outubro!$I$36</f>
        <v>NE</v>
      </c>
      <c r="AH25" s="12" t="s">
        <v>47</v>
      </c>
      <c r="AL25" t="s">
        <v>47</v>
      </c>
    </row>
    <row r="26" spans="1:40" x14ac:dyDescent="0.2">
      <c r="A26" s="98" t="s">
        <v>171</v>
      </c>
      <c r="B26" s="131" t="str">
        <f>[22]Outubro!$I$5</f>
        <v>NO</v>
      </c>
      <c r="C26" s="131" t="str">
        <f>[22]Outubro!$I$6</f>
        <v>SO</v>
      </c>
      <c r="D26" s="131" t="str">
        <f>[22]Outubro!$I$7</f>
        <v>O</v>
      </c>
      <c r="E26" s="131" t="str">
        <f>[22]Outubro!$I$8</f>
        <v>L</v>
      </c>
      <c r="F26" s="131" t="str">
        <f>[22]Outubro!$I$9</f>
        <v>SE</v>
      </c>
      <c r="G26" s="131" t="str">
        <f>[22]Outubro!$I$10</f>
        <v>S</v>
      </c>
      <c r="H26" s="131" t="str">
        <f>[22]Outubro!$I$11</f>
        <v>SO</v>
      </c>
      <c r="I26" s="131" t="str">
        <f>[22]Outubro!$I$12</f>
        <v>O</v>
      </c>
      <c r="J26" s="131" t="str">
        <f>[22]Outubro!$I$13</f>
        <v>O</v>
      </c>
      <c r="K26" s="131" t="str">
        <f>[22]Outubro!$I$14</f>
        <v>SE</v>
      </c>
      <c r="L26" s="131" t="str">
        <f>[22]Outubro!$I$15</f>
        <v>SE</v>
      </c>
      <c r="M26" s="131" t="str">
        <f>[22]Outubro!$I$16</f>
        <v>SE</v>
      </c>
      <c r="N26" s="131" t="str">
        <f>[22]Outubro!$I$17</f>
        <v>SE</v>
      </c>
      <c r="O26" s="131" t="str">
        <f>[22]Outubro!$I$18</f>
        <v>L</v>
      </c>
      <c r="P26" s="131" t="str">
        <f>[22]Outubro!$I$19</f>
        <v>SE</v>
      </c>
      <c r="Q26" s="131" t="str">
        <f>[22]Outubro!$I$20</f>
        <v>SE</v>
      </c>
      <c r="R26" s="131" t="str">
        <f>[22]Outubro!$I$21</f>
        <v>L</v>
      </c>
      <c r="S26" s="131" t="str">
        <f>[22]Outubro!$I$22</f>
        <v>SE</v>
      </c>
      <c r="T26" s="131" t="str">
        <f>[22]Outubro!$I$23</f>
        <v>N</v>
      </c>
      <c r="U26" s="131" t="str">
        <f>[22]Outubro!$I$24</f>
        <v>L</v>
      </c>
      <c r="V26" s="131" t="str">
        <f>[22]Outubro!$I$25</f>
        <v>L</v>
      </c>
      <c r="W26" s="131" t="str">
        <f>[22]Outubro!$I$26</f>
        <v>L</v>
      </c>
      <c r="X26" s="131" t="str">
        <f>[22]Outubro!$I$27</f>
        <v>L</v>
      </c>
      <c r="Y26" s="131" t="str">
        <f>[22]Outubro!$I$28</f>
        <v>SE</v>
      </c>
      <c r="Z26" s="131" t="str">
        <f>[22]Outubro!$I$29</f>
        <v>NO</v>
      </c>
      <c r="AA26" s="131" t="str">
        <f>[22]Outubro!$I$30</f>
        <v>SE</v>
      </c>
      <c r="AB26" s="131" t="str">
        <f>[22]Outubro!$I$31</f>
        <v>SO</v>
      </c>
      <c r="AC26" s="131" t="str">
        <f>[22]Outubro!$I$32</f>
        <v>SE</v>
      </c>
      <c r="AD26" s="131" t="str">
        <f>[22]Outubro!$I$33</f>
        <v>L</v>
      </c>
      <c r="AE26" s="131" t="str">
        <f>[22]Outubro!$I$34</f>
        <v>S</v>
      </c>
      <c r="AF26" s="131" t="str">
        <f>[22]Outubro!$I$35</f>
        <v>SE</v>
      </c>
      <c r="AG26" s="140" t="str">
        <f>[22]Outubro!$I$36</f>
        <v>SE</v>
      </c>
    </row>
    <row r="27" spans="1:40" x14ac:dyDescent="0.2">
      <c r="A27" s="98" t="s">
        <v>8</v>
      </c>
      <c r="B27" s="136" t="str">
        <f>[23]Outubro!$I$5</f>
        <v>NE</v>
      </c>
      <c r="C27" s="136" t="str">
        <f>[23]Outubro!$I$6</f>
        <v>NE</v>
      </c>
      <c r="D27" s="136" t="str">
        <f>[23]Outubro!$I$7</f>
        <v>NE</v>
      </c>
      <c r="E27" s="136" t="str">
        <f>[23]Outubro!$I$8</f>
        <v>S</v>
      </c>
      <c r="F27" s="136" t="str">
        <f>[23]Outubro!$I$9</f>
        <v>O</v>
      </c>
      <c r="G27" s="136" t="str">
        <f>[23]Outubro!$I$10</f>
        <v>O</v>
      </c>
      <c r="H27" s="136" t="str">
        <f>[23]Outubro!$I$11</f>
        <v>O</v>
      </c>
      <c r="I27" s="136" t="str">
        <f>[23]Outubro!$I$12</f>
        <v>L</v>
      </c>
      <c r="J27" s="136" t="str">
        <f>[23]Outubro!$I$13</f>
        <v>O</v>
      </c>
      <c r="K27" s="136" t="str">
        <f>[23]Outubro!$I$14</f>
        <v>SO</v>
      </c>
      <c r="L27" s="136" t="str">
        <f>[23]Outubro!$I$15</f>
        <v>S</v>
      </c>
      <c r="M27" s="136" t="str">
        <f>[23]Outubro!$I$16</f>
        <v>SE</v>
      </c>
      <c r="N27" s="136" t="str">
        <f>[23]Outubro!$I$17</f>
        <v>SO</v>
      </c>
      <c r="O27" s="136" t="str">
        <f>[23]Outubro!$I$18</f>
        <v>NE</v>
      </c>
      <c r="P27" s="136" t="str">
        <f>[23]Outubro!$I$19</f>
        <v>L</v>
      </c>
      <c r="Q27" s="131" t="str">
        <f>[23]Outubro!$I$20</f>
        <v>S</v>
      </c>
      <c r="R27" s="131" t="str">
        <f>[23]Outubro!$I$21</f>
        <v>S</v>
      </c>
      <c r="S27" s="131" t="str">
        <f>[23]Outubro!$I$22</f>
        <v>S</v>
      </c>
      <c r="T27" s="131" t="str">
        <f>[23]Outubro!$I$23</f>
        <v>S</v>
      </c>
      <c r="U27" s="131" t="str">
        <f>[23]Outubro!$I$24</f>
        <v>SE</v>
      </c>
      <c r="V27" s="131" t="str">
        <f>[23]Outubro!$I$25</f>
        <v>S</v>
      </c>
      <c r="W27" s="131" t="str">
        <f>[23]Outubro!$I$26</f>
        <v>S</v>
      </c>
      <c r="X27" s="131" t="str">
        <f>[23]Outubro!$I$27</f>
        <v>S</v>
      </c>
      <c r="Y27" s="131" t="str">
        <f>[23]Outubro!$I$28</f>
        <v>NE</v>
      </c>
      <c r="Z27" s="131" t="str">
        <f>[23]Outubro!$I$29</f>
        <v>L</v>
      </c>
      <c r="AA27" s="131" t="str">
        <f>[23]Outubro!$I$30</f>
        <v>SE</v>
      </c>
      <c r="AB27" s="131" t="str">
        <f>[23]Outubro!$I$31</f>
        <v>NO</v>
      </c>
      <c r="AC27" s="131" t="str">
        <f>[23]Outubro!$I$32</f>
        <v>SO</v>
      </c>
      <c r="AD27" s="131" t="str">
        <f>[23]Outubro!$I$33</f>
        <v>O</v>
      </c>
      <c r="AE27" s="131" t="str">
        <f>[23]Outubro!$I$34</f>
        <v>O</v>
      </c>
      <c r="AF27" s="131" t="str">
        <f>[23]Outubro!$I$35</f>
        <v>SO</v>
      </c>
      <c r="AG27" s="127" t="str">
        <f>[23]Outubro!$I$36</f>
        <v>S</v>
      </c>
      <c r="AL27" t="s">
        <v>47</v>
      </c>
      <c r="AN27" t="s">
        <v>47</v>
      </c>
    </row>
    <row r="28" spans="1:40" x14ac:dyDescent="0.2">
      <c r="A28" s="98" t="s">
        <v>9</v>
      </c>
      <c r="B28" s="136" t="str">
        <f>[24]Outubro!$I$5</f>
        <v>L</v>
      </c>
      <c r="C28" s="136" t="str">
        <f>[24]Outubro!$I$6</f>
        <v>NO</v>
      </c>
      <c r="D28" s="136" t="str">
        <f>[24]Outubro!$I$7</f>
        <v>O</v>
      </c>
      <c r="E28" s="136" t="str">
        <f>[24]Outubro!$I$8</f>
        <v>L</v>
      </c>
      <c r="F28" s="136" t="str">
        <f>[24]Outubro!$I$9</f>
        <v>SE</v>
      </c>
      <c r="G28" s="136" t="str">
        <f>[24]Outubro!$I$10</f>
        <v>S</v>
      </c>
      <c r="H28" s="136" t="str">
        <f>[24]Outubro!$I$11</f>
        <v>S</v>
      </c>
      <c r="I28" s="136" t="str">
        <f>[24]Outubro!$I$12</f>
        <v>N</v>
      </c>
      <c r="J28" s="136" t="str">
        <f>[24]Outubro!$I$13</f>
        <v>O</v>
      </c>
      <c r="K28" s="136" t="str">
        <f>[24]Outubro!$I$14</f>
        <v>SE</v>
      </c>
      <c r="L28" s="136" t="str">
        <f>[24]Outubro!$I$15</f>
        <v>N</v>
      </c>
      <c r="M28" s="136" t="str">
        <f>[24]Outubro!$I$16</f>
        <v>L</v>
      </c>
      <c r="N28" s="136" t="str">
        <f>[24]Outubro!$I$17</f>
        <v>N</v>
      </c>
      <c r="O28" s="136" t="str">
        <f>[24]Outubro!$I$18</f>
        <v>N</v>
      </c>
      <c r="P28" s="136" t="str">
        <f>[24]Outubro!$I$19</f>
        <v>N</v>
      </c>
      <c r="Q28" s="136" t="str">
        <f>[24]Outubro!$I$20</f>
        <v>N</v>
      </c>
      <c r="R28" s="136" t="str">
        <f>[24]Outubro!$I$21</f>
        <v>L</v>
      </c>
      <c r="S28" s="136" t="str">
        <f>[24]Outubro!$I$22</f>
        <v>L</v>
      </c>
      <c r="T28" s="131" t="str">
        <f>[24]Outubro!$I$23</f>
        <v>L</v>
      </c>
      <c r="U28" s="131" t="str">
        <f>[24]Outubro!$I$24</f>
        <v>NE</v>
      </c>
      <c r="V28" s="131" t="str">
        <f>[24]Outubro!$I$25</f>
        <v>L</v>
      </c>
      <c r="W28" s="131" t="str">
        <f>[24]Outubro!$I$26</f>
        <v>L</v>
      </c>
      <c r="X28" s="131" t="str">
        <f>[24]Outubro!$I$27</f>
        <v>L</v>
      </c>
      <c r="Y28" s="131" t="str">
        <f>[24]Outubro!$I$28</f>
        <v>L</v>
      </c>
      <c r="Z28" s="131" t="str">
        <f>[24]Outubro!$I$29</f>
        <v>N</v>
      </c>
      <c r="AA28" s="131" t="str">
        <f>[24]Outubro!$I$30</f>
        <v>L</v>
      </c>
      <c r="AB28" s="131" t="str">
        <f>[24]Outubro!$I$31</f>
        <v>SO</v>
      </c>
      <c r="AC28" s="131" t="str">
        <f>[24]Outubro!$I$32</f>
        <v>L</v>
      </c>
      <c r="AD28" s="131" t="str">
        <f>[24]Outubro!$I$33</f>
        <v>N</v>
      </c>
      <c r="AE28" s="131" t="str">
        <f>[24]Outubro!$I$34</f>
        <v>S</v>
      </c>
      <c r="AF28" s="131" t="str">
        <f>[24]Outubro!$I$35</f>
        <v>SE</v>
      </c>
      <c r="AG28" s="127" t="str">
        <f>[24]Outubro!$I$36</f>
        <v>L</v>
      </c>
      <c r="AM28" t="s">
        <v>47</v>
      </c>
    </row>
    <row r="29" spans="1:40" x14ac:dyDescent="0.2">
      <c r="A29" s="98" t="s">
        <v>42</v>
      </c>
      <c r="B29" s="136" t="str">
        <f>[25]Outubro!$I$5</f>
        <v>N</v>
      </c>
      <c r="C29" s="136" t="str">
        <f>[25]Outubro!$I$6</f>
        <v>N</v>
      </c>
      <c r="D29" s="136" t="str">
        <f>[25]Outubro!$I$7</f>
        <v>N</v>
      </c>
      <c r="E29" s="136" t="str">
        <f>[25]Outubro!$I$8</f>
        <v>N</v>
      </c>
      <c r="F29" s="136" t="str">
        <f>[25]Outubro!$I$9</f>
        <v>N</v>
      </c>
      <c r="G29" s="136" t="str">
        <f>[25]Outubro!$I$10</f>
        <v>N</v>
      </c>
      <c r="H29" s="136" t="str">
        <f>[25]Outubro!$I$11</f>
        <v>N</v>
      </c>
      <c r="I29" s="136" t="str">
        <f>[25]Outubro!$I$12</f>
        <v>N</v>
      </c>
      <c r="J29" s="136" t="str">
        <f>[25]Outubro!$I$13</f>
        <v>N</v>
      </c>
      <c r="K29" s="136" t="str">
        <f>[25]Outubro!$I$14</f>
        <v>N</v>
      </c>
      <c r="L29" s="136" t="str">
        <f>[25]Outubro!$I$15</f>
        <v>N</v>
      </c>
      <c r="M29" s="136" t="str">
        <f>[25]Outubro!$I$16</f>
        <v>N</v>
      </c>
      <c r="N29" s="136" t="str">
        <f>[25]Outubro!$I$17</f>
        <v>N</v>
      </c>
      <c r="O29" s="136" t="str">
        <f>[25]Outubro!$I$18</f>
        <v>N</v>
      </c>
      <c r="P29" s="136" t="str">
        <f>[25]Outubro!$I$19</f>
        <v>N</v>
      </c>
      <c r="Q29" s="136" t="str">
        <f>[25]Outubro!$I$20</f>
        <v>N</v>
      </c>
      <c r="R29" s="136" t="str">
        <f>[25]Outubro!$I$21</f>
        <v>N</v>
      </c>
      <c r="S29" s="136" t="str">
        <f>[25]Outubro!$I$22</f>
        <v>N</v>
      </c>
      <c r="T29" s="131" t="str">
        <f>[25]Outubro!$I$23</f>
        <v>N</v>
      </c>
      <c r="U29" s="131" t="str">
        <f>[25]Outubro!$I$24</f>
        <v>N</v>
      </c>
      <c r="V29" s="131" t="str">
        <f>[25]Outubro!$I$25</f>
        <v>N</v>
      </c>
      <c r="W29" s="131" t="str">
        <f>[25]Outubro!$I$26</f>
        <v>N</v>
      </c>
      <c r="X29" s="131" t="str">
        <f>[25]Outubro!$I$27</f>
        <v>N</v>
      </c>
      <c r="Y29" s="131" t="str">
        <f>[25]Outubro!$I$28</f>
        <v>N</v>
      </c>
      <c r="Z29" s="131" t="str">
        <f>[25]Outubro!$I$29</f>
        <v>N</v>
      </c>
      <c r="AA29" s="131" t="str">
        <f>[25]Outubro!$I$30</f>
        <v>N</v>
      </c>
      <c r="AB29" s="131" t="str">
        <f>[25]Outubro!$I$31</f>
        <v>N</v>
      </c>
      <c r="AC29" s="131" t="str">
        <f>[25]Outubro!$I$32</f>
        <v>N</v>
      </c>
      <c r="AD29" s="131" t="str">
        <f>[25]Outubro!$I$33</f>
        <v>N</v>
      </c>
      <c r="AE29" s="131" t="str">
        <f>[25]Outubro!$I$34</f>
        <v>N</v>
      </c>
      <c r="AF29" s="131" t="str">
        <f>[25]Outubro!$I$35</f>
        <v>N</v>
      </c>
      <c r="AG29" s="127" t="str">
        <f>[25]Outubro!$I$36</f>
        <v>N</v>
      </c>
      <c r="AJ29" t="s">
        <v>47</v>
      </c>
    </row>
    <row r="30" spans="1:40" x14ac:dyDescent="0.2">
      <c r="A30" s="98" t="s">
        <v>10</v>
      </c>
      <c r="B30" s="11" t="str">
        <f>[26]Outubro!$I$5</f>
        <v>*</v>
      </c>
      <c r="C30" s="11" t="str">
        <f>[26]Outubro!$I$6</f>
        <v>*</v>
      </c>
      <c r="D30" s="11" t="str">
        <f>[26]Outubro!$I$7</f>
        <v>*</v>
      </c>
      <c r="E30" s="11" t="str">
        <f>[26]Outubro!$I$8</f>
        <v>*</v>
      </c>
      <c r="F30" s="11" t="str">
        <f>[26]Outubro!$I$9</f>
        <v>*</v>
      </c>
      <c r="G30" s="11" t="str">
        <f>[26]Outubro!$I$10</f>
        <v>*</v>
      </c>
      <c r="H30" s="11" t="str">
        <f>[26]Outubro!$I$11</f>
        <v>*</v>
      </c>
      <c r="I30" s="11" t="str">
        <f>[26]Outubro!$I$12</f>
        <v>*</v>
      </c>
      <c r="J30" s="11" t="str">
        <f>[26]Outubro!$I$13</f>
        <v>*</v>
      </c>
      <c r="K30" s="11" t="str">
        <f>[26]Outubro!$I$14</f>
        <v>*</v>
      </c>
      <c r="L30" s="11" t="str">
        <f>[26]Outubro!$I$15</f>
        <v>*</v>
      </c>
      <c r="M30" s="11" t="str">
        <f>[26]Outubro!$I$16</f>
        <v>*</v>
      </c>
      <c r="N30" s="11" t="str">
        <f>[26]Outubro!$I$17</f>
        <v>*</v>
      </c>
      <c r="O30" s="11" t="str">
        <f>[26]Outubro!$I$18</f>
        <v>*</v>
      </c>
      <c r="P30" s="11" t="str">
        <f>[26]Outubro!$I$19</f>
        <v>*</v>
      </c>
      <c r="Q30" s="11" t="str">
        <f>[26]Outubro!$I$20</f>
        <v>*</v>
      </c>
      <c r="R30" s="11" t="str">
        <f>[26]Outubro!$I$21</f>
        <v>*</v>
      </c>
      <c r="S30" s="11" t="str">
        <f>[26]Outubro!$I$22</f>
        <v>*</v>
      </c>
      <c r="T30" s="131" t="str">
        <f>[26]Outubro!$I$23</f>
        <v>*</v>
      </c>
      <c r="U30" s="131" t="str">
        <f>[26]Outubro!$I$24</f>
        <v>*</v>
      </c>
      <c r="V30" s="131" t="str">
        <f>[26]Outubro!$I$25</f>
        <v>*</v>
      </c>
      <c r="W30" s="131" t="str">
        <f>[26]Outubro!$I$26</f>
        <v>*</v>
      </c>
      <c r="X30" s="131" t="str">
        <f>[26]Outubro!$I$27</f>
        <v>*</v>
      </c>
      <c r="Y30" s="131" t="str">
        <f>[26]Outubro!$I$28</f>
        <v>*</v>
      </c>
      <c r="Z30" s="131" t="str">
        <f>[26]Outubro!$I$29</f>
        <v>*</v>
      </c>
      <c r="AA30" s="131" t="str">
        <f>[26]Outubro!$I$30</f>
        <v>*</v>
      </c>
      <c r="AB30" s="131" t="str">
        <f>[26]Outubro!$I$31</f>
        <v>*</v>
      </c>
      <c r="AC30" s="131" t="str">
        <f>[26]Outubro!$I$32</f>
        <v>*</v>
      </c>
      <c r="AD30" s="131" t="str">
        <f>[26]Outubro!$I$33</f>
        <v>*</v>
      </c>
      <c r="AE30" s="131" t="str">
        <f>[26]Outubro!$I$34</f>
        <v>*</v>
      </c>
      <c r="AF30" s="131" t="str">
        <f>[26]Outubro!$I$35</f>
        <v>*</v>
      </c>
      <c r="AG30" s="127" t="str">
        <f>[26]Outubro!$I$36</f>
        <v>*</v>
      </c>
      <c r="AJ30" t="s">
        <v>47</v>
      </c>
    </row>
    <row r="31" spans="1:40" x14ac:dyDescent="0.2">
      <c r="A31" s="98" t="s">
        <v>172</v>
      </c>
      <c r="B31" s="131" t="str">
        <f>[27]Outubro!$I$5</f>
        <v>N</v>
      </c>
      <c r="C31" s="131" t="str">
        <f>[27]Outubro!$I$6</f>
        <v>N</v>
      </c>
      <c r="D31" s="131" t="str">
        <f>[27]Outubro!$I$7</f>
        <v>N</v>
      </c>
      <c r="E31" s="131" t="str">
        <f>[27]Outubro!$I$8</f>
        <v>N</v>
      </c>
      <c r="F31" s="131" t="str">
        <f>[27]Outubro!$I$9</f>
        <v>S</v>
      </c>
      <c r="G31" s="131" t="str">
        <f>[27]Outubro!$I$10</f>
        <v>N</v>
      </c>
      <c r="H31" s="131" t="str">
        <f>[27]Outubro!$I$11</f>
        <v>N</v>
      </c>
      <c r="I31" s="131" t="str">
        <f>[27]Outubro!$I$12</f>
        <v>N</v>
      </c>
      <c r="J31" s="131" t="str">
        <f>[27]Outubro!$I$13</f>
        <v>N</v>
      </c>
      <c r="K31" s="131" t="str">
        <f>[27]Outubro!$I$14</f>
        <v>SE</v>
      </c>
      <c r="L31" s="131" t="str">
        <f>[27]Outubro!$I$15</f>
        <v>N</v>
      </c>
      <c r="M31" s="131" t="str">
        <f>[27]Outubro!$I$16</f>
        <v>N</v>
      </c>
      <c r="N31" s="131" t="str">
        <f>[27]Outubro!$I$17</f>
        <v>N</v>
      </c>
      <c r="O31" s="131" t="str">
        <f>[27]Outubro!$I$18</f>
        <v>N</v>
      </c>
      <c r="P31" s="131" t="str">
        <f>[27]Outubro!$I$19</f>
        <v>N</v>
      </c>
      <c r="Q31" s="131" t="str">
        <f>[27]Outubro!$I$20</f>
        <v>L</v>
      </c>
      <c r="R31" s="131" t="str">
        <f>[27]Outubro!$I$21</f>
        <v>L</v>
      </c>
      <c r="S31" s="131" t="str">
        <f>[27]Outubro!$I$22</f>
        <v>N</v>
      </c>
      <c r="T31" s="131" t="str">
        <f>[27]Outubro!$I$23</f>
        <v>N</v>
      </c>
      <c r="U31" s="131" t="str">
        <f>[27]Outubro!$I$24</f>
        <v>N</v>
      </c>
      <c r="V31" s="131" t="str">
        <f>[27]Outubro!$I$25</f>
        <v>N</v>
      </c>
      <c r="W31" s="131" t="str">
        <f>[27]Outubro!$I$26</f>
        <v>NE</v>
      </c>
      <c r="X31" s="131" t="str">
        <f>[27]Outubro!$I$27</f>
        <v>N</v>
      </c>
      <c r="Y31" s="131" t="str">
        <f>[27]Outubro!$I$28</f>
        <v>N</v>
      </c>
      <c r="Z31" s="131" t="str">
        <f>[27]Outubro!$I$29</f>
        <v>N</v>
      </c>
      <c r="AA31" s="131" t="str">
        <f>[27]Outubro!$I$30</f>
        <v>N</v>
      </c>
      <c r="AB31" s="131" t="str">
        <f>[27]Outubro!$I$31</f>
        <v>N</v>
      </c>
      <c r="AC31" s="131" t="str">
        <f>[27]Outubro!$I$32</f>
        <v>N</v>
      </c>
      <c r="AD31" s="131" t="str">
        <f>[27]Outubro!$I$33</f>
        <v>S</v>
      </c>
      <c r="AE31" s="131" t="str">
        <f>[27]Outubro!$I$34</f>
        <v>S</v>
      </c>
      <c r="AF31" s="131" t="str">
        <f>[27]Outubro!$I$35</f>
        <v>SE</v>
      </c>
      <c r="AG31" s="140" t="str">
        <f>[27]Outubro!$I$36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6" t="str">
        <f>[28]Outubro!$I$5</f>
        <v>*</v>
      </c>
      <c r="C32" s="136" t="str">
        <f>[28]Outubro!$I$6</f>
        <v>*</v>
      </c>
      <c r="D32" s="136" t="str">
        <f>[28]Outubro!$I$7</f>
        <v>*</v>
      </c>
      <c r="E32" s="136" t="str">
        <f>[28]Outubro!$I$8</f>
        <v>*</v>
      </c>
      <c r="F32" s="136" t="str">
        <f>[28]Outubro!$I$9</f>
        <v>*</v>
      </c>
      <c r="G32" s="136" t="str">
        <f>[28]Outubro!$I$10</f>
        <v>*</v>
      </c>
      <c r="H32" s="136" t="str">
        <f>[28]Outubro!$I$11</f>
        <v>*</v>
      </c>
      <c r="I32" s="136" t="str">
        <f>[28]Outubro!$I$12</f>
        <v>*</v>
      </c>
      <c r="J32" s="136" t="str">
        <f>[28]Outubro!$I$13</f>
        <v>*</v>
      </c>
      <c r="K32" s="136" t="str">
        <f>[28]Outubro!$I$14</f>
        <v>*</v>
      </c>
      <c r="L32" s="136" t="str">
        <f>[28]Outubro!$I$15</f>
        <v>*</v>
      </c>
      <c r="M32" s="136" t="str">
        <f>[28]Outubro!$I$16</f>
        <v>*</v>
      </c>
      <c r="N32" s="136" t="str">
        <f>[28]Outubro!$I$17</f>
        <v>*</v>
      </c>
      <c r="O32" s="136" t="str">
        <f>[28]Outubro!$I$18</f>
        <v>*</v>
      </c>
      <c r="P32" s="136" t="str">
        <f>[28]Outubro!$I$19</f>
        <v>*</v>
      </c>
      <c r="Q32" s="136" t="str">
        <f>[28]Outubro!$I$20</f>
        <v>*</v>
      </c>
      <c r="R32" s="136" t="str">
        <f>[28]Outubro!$I$21</f>
        <v>*</v>
      </c>
      <c r="S32" s="136" t="str">
        <f>[28]Outubro!$I$22</f>
        <v>*</v>
      </c>
      <c r="T32" s="131" t="str">
        <f>[28]Outubro!$I$23</f>
        <v>*</v>
      </c>
      <c r="U32" s="131" t="str">
        <f>[28]Outubro!$I$24</f>
        <v>*</v>
      </c>
      <c r="V32" s="131" t="str">
        <f>[28]Outubro!$I$25</f>
        <v>*</v>
      </c>
      <c r="W32" s="131" t="str">
        <f>[28]Outubro!$I$26</f>
        <v>*</v>
      </c>
      <c r="X32" s="131" t="str">
        <f>[28]Outubro!$I$27</f>
        <v>*</v>
      </c>
      <c r="Y32" s="131" t="str">
        <f>[28]Outubro!$I$28</f>
        <v>*</v>
      </c>
      <c r="Z32" s="131" t="str">
        <f>[28]Outubro!$I$29</f>
        <v>*</v>
      </c>
      <c r="AA32" s="131" t="str">
        <f>[28]Outubro!$I$30</f>
        <v>*</v>
      </c>
      <c r="AB32" s="131" t="str">
        <f>[28]Outubro!$I$31</f>
        <v>*</v>
      </c>
      <c r="AC32" s="131" t="str">
        <f>[28]Outubro!$I$32</f>
        <v>*</v>
      </c>
      <c r="AD32" s="131" t="str">
        <f>[28]Outubro!$I$33</f>
        <v>*</v>
      </c>
      <c r="AE32" s="131" t="str">
        <f>[28]Outubro!$I$34</f>
        <v>*</v>
      </c>
      <c r="AF32" s="131" t="str">
        <f>[28]Outubro!$I$35</f>
        <v>*</v>
      </c>
      <c r="AG32" s="127" t="str">
        <f>[28]Outubro!$I$36</f>
        <v>*</v>
      </c>
      <c r="AJ32" t="s">
        <v>47</v>
      </c>
    </row>
    <row r="33" spans="1:39" s="5" customFormat="1" x14ac:dyDescent="0.2">
      <c r="A33" s="98" t="s">
        <v>12</v>
      </c>
      <c r="B33" s="136" t="str">
        <f>[29]Outubro!$I$5</f>
        <v>*</v>
      </c>
      <c r="C33" s="136" t="str">
        <f>[29]Outubro!$I$6</f>
        <v>*</v>
      </c>
      <c r="D33" s="136" t="str">
        <f>[29]Outubro!$I$7</f>
        <v>*</v>
      </c>
      <c r="E33" s="136" t="str">
        <f>[29]Outubro!$I$8</f>
        <v>*</v>
      </c>
      <c r="F33" s="136" t="str">
        <f>[29]Outubro!$I$9</f>
        <v>*</v>
      </c>
      <c r="G33" s="136" t="str">
        <f>[29]Outubro!$I$10</f>
        <v>*</v>
      </c>
      <c r="H33" s="136" t="str">
        <f>[29]Outubro!$I$11</f>
        <v>*</v>
      </c>
      <c r="I33" s="136" t="str">
        <f>[29]Outubro!$I$12</f>
        <v>*</v>
      </c>
      <c r="J33" s="136" t="str">
        <f>[29]Outubro!$I$13</f>
        <v>*</v>
      </c>
      <c r="K33" s="136" t="str">
        <f>[29]Outubro!$I$14</f>
        <v>*</v>
      </c>
      <c r="L33" s="136" t="str">
        <f>[29]Outubro!$I$15</f>
        <v>*</v>
      </c>
      <c r="M33" s="136" t="str">
        <f>[29]Outubro!$I$16</f>
        <v>*</v>
      </c>
      <c r="N33" s="136" t="str">
        <f>[29]Outubro!$I$17</f>
        <v>*</v>
      </c>
      <c r="O33" s="136" t="str">
        <f>[29]Outubro!$I$18</f>
        <v>N</v>
      </c>
      <c r="P33" s="136" t="str">
        <f>[29]Outubro!$I$19</f>
        <v>S</v>
      </c>
      <c r="Q33" s="136" t="str">
        <f>[29]Outubro!$I$20</f>
        <v>S</v>
      </c>
      <c r="R33" s="136" t="str">
        <f>[29]Outubro!$I$21</f>
        <v>S</v>
      </c>
      <c r="S33" s="136" t="str">
        <f>[29]Outubro!$I$22</f>
        <v>S</v>
      </c>
      <c r="T33" s="136" t="str">
        <f>[29]Outubro!$I$23</f>
        <v>N</v>
      </c>
      <c r="U33" s="136" t="str">
        <f>[29]Outubro!$I$24</f>
        <v>*</v>
      </c>
      <c r="V33" s="136" t="str">
        <f>[29]Outubro!$I$25</f>
        <v>*</v>
      </c>
      <c r="W33" s="136" t="str">
        <f>[29]Outubro!$I$26</f>
        <v>*</v>
      </c>
      <c r="X33" s="136" t="str">
        <f>[29]Outubro!$I$27</f>
        <v>*</v>
      </c>
      <c r="Y33" s="136" t="str">
        <f>[29]Outubro!$I$28</f>
        <v>*</v>
      </c>
      <c r="Z33" s="136" t="str">
        <f>[29]Outubro!$I$29</f>
        <v>*</v>
      </c>
      <c r="AA33" s="136" t="str">
        <f>[29]Outubro!$I$30</f>
        <v>*</v>
      </c>
      <c r="AB33" s="136" t="str">
        <f>[29]Outubro!$I$31</f>
        <v>*</v>
      </c>
      <c r="AC33" s="136" t="str">
        <f>[29]Outubro!$I$32</f>
        <v>*</v>
      </c>
      <c r="AD33" s="136" t="str">
        <f>[29]Outubro!$I$33</f>
        <v>N</v>
      </c>
      <c r="AE33" s="136" t="str">
        <f>[29]Outubro!$I$34</f>
        <v>S</v>
      </c>
      <c r="AF33" s="136" t="str">
        <f>[29]Outubro!$I$35</f>
        <v>S</v>
      </c>
      <c r="AG33" s="127" t="str">
        <f>[29]Outubro!$I$36</f>
        <v>S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1" t="str">
        <f>[30]Outubro!$I$5</f>
        <v>*</v>
      </c>
      <c r="C34" s="131" t="str">
        <f>[30]Outubro!$I$6</f>
        <v>*</v>
      </c>
      <c r="D34" s="131" t="str">
        <f>[30]Outubro!$I$7</f>
        <v>*</v>
      </c>
      <c r="E34" s="131" t="str">
        <f>[30]Outubro!$I$8</f>
        <v>*</v>
      </c>
      <c r="F34" s="131" t="str">
        <f>[30]Outubro!$I$9</f>
        <v>*</v>
      </c>
      <c r="G34" s="131" t="str">
        <f>[30]Outubro!$I$10</f>
        <v>*</v>
      </c>
      <c r="H34" s="131" t="str">
        <f>[30]Outubro!$I$11</f>
        <v>*</v>
      </c>
      <c r="I34" s="131" t="str">
        <f>[30]Outubro!$I$12</f>
        <v>*</v>
      </c>
      <c r="J34" s="131" t="str">
        <f>[30]Outubro!$I$13</f>
        <v>*</v>
      </c>
      <c r="K34" s="131" t="str">
        <f>[30]Outubro!$I$14</f>
        <v>*</v>
      </c>
      <c r="L34" s="131" t="str">
        <f>[30]Outubro!$I$15</f>
        <v>*</v>
      </c>
      <c r="M34" s="131" t="str">
        <f>[30]Outubro!$I$16</f>
        <v>*</v>
      </c>
      <c r="N34" s="131" t="str">
        <f>[30]Outubro!$I$17</f>
        <v>*</v>
      </c>
      <c r="O34" s="131" t="str">
        <f>[30]Outubro!$I$18</f>
        <v>*</v>
      </c>
      <c r="P34" s="131" t="str">
        <f>[30]Outubro!$I$19</f>
        <v>*</v>
      </c>
      <c r="Q34" s="131" t="str">
        <f>[30]Outubro!$I$20</f>
        <v>*</v>
      </c>
      <c r="R34" s="131" t="str">
        <f>[30]Outubro!$I$21</f>
        <v>*</v>
      </c>
      <c r="S34" s="131" t="str">
        <f>[30]Outubro!$I$22</f>
        <v>*</v>
      </c>
      <c r="T34" s="131" t="str">
        <f>[30]Outubro!$I$23</f>
        <v>*</v>
      </c>
      <c r="U34" s="131" t="str">
        <f>[30]Outubro!$I$24</f>
        <v>*</v>
      </c>
      <c r="V34" s="131" t="str">
        <f>[30]Outubro!$I$25</f>
        <v>*</v>
      </c>
      <c r="W34" s="131" t="str">
        <f>[30]Outubro!$I$26</f>
        <v>*</v>
      </c>
      <c r="X34" s="131" t="str">
        <f>[30]Outubro!$I$27</f>
        <v>*</v>
      </c>
      <c r="Y34" s="131" t="str">
        <f>[30]Outubro!$I$28</f>
        <v>*</v>
      </c>
      <c r="Z34" s="131" t="str">
        <f>[30]Outubro!$I$29</f>
        <v>*</v>
      </c>
      <c r="AA34" s="131" t="str">
        <f>[30]Outubro!$I$30</f>
        <v>*</v>
      </c>
      <c r="AB34" s="131" t="str">
        <f>[30]Outubro!$I$31</f>
        <v>*</v>
      </c>
      <c r="AC34" s="131" t="str">
        <f>[30]Outubro!$I$32</f>
        <v>*</v>
      </c>
      <c r="AD34" s="131" t="str">
        <f>[30]Outubro!$I$33</f>
        <v>*</v>
      </c>
      <c r="AE34" s="131" t="str">
        <f>[30]Outubro!$I$34</f>
        <v>*</v>
      </c>
      <c r="AF34" s="131" t="str">
        <f>[30]Outubro!$I$35</f>
        <v>*</v>
      </c>
      <c r="AG34" s="135" t="str">
        <f>[30]Outubro!$I$36</f>
        <v>*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6" t="str">
        <f>[31]Outubro!$I$5</f>
        <v>NE</v>
      </c>
      <c r="C35" s="136" t="str">
        <f>[31]Outubro!$I$6</f>
        <v>NE</v>
      </c>
      <c r="D35" s="136" t="str">
        <f>[31]Outubro!$I$7</f>
        <v>NE</v>
      </c>
      <c r="E35" s="136" t="str">
        <f>[31]Outubro!$I$8</f>
        <v>L</v>
      </c>
      <c r="F35" s="136" t="str">
        <f>[31]Outubro!$I$9</f>
        <v>SE</v>
      </c>
      <c r="G35" s="136" t="str">
        <f>[31]Outubro!$I$10</f>
        <v>S</v>
      </c>
      <c r="H35" s="136" t="str">
        <f>[31]Outubro!$I$11</f>
        <v>N</v>
      </c>
      <c r="I35" s="136" t="str">
        <f>[31]Outubro!$I$12</f>
        <v>N</v>
      </c>
      <c r="J35" s="136" t="str">
        <f>[31]Outubro!$I$13</f>
        <v>O</v>
      </c>
      <c r="K35" s="136" t="str">
        <f>[31]Outubro!$I$14</f>
        <v>SE</v>
      </c>
      <c r="L35" s="136" t="str">
        <f>[31]Outubro!$I$15</f>
        <v>NE</v>
      </c>
      <c r="M35" s="136" t="str">
        <f>[31]Outubro!$I$16</f>
        <v>N</v>
      </c>
      <c r="N35" s="136" t="str">
        <f>[31]Outubro!$I$17</f>
        <v>N</v>
      </c>
      <c r="O35" s="136" t="str">
        <f>[31]Outubro!$I$18</f>
        <v>N</v>
      </c>
      <c r="P35" s="136" t="str">
        <f>[31]Outubro!$I$19</f>
        <v>N</v>
      </c>
      <c r="Q35" s="136" t="str">
        <f>[31]Outubro!$I$20</f>
        <v>N</v>
      </c>
      <c r="R35" s="136" t="str">
        <f>[31]Outubro!$I$21</f>
        <v>N</v>
      </c>
      <c r="S35" s="136" t="str">
        <f>[31]Outubro!$I$22</f>
        <v>N</v>
      </c>
      <c r="T35" s="131" t="str">
        <f>[31]Outubro!$I$23</f>
        <v>N</v>
      </c>
      <c r="U35" s="131" t="str">
        <f>[31]Outubro!$I$24</f>
        <v>N</v>
      </c>
      <c r="V35" s="131" t="str">
        <f>[31]Outubro!$I$25</f>
        <v>N</v>
      </c>
      <c r="W35" s="131" t="str">
        <f>[31]Outubro!$I$26</f>
        <v>N</v>
      </c>
      <c r="X35" s="131" t="str">
        <f>[31]Outubro!$I$27</f>
        <v>*</v>
      </c>
      <c r="Y35" s="131" t="str">
        <f>[31]Outubro!$I$28</f>
        <v>*</v>
      </c>
      <c r="Z35" s="131" t="str">
        <f>[31]Outubro!$I$29</f>
        <v>N</v>
      </c>
      <c r="AA35" s="131" t="str">
        <f>[31]Outubro!$I$30</f>
        <v>*</v>
      </c>
      <c r="AB35" s="131" t="str">
        <f>[31]Outubro!$I$31</f>
        <v>N</v>
      </c>
      <c r="AC35" s="131" t="str">
        <f>[31]Outubro!$I$32</f>
        <v>N</v>
      </c>
      <c r="AD35" s="131" t="str">
        <f>[31]Outubro!$I$33</f>
        <v>N</v>
      </c>
      <c r="AE35" s="131" t="str">
        <f>[31]Outubro!$I$34</f>
        <v>N</v>
      </c>
      <c r="AF35" s="131" t="str">
        <f>[31]Outubro!$I$35</f>
        <v>N</v>
      </c>
      <c r="AG35" s="140" t="str">
        <f>[31]Outubro!$I$36</f>
        <v>N</v>
      </c>
      <c r="AK35" t="s">
        <v>47</v>
      </c>
    </row>
    <row r="36" spans="1:39" x14ac:dyDescent="0.2">
      <c r="A36" s="98" t="s">
        <v>144</v>
      </c>
      <c r="B36" s="136" t="str">
        <f>[32]Outubro!$I$5</f>
        <v>*</v>
      </c>
      <c r="C36" s="136" t="str">
        <f>[32]Outubro!$I$6</f>
        <v>*</v>
      </c>
      <c r="D36" s="136" t="str">
        <f>[32]Outubro!$I$7</f>
        <v>*</v>
      </c>
      <c r="E36" s="136" t="str">
        <f>[32]Outubro!$I$8</f>
        <v>*</v>
      </c>
      <c r="F36" s="136" t="str">
        <f>[32]Outubro!$I$9</f>
        <v>*</v>
      </c>
      <c r="G36" s="136" t="str">
        <f>[32]Outubro!$I$10</f>
        <v>*</v>
      </c>
      <c r="H36" s="136" t="str">
        <f>[32]Outubro!$I$11</f>
        <v>*</v>
      </c>
      <c r="I36" s="136" t="str">
        <f>[32]Outubro!$I$12</f>
        <v>*</v>
      </c>
      <c r="J36" s="136" t="str">
        <f>[32]Outubro!$I$13</f>
        <v>*</v>
      </c>
      <c r="K36" s="136" t="str">
        <f>[32]Outubro!$I$14</f>
        <v>*</v>
      </c>
      <c r="L36" s="136" t="str">
        <f>[32]Outubro!$I$15</f>
        <v>*</v>
      </c>
      <c r="M36" s="136" t="str">
        <f>[32]Outubro!$I$16</f>
        <v>*</v>
      </c>
      <c r="N36" s="136" t="str">
        <f>[32]Outubro!$I$17</f>
        <v>*</v>
      </c>
      <c r="O36" s="136" t="str">
        <f>[32]Outubro!$I$18</f>
        <v>*</v>
      </c>
      <c r="P36" s="136" t="str">
        <f>[32]Outubro!$I$19</f>
        <v>*</v>
      </c>
      <c r="Q36" s="131" t="str">
        <f>[32]Outubro!$I$20</f>
        <v>*</v>
      </c>
      <c r="R36" s="131" t="str">
        <f>[32]Outubro!$I$21</f>
        <v>*</v>
      </c>
      <c r="S36" s="131" t="str">
        <f>[32]Outubro!$I$22</f>
        <v>*</v>
      </c>
      <c r="T36" s="131" t="str">
        <f>[32]Outubro!$I$23</f>
        <v>*</v>
      </c>
      <c r="U36" s="131" t="str">
        <f>[32]Outubro!$I$24</f>
        <v>*</v>
      </c>
      <c r="V36" s="131" t="str">
        <f>[32]Outubro!$I$25</f>
        <v>*</v>
      </c>
      <c r="W36" s="131" t="str">
        <f>[32]Outubro!$I$26</f>
        <v>*</v>
      </c>
      <c r="X36" s="131" t="str">
        <f>[32]Outubro!$I$27</f>
        <v>*</v>
      </c>
      <c r="Y36" s="131" t="str">
        <f>[32]Outubro!$I$28</f>
        <v>*</v>
      </c>
      <c r="Z36" s="131" t="str">
        <f>[32]Outubro!$I$29</f>
        <v>*</v>
      </c>
      <c r="AA36" s="131" t="str">
        <f>[32]Outubro!$I$30</f>
        <v>*</v>
      </c>
      <c r="AB36" s="131" t="str">
        <f>[32]Outubro!$I$31</f>
        <v>*</v>
      </c>
      <c r="AC36" s="131" t="str">
        <f>[32]Outubro!$I$32</f>
        <v>*</v>
      </c>
      <c r="AD36" s="131" t="str">
        <f>[32]Outubro!$I$33</f>
        <v>*</v>
      </c>
      <c r="AE36" s="131" t="str">
        <f>[32]Outubro!$I$34</f>
        <v>*</v>
      </c>
      <c r="AF36" s="131" t="str">
        <f>[32]Outubro!$I$35</f>
        <v>*</v>
      </c>
      <c r="AG36" s="140" t="str">
        <f>[32]Outubro!$I$36</f>
        <v>*</v>
      </c>
      <c r="AJ36" t="s">
        <v>47</v>
      </c>
      <c r="AK36" t="s">
        <v>47</v>
      </c>
    </row>
    <row r="37" spans="1:39" x14ac:dyDescent="0.2">
      <c r="A37" s="98" t="s">
        <v>14</v>
      </c>
      <c r="B37" s="136" t="str">
        <f>[33]Outubro!$I$5</f>
        <v>*</v>
      </c>
      <c r="C37" s="136" t="str">
        <f>[33]Outubro!$I$6</f>
        <v>*</v>
      </c>
      <c r="D37" s="136" t="str">
        <f>[33]Outubro!$I$7</f>
        <v>*</v>
      </c>
      <c r="E37" s="136" t="str">
        <f>[33]Outubro!$I$8</f>
        <v>*</v>
      </c>
      <c r="F37" s="136" t="str">
        <f>[33]Outubro!$I$9</f>
        <v>*</v>
      </c>
      <c r="G37" s="136" t="str">
        <f>[33]Outubro!$I$10</f>
        <v>*</v>
      </c>
      <c r="H37" s="136" t="str">
        <f>[33]Outubro!$I$11</f>
        <v>*</v>
      </c>
      <c r="I37" s="136" t="str">
        <f>[33]Outubro!$I$12</f>
        <v>*</v>
      </c>
      <c r="J37" s="136" t="str">
        <f>[33]Outubro!$I$13</f>
        <v>*</v>
      </c>
      <c r="K37" s="136" t="str">
        <f>[33]Outubro!$I$14</f>
        <v>*</v>
      </c>
      <c r="L37" s="136" t="str">
        <f>[33]Outubro!$I$15</f>
        <v>*</v>
      </c>
      <c r="M37" s="136" t="str">
        <f>[33]Outubro!$I$16</f>
        <v>*</v>
      </c>
      <c r="N37" s="136" t="str">
        <f>[33]Outubro!$I$17</f>
        <v>*</v>
      </c>
      <c r="O37" s="136" t="str">
        <f>[33]Outubro!$I$18</f>
        <v>*</v>
      </c>
      <c r="P37" s="136" t="str">
        <f>[33]Outubro!$I$19</f>
        <v>*</v>
      </c>
      <c r="Q37" s="136" t="str">
        <f>[33]Outubro!$I$20</f>
        <v>*</v>
      </c>
      <c r="R37" s="136" t="str">
        <f>[33]Outubro!$I$21</f>
        <v>*</v>
      </c>
      <c r="S37" s="136" t="str">
        <f>[33]Outubro!$I$22</f>
        <v>*</v>
      </c>
      <c r="T37" s="136" t="str">
        <f>[33]Outubro!$I$23</f>
        <v>*</v>
      </c>
      <c r="U37" s="136" t="str">
        <f>[33]Outubro!$I$24</f>
        <v>*</v>
      </c>
      <c r="V37" s="136" t="str">
        <f>[33]Outubro!$I$25</f>
        <v>*</v>
      </c>
      <c r="W37" s="136" t="str">
        <f>[33]Outubro!$I$26</f>
        <v>*</v>
      </c>
      <c r="X37" s="136" t="str">
        <f>[33]Outubro!$I$27</f>
        <v>*</v>
      </c>
      <c r="Y37" s="136" t="str">
        <f>[33]Outubro!$I$28</f>
        <v>*</v>
      </c>
      <c r="Z37" s="136" t="str">
        <f>[33]Outubro!$I$29</f>
        <v>*</v>
      </c>
      <c r="AA37" s="136" t="str">
        <f>[33]Outubro!$I$30</f>
        <v>*</v>
      </c>
      <c r="AB37" s="136" t="str">
        <f>[33]Outubro!$I$31</f>
        <v>*</v>
      </c>
      <c r="AC37" s="136" t="str">
        <f>[33]Outubro!$I$32</f>
        <v>*</v>
      </c>
      <c r="AD37" s="136" t="str">
        <f>[33]Outubro!$I$33</f>
        <v>*</v>
      </c>
      <c r="AE37" s="136" t="str">
        <f>[33]Outubro!$I$34</f>
        <v>*</v>
      </c>
      <c r="AF37" s="136" t="str">
        <f>[33]Outubro!$I$35</f>
        <v>*</v>
      </c>
      <c r="AG37" s="127" t="str">
        <f>[33]Outubro!$I$36</f>
        <v>*</v>
      </c>
      <c r="AK37" t="s">
        <v>47</v>
      </c>
    </row>
    <row r="38" spans="1:39" x14ac:dyDescent="0.2">
      <c r="A38" s="98" t="s">
        <v>174</v>
      </c>
      <c r="B38" s="11" t="str">
        <f>[34]Outubro!$I$5</f>
        <v>N</v>
      </c>
      <c r="C38" s="11" t="str">
        <f>[34]Outubro!$I$6</f>
        <v>N</v>
      </c>
      <c r="D38" s="11" t="str">
        <f>[34]Outubro!$I$7</f>
        <v>N</v>
      </c>
      <c r="E38" s="11" t="str">
        <f>[34]Outubro!$I$8</f>
        <v>N</v>
      </c>
      <c r="F38" s="11" t="str">
        <f>[34]Outubro!$I$9</f>
        <v>N</v>
      </c>
      <c r="G38" s="11" t="str">
        <f>[34]Outubro!$I$10</f>
        <v>N</v>
      </c>
      <c r="H38" s="11" t="str">
        <f>[34]Outubro!$I$11</f>
        <v>N</v>
      </c>
      <c r="I38" s="11" t="str">
        <f>[34]Outubro!$I$12</f>
        <v>N</v>
      </c>
      <c r="J38" s="11" t="str">
        <f>[34]Outubro!$I$13</f>
        <v>N</v>
      </c>
      <c r="K38" s="11" t="str">
        <f>[34]Outubro!$I$14</f>
        <v>N</v>
      </c>
      <c r="L38" s="11" t="str">
        <f>[34]Outubro!$I$15</f>
        <v>N</v>
      </c>
      <c r="M38" s="11" t="str">
        <f>[34]Outubro!$I$16</f>
        <v>N</v>
      </c>
      <c r="N38" s="11" t="str">
        <f>[34]Outubro!$I$17</f>
        <v>N</v>
      </c>
      <c r="O38" s="11" t="str">
        <f>[34]Outubro!$I$18</f>
        <v>N</v>
      </c>
      <c r="P38" s="11" t="str">
        <f>[34]Outubro!$I$19</f>
        <v>N</v>
      </c>
      <c r="Q38" s="131" t="str">
        <f>[34]Outubro!$I$20</f>
        <v>N</v>
      </c>
      <c r="R38" s="131" t="str">
        <f>[34]Outubro!$I$21</f>
        <v>N</v>
      </c>
      <c r="S38" s="131" t="str">
        <f>[34]Outubro!$I$22</f>
        <v>N</v>
      </c>
      <c r="T38" s="131" t="str">
        <f>[34]Outubro!$I$23</f>
        <v>N</v>
      </c>
      <c r="U38" s="131" t="str">
        <f>[34]Outubro!$I$24</f>
        <v>N</v>
      </c>
      <c r="V38" s="131" t="str">
        <f>[34]Outubro!$I$25</f>
        <v>N</v>
      </c>
      <c r="W38" s="131" t="str">
        <f>[34]Outubro!$I$26</f>
        <v>N</v>
      </c>
      <c r="X38" s="131" t="str">
        <f>[34]Outubro!$I$27</f>
        <v>N</v>
      </c>
      <c r="Y38" s="131" t="str">
        <f>[34]Outubro!$I$28</f>
        <v>N</v>
      </c>
      <c r="Z38" s="131" t="str">
        <f>[34]Outubro!$I$29</f>
        <v>N</v>
      </c>
      <c r="AA38" s="131" t="str">
        <f>[34]Outubro!$I$30</f>
        <v>N</v>
      </c>
      <c r="AB38" s="131" t="str">
        <f>[34]Outubro!$I$31</f>
        <v>N</v>
      </c>
      <c r="AC38" s="131" t="str">
        <f>[34]Outubro!$I$32</f>
        <v>N</v>
      </c>
      <c r="AD38" s="131" t="str">
        <f>[34]Outubro!$I$33</f>
        <v>N</v>
      </c>
      <c r="AE38" s="131" t="str">
        <f>[34]Outubro!$I$34</f>
        <v>N</v>
      </c>
      <c r="AF38" s="131" t="str">
        <f>[34]Outubro!$I$35</f>
        <v>S</v>
      </c>
      <c r="AG38" s="140" t="str">
        <f>[34]Outubro!$I$36</f>
        <v>N</v>
      </c>
      <c r="AJ38" t="s">
        <v>47</v>
      </c>
      <c r="AK38" t="s">
        <v>47</v>
      </c>
    </row>
    <row r="39" spans="1:39" x14ac:dyDescent="0.2">
      <c r="A39" s="98" t="s">
        <v>15</v>
      </c>
      <c r="B39" s="136" t="str">
        <f>[35]Outubro!$I$5</f>
        <v>SO</v>
      </c>
      <c r="C39" s="136" t="str">
        <f>[35]Outubro!$I$6</f>
        <v>SO</v>
      </c>
      <c r="D39" s="136" t="str">
        <f>[35]Outubro!$I$7</f>
        <v>SO</v>
      </c>
      <c r="E39" s="136" t="str">
        <f>[35]Outubro!$I$8</f>
        <v>SO</v>
      </c>
      <c r="F39" s="136" t="str">
        <f>[35]Outubro!$I$9</f>
        <v>SO</v>
      </c>
      <c r="G39" s="136" t="str">
        <f>[35]Outubro!$I$10</f>
        <v>SO</v>
      </c>
      <c r="H39" s="136" t="str">
        <f>[35]Outubro!$I$11</f>
        <v>SO</v>
      </c>
      <c r="I39" s="136" t="str">
        <f>[35]Outubro!$I$12</f>
        <v>SO</v>
      </c>
      <c r="J39" s="136" t="str">
        <f>[35]Outubro!$I$13</f>
        <v>SO</v>
      </c>
      <c r="K39" s="136" t="str">
        <f>[35]Outubro!$I$14</f>
        <v>SO</v>
      </c>
      <c r="L39" s="136" t="str">
        <f>[35]Outubro!$I$15</f>
        <v>SO</v>
      </c>
      <c r="M39" s="136" t="str">
        <f>[35]Outubro!$I$16</f>
        <v>SO</v>
      </c>
      <c r="N39" s="136" t="str">
        <f>[35]Outubro!$I$17</f>
        <v>SO</v>
      </c>
      <c r="O39" s="136" t="str">
        <f>[35]Outubro!$I$18</f>
        <v>SO</v>
      </c>
      <c r="P39" s="136" t="str">
        <f>[35]Outubro!$I$19</f>
        <v>SO</v>
      </c>
      <c r="Q39" s="136" t="str">
        <f>[35]Outubro!$I$20</f>
        <v>SO</v>
      </c>
      <c r="R39" s="136" t="str">
        <f>[35]Outubro!$I$21</f>
        <v>SO</v>
      </c>
      <c r="S39" s="136" t="str">
        <f>[35]Outubro!$I$22</f>
        <v>SO</v>
      </c>
      <c r="T39" s="136" t="str">
        <f>[35]Outubro!$I$23</f>
        <v>SO</v>
      </c>
      <c r="U39" s="136" t="str">
        <f>[35]Outubro!$I$24</f>
        <v>SO</v>
      </c>
      <c r="V39" s="136" t="str">
        <f>[35]Outubro!$I$25</f>
        <v>SO</v>
      </c>
      <c r="W39" s="136" t="str">
        <f>[35]Outubro!$I$26</f>
        <v>SO</v>
      </c>
      <c r="X39" s="136" t="str">
        <f>[35]Outubro!$I$27</f>
        <v>SO</v>
      </c>
      <c r="Y39" s="136" t="str">
        <f>[35]Outubro!$I$28</f>
        <v>SO</v>
      </c>
      <c r="Z39" s="136" t="str">
        <f>[35]Outubro!$I$29</f>
        <v>SO</v>
      </c>
      <c r="AA39" s="136" t="str">
        <f>[35]Outubro!$I$30</f>
        <v>SO</v>
      </c>
      <c r="AB39" s="136" t="str">
        <f>[35]Outubro!$I$31</f>
        <v>SO</v>
      </c>
      <c r="AC39" s="136" t="str">
        <f>[35]Outubro!$I$32</f>
        <v>SO</v>
      </c>
      <c r="AD39" s="136" t="str">
        <f>[35]Outubro!$I$33</f>
        <v>SO</v>
      </c>
      <c r="AE39" s="136" t="str">
        <f>[35]Outubro!$I$34</f>
        <v>SO</v>
      </c>
      <c r="AF39" s="136" t="str">
        <f>[35]Outubro!$I$35</f>
        <v>SO</v>
      </c>
      <c r="AG39" s="127" t="str">
        <f>[35]Outubro!$I$36</f>
        <v>SO</v>
      </c>
      <c r="AH39" s="12" t="s">
        <v>47</v>
      </c>
      <c r="AK39" t="s">
        <v>47</v>
      </c>
    </row>
    <row r="40" spans="1:39" x14ac:dyDescent="0.2">
      <c r="A40" s="98" t="s">
        <v>16</v>
      </c>
      <c r="B40" s="137" t="str">
        <f>[36]Outubro!$I$5</f>
        <v>*</v>
      </c>
      <c r="C40" s="137" t="str">
        <f>[36]Outubro!$I$6</f>
        <v>*</v>
      </c>
      <c r="D40" s="137" t="str">
        <f>[36]Outubro!$I$7</f>
        <v>*</v>
      </c>
      <c r="E40" s="137" t="str">
        <f>[36]Outubro!$I$8</f>
        <v>*</v>
      </c>
      <c r="F40" s="137" t="str">
        <f>[36]Outubro!$I$9</f>
        <v>*</v>
      </c>
      <c r="G40" s="137" t="str">
        <f>[36]Outubro!$I$10</f>
        <v>N</v>
      </c>
      <c r="H40" s="137" t="str">
        <f>[36]Outubro!$I$11</f>
        <v>SE</v>
      </c>
      <c r="I40" s="137" t="str">
        <f>[36]Outubro!$I$12</f>
        <v>N</v>
      </c>
      <c r="J40" s="137" t="str">
        <f>[36]Outubro!$I$13</f>
        <v>*</v>
      </c>
      <c r="K40" s="137" t="str">
        <f>[36]Outubro!$I$14</f>
        <v>*</v>
      </c>
      <c r="L40" s="137" t="str">
        <f>[36]Outubro!$I$15</f>
        <v>*</v>
      </c>
      <c r="M40" s="137" t="str">
        <f>[36]Outubro!$I$16</f>
        <v>*</v>
      </c>
      <c r="N40" s="137" t="str">
        <f>[36]Outubro!$I$17</f>
        <v>*</v>
      </c>
      <c r="O40" s="137" t="str">
        <f>[36]Outubro!$I$18</f>
        <v>*</v>
      </c>
      <c r="P40" s="137" t="str">
        <f>[36]Outubro!$I$19</f>
        <v>*</v>
      </c>
      <c r="Q40" s="137" t="str">
        <f>[36]Outubro!$I$20</f>
        <v>*</v>
      </c>
      <c r="R40" s="137" t="str">
        <f>[36]Outubro!$I$21</f>
        <v>N</v>
      </c>
      <c r="S40" s="137" t="str">
        <f>[36]Outubro!$I$22</f>
        <v>L</v>
      </c>
      <c r="T40" s="137" t="str">
        <f>[36]Outubro!$I$23</f>
        <v>N</v>
      </c>
      <c r="U40" s="137" t="str">
        <f>[36]Outubro!$I$24</f>
        <v>N</v>
      </c>
      <c r="V40" s="137" t="str">
        <f>[36]Outubro!$I$25</f>
        <v>*</v>
      </c>
      <c r="W40" s="137" t="str">
        <f>[36]Outubro!$I$26</f>
        <v>*</v>
      </c>
      <c r="X40" s="137" t="str">
        <f>[36]Outubro!$I$27</f>
        <v>*</v>
      </c>
      <c r="Y40" s="137" t="str">
        <f>[36]Outubro!$I$28</f>
        <v>*</v>
      </c>
      <c r="Z40" s="137" t="str">
        <f>[36]Outubro!$I$29</f>
        <v>*</v>
      </c>
      <c r="AA40" s="137" t="str">
        <f>[36]Outubro!$I$30</f>
        <v>N</v>
      </c>
      <c r="AB40" s="137" t="str">
        <f>[36]Outubro!$I$31</f>
        <v>SE</v>
      </c>
      <c r="AC40" s="137" t="str">
        <f>[36]Outubro!$I$32</f>
        <v>NE</v>
      </c>
      <c r="AD40" s="137" t="str">
        <f>[36]Outubro!$I$33</f>
        <v>N</v>
      </c>
      <c r="AE40" s="137" t="str">
        <f>[36]Outubro!$I$34</f>
        <v>*</v>
      </c>
      <c r="AF40" s="137" t="str">
        <f>[36]Outubro!$I$35</f>
        <v>*</v>
      </c>
      <c r="AG40" s="127" t="str">
        <f>[36]Outubro!$I$36</f>
        <v>N</v>
      </c>
      <c r="AI40" t="s">
        <v>47</v>
      </c>
      <c r="AJ40" t="s">
        <v>47</v>
      </c>
    </row>
    <row r="41" spans="1:39" x14ac:dyDescent="0.2">
      <c r="A41" s="98" t="s">
        <v>175</v>
      </c>
      <c r="B41" s="136" t="str">
        <f>[37]Outubro!$I$5</f>
        <v>NO</v>
      </c>
      <c r="C41" s="136" t="str">
        <f>[37]Outubro!$I$6</f>
        <v>N</v>
      </c>
      <c r="D41" s="136" t="str">
        <f>[37]Outubro!$I$7</f>
        <v>NO</v>
      </c>
      <c r="E41" s="136" t="str">
        <f>[37]Outubro!$I$8</f>
        <v>L</v>
      </c>
      <c r="F41" s="136" t="str">
        <f>[37]Outubro!$I$9</f>
        <v>S</v>
      </c>
      <c r="G41" s="136" t="str">
        <f>[37]Outubro!$I$10</f>
        <v>S</v>
      </c>
      <c r="H41" s="136" t="str">
        <f>[37]Outubro!$I$11</f>
        <v>NO</v>
      </c>
      <c r="I41" s="136" t="str">
        <f>[37]Outubro!$I$12</f>
        <v>SO</v>
      </c>
      <c r="J41" s="136" t="str">
        <f>[37]Outubro!$I$13</f>
        <v>NO</v>
      </c>
      <c r="K41" s="136" t="str">
        <f>[37]Outubro!$I$14</f>
        <v>SE</v>
      </c>
      <c r="L41" s="136" t="str">
        <f>[37]Outubro!$I$15</f>
        <v>SE</v>
      </c>
      <c r="M41" s="136" t="str">
        <f>[37]Outubro!$I$16</f>
        <v>S</v>
      </c>
      <c r="N41" s="136" t="str">
        <f>[37]Outubro!$I$17</f>
        <v>S</v>
      </c>
      <c r="O41" s="136" t="str">
        <f>[37]Outubro!$I$18</f>
        <v>NO</v>
      </c>
      <c r="P41" s="136" t="str">
        <f>[37]Outubro!$I$19</f>
        <v>S</v>
      </c>
      <c r="Q41" s="136" t="str">
        <f>[37]Outubro!$I$20</f>
        <v>SE</v>
      </c>
      <c r="R41" s="136" t="str">
        <f>[37]Outubro!$I$21</f>
        <v>SE</v>
      </c>
      <c r="S41" s="136" t="str">
        <f>[37]Outubro!$I$22</f>
        <v>S</v>
      </c>
      <c r="T41" s="131" t="str">
        <f>[37]Outubro!$I$23</f>
        <v>NO</v>
      </c>
      <c r="U41" s="131" t="str">
        <f>[37]Outubro!$I$24</f>
        <v>N</v>
      </c>
      <c r="V41" s="131" t="str">
        <f>[37]Outubro!$I$25</f>
        <v>SE</v>
      </c>
      <c r="W41" s="131" t="str">
        <f>[37]Outubro!$I$26</f>
        <v>SE</v>
      </c>
      <c r="X41" s="131" t="str">
        <f>[37]Outubro!$I$27</f>
        <v>S</v>
      </c>
      <c r="Y41" s="131" t="str">
        <f>[37]Outubro!$I$28</f>
        <v>NO</v>
      </c>
      <c r="Z41" s="131" t="str">
        <f>[37]Outubro!$I$29</f>
        <v>NO</v>
      </c>
      <c r="AA41" s="131" t="str">
        <f>[37]Outubro!$I$30</f>
        <v>S</v>
      </c>
      <c r="AB41" s="131" t="str">
        <f>[37]Outubro!$I$31</f>
        <v>NO</v>
      </c>
      <c r="AC41" s="131" t="str">
        <f>[37]Outubro!$I$32</f>
        <v>SE</v>
      </c>
      <c r="AD41" s="131" t="str">
        <f>[37]Outubro!$I$33</f>
        <v>N</v>
      </c>
      <c r="AE41" s="131" t="str">
        <f>[37]Outubro!$I$34</f>
        <v>S</v>
      </c>
      <c r="AF41" s="131" t="str">
        <f>[37]Outubro!$I$35</f>
        <v>SE</v>
      </c>
      <c r="AG41" s="140" t="str">
        <f>[37]Outubro!$I$36</f>
        <v>NO</v>
      </c>
      <c r="AJ41" t="s">
        <v>47</v>
      </c>
    </row>
    <row r="42" spans="1:39" x14ac:dyDescent="0.2">
      <c r="A42" s="98" t="s">
        <v>17</v>
      </c>
      <c r="B42" s="136" t="str">
        <f>[38]Outubro!$I$5</f>
        <v>SO</v>
      </c>
      <c r="C42" s="136" t="str">
        <f>[38]Outubro!$I$6</f>
        <v>O</v>
      </c>
      <c r="D42" s="136" t="str">
        <f>[38]Outubro!$I$7</f>
        <v>SO</v>
      </c>
      <c r="E42" s="136" t="str">
        <f>[38]Outubro!$I$8</f>
        <v>SO</v>
      </c>
      <c r="F42" s="136" t="str">
        <f>[38]Outubro!$I$9</f>
        <v>SO</v>
      </c>
      <c r="G42" s="136" t="str">
        <f>[38]Outubro!$I$10</f>
        <v>SO</v>
      </c>
      <c r="H42" s="136" t="str">
        <f>[38]Outubro!$I$11</f>
        <v>SO</v>
      </c>
      <c r="I42" s="136" t="str">
        <f>[38]Outubro!$I$12</f>
        <v>SO</v>
      </c>
      <c r="J42" s="136" t="str">
        <f>[38]Outubro!$I$13</f>
        <v>SO</v>
      </c>
      <c r="K42" s="136" t="str">
        <f>[38]Outubro!$I$14</f>
        <v>SO</v>
      </c>
      <c r="L42" s="136" t="str">
        <f>[38]Outubro!$I$15</f>
        <v>SO</v>
      </c>
      <c r="M42" s="136" t="str">
        <f>[38]Outubro!$I$16</f>
        <v>SO</v>
      </c>
      <c r="N42" s="136" t="str">
        <f>[38]Outubro!$I$17</f>
        <v>SO</v>
      </c>
      <c r="O42" s="136" t="str">
        <f>[38]Outubro!$I$18</f>
        <v>SO</v>
      </c>
      <c r="P42" s="136" t="str">
        <f>[38]Outubro!$I$19</f>
        <v>SO</v>
      </c>
      <c r="Q42" s="136" t="str">
        <f>[38]Outubro!$I$20</f>
        <v>SO</v>
      </c>
      <c r="R42" s="136" t="str">
        <f>[38]Outubro!$I$21</f>
        <v>SO</v>
      </c>
      <c r="S42" s="136" t="str">
        <f>[38]Outubro!$I$22</f>
        <v>SO</v>
      </c>
      <c r="T42" s="136" t="str">
        <f>[38]Outubro!$I$23</f>
        <v>SO</v>
      </c>
      <c r="U42" s="136" t="str">
        <f>[38]Outubro!$I$24</f>
        <v>SO</v>
      </c>
      <c r="V42" s="136" t="str">
        <f>[38]Outubro!$I$25</f>
        <v>SO</v>
      </c>
      <c r="W42" s="136" t="str">
        <f>[38]Outubro!$I$26</f>
        <v>SO</v>
      </c>
      <c r="X42" s="136" t="str">
        <f>[38]Outubro!$I$27</f>
        <v>SO</v>
      </c>
      <c r="Y42" s="136" t="str">
        <f>[38]Outubro!$I$28</f>
        <v>SO</v>
      </c>
      <c r="Z42" s="136" t="str">
        <f>[38]Outubro!$I$29</f>
        <v>SO</v>
      </c>
      <c r="AA42" s="136" t="str">
        <f>[38]Outubro!$I$30</f>
        <v>SO</v>
      </c>
      <c r="AB42" s="136" t="str">
        <f>[38]Outubro!$I$31</f>
        <v>SO</v>
      </c>
      <c r="AC42" s="136" t="str">
        <f>[38]Outubro!$I$32</f>
        <v>SO</v>
      </c>
      <c r="AD42" s="136" t="str">
        <f>[38]Outubro!$I$33</f>
        <v>SO</v>
      </c>
      <c r="AE42" s="136" t="str">
        <f>[38]Outubro!$I$34</f>
        <v>SO</v>
      </c>
      <c r="AF42" s="136" t="str">
        <f>[38]Outubro!$I$35</f>
        <v>SO</v>
      </c>
      <c r="AG42" s="127" t="str">
        <f>[38]Outubro!$I$36</f>
        <v>SO</v>
      </c>
    </row>
    <row r="43" spans="1:39" x14ac:dyDescent="0.2">
      <c r="A43" s="98" t="s">
        <v>157</v>
      </c>
      <c r="B43" s="11" t="str">
        <f>[39]Outubro!$I$5</f>
        <v>N</v>
      </c>
      <c r="C43" s="11" t="str">
        <f>[39]Outubro!$I$6</f>
        <v>NE</v>
      </c>
      <c r="D43" s="11" t="str">
        <f>[39]Outubro!$I$7</f>
        <v>N</v>
      </c>
      <c r="E43" s="11" t="str">
        <f>[39]Outubro!$I$8</f>
        <v>L</v>
      </c>
      <c r="F43" s="11" t="str">
        <f>[39]Outubro!$I$9</f>
        <v>SE</v>
      </c>
      <c r="G43" s="11" t="str">
        <f>[39]Outubro!$I$10</f>
        <v>NO</v>
      </c>
      <c r="H43" s="11" t="str">
        <f>[39]Outubro!$I$11</f>
        <v>SO</v>
      </c>
      <c r="I43" s="11" t="str">
        <f>[39]Outubro!$I$12</f>
        <v>L</v>
      </c>
      <c r="J43" s="11" t="str">
        <f>[39]Outubro!$I$13</f>
        <v>NE</v>
      </c>
      <c r="K43" s="11" t="str">
        <f>[39]Outubro!$I$14</f>
        <v>SE</v>
      </c>
      <c r="L43" s="11" t="str">
        <f>[39]Outubro!$I$15</f>
        <v>L</v>
      </c>
      <c r="M43" s="11" t="str">
        <f>[39]Outubro!$I$16</f>
        <v>L</v>
      </c>
      <c r="N43" s="11" t="str">
        <f>[39]Outubro!$I$17</f>
        <v>NE</v>
      </c>
      <c r="O43" s="11" t="str">
        <f>[39]Outubro!$I$18</f>
        <v>NO</v>
      </c>
      <c r="P43" s="11" t="str">
        <f>[39]Outubro!$I$19</f>
        <v>S</v>
      </c>
      <c r="Q43" s="11" t="str">
        <f>[39]Outubro!$I$20</f>
        <v>SE</v>
      </c>
      <c r="R43" s="11" t="str">
        <f>[39]Outubro!$I$21</f>
        <v>L</v>
      </c>
      <c r="S43" s="11" t="str">
        <f>[39]Outubro!$I$22</f>
        <v>L</v>
      </c>
      <c r="T43" s="131" t="str">
        <f>[39]Outubro!$I$23</f>
        <v>SE</v>
      </c>
      <c r="U43" s="131" t="str">
        <f>[39]Outubro!$I$24</f>
        <v>L</v>
      </c>
      <c r="V43" s="131" t="str">
        <f>[39]Outubro!$I$25</f>
        <v>SE</v>
      </c>
      <c r="W43" s="131" t="str">
        <f>[39]Outubro!$I$26</f>
        <v>L</v>
      </c>
      <c r="X43" s="131" t="str">
        <f>[39]Outubro!$I$27</f>
        <v>L</v>
      </c>
      <c r="Y43" s="131" t="str">
        <f>[39]Outubro!$I$28</f>
        <v>L</v>
      </c>
      <c r="Z43" s="131" t="str">
        <f>[39]Outubro!$I$29</f>
        <v>NO</v>
      </c>
      <c r="AA43" s="131" t="str">
        <f>[39]Outubro!$I$30</f>
        <v>L</v>
      </c>
      <c r="AB43" s="131" t="str">
        <f>[39]Outubro!$I$31</f>
        <v>SO</v>
      </c>
      <c r="AC43" s="131" t="str">
        <f>[39]Outubro!$I$32</f>
        <v>L</v>
      </c>
      <c r="AD43" s="131" t="str">
        <f>[39]Outubro!$I$33</f>
        <v>NE</v>
      </c>
      <c r="AE43" s="131" t="str">
        <f>[39]Outubro!$I$34</f>
        <v>S</v>
      </c>
      <c r="AF43" s="131" t="str">
        <f>[39]Outubro!$I$35</f>
        <v>SE</v>
      </c>
      <c r="AG43" s="140" t="str">
        <f>[39]Outubro!$I$36</f>
        <v>L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6" t="str">
        <f>[40]Outubro!$I$5</f>
        <v>N</v>
      </c>
      <c r="C44" s="136" t="str">
        <f>[40]Outubro!$I$6</f>
        <v>N</v>
      </c>
      <c r="D44" s="136" t="str">
        <f>[40]Outubro!$I$7</f>
        <v>N</v>
      </c>
      <c r="E44" s="136" t="str">
        <f>[40]Outubro!$I$8</f>
        <v>N</v>
      </c>
      <c r="F44" s="136" t="str">
        <f>[40]Outubro!$I$9</f>
        <v>N</v>
      </c>
      <c r="G44" s="136" t="str">
        <f>[40]Outubro!$I$10</f>
        <v>N</v>
      </c>
      <c r="H44" s="136" t="str">
        <f>[40]Outubro!$I$11</f>
        <v>N</v>
      </c>
      <c r="I44" s="136" t="str">
        <f>[40]Outubro!$I$12</f>
        <v>N</v>
      </c>
      <c r="J44" s="136" t="str">
        <f>[40]Outubro!$I$13</f>
        <v>N</v>
      </c>
      <c r="K44" s="136" t="str">
        <f>[40]Outubro!$I$14</f>
        <v>N</v>
      </c>
      <c r="L44" s="136" t="str">
        <f>[40]Outubro!$I$15</f>
        <v>N</v>
      </c>
      <c r="M44" s="136" t="str">
        <f>[40]Outubro!$I$16</f>
        <v>N</v>
      </c>
      <c r="N44" s="136" t="str">
        <f>[40]Outubro!$I$17</f>
        <v>N</v>
      </c>
      <c r="O44" s="136" t="str">
        <f>[40]Outubro!$I$18</f>
        <v>N</v>
      </c>
      <c r="P44" s="136" t="str">
        <f>[40]Outubro!$I$19</f>
        <v>N</v>
      </c>
      <c r="Q44" s="136" t="str">
        <f>[40]Outubro!$I$20</f>
        <v>N</v>
      </c>
      <c r="R44" s="136" t="str">
        <f>[40]Outubro!$I$21</f>
        <v>N</v>
      </c>
      <c r="S44" s="136" t="str">
        <f>[40]Outubro!$I$22</f>
        <v>N</v>
      </c>
      <c r="T44" s="136" t="str">
        <f>[40]Outubro!$I$23</f>
        <v>N</v>
      </c>
      <c r="U44" s="136" t="str">
        <f>[40]Outubro!$I$24</f>
        <v>N</v>
      </c>
      <c r="V44" s="136" t="str">
        <f>[40]Outubro!$I$25</f>
        <v>N</v>
      </c>
      <c r="W44" s="136" t="str">
        <f>[40]Outubro!$I$26</f>
        <v>N</v>
      </c>
      <c r="X44" s="136" t="str">
        <f>[40]Outubro!$I$27</f>
        <v>N</v>
      </c>
      <c r="Y44" s="136" t="str">
        <f>[40]Outubro!$I$28</f>
        <v>N</v>
      </c>
      <c r="Z44" s="136" t="str">
        <f>[40]Outubro!$I$29</f>
        <v>N</v>
      </c>
      <c r="AA44" s="136" t="str">
        <f>[40]Outubro!$I$30</f>
        <v>N</v>
      </c>
      <c r="AB44" s="136" t="str">
        <f>[40]Outubro!$I$31</f>
        <v>N</v>
      </c>
      <c r="AC44" s="136" t="str">
        <f>[40]Outubro!$I$32</f>
        <v>N</v>
      </c>
      <c r="AD44" s="136" t="str">
        <f>[40]Outubro!$I$33</f>
        <v>N</v>
      </c>
      <c r="AE44" s="136" t="str">
        <f>[40]Outubro!$I$34</f>
        <v>N</v>
      </c>
      <c r="AF44" s="136" t="str">
        <f>[40]Outubro!$I$35</f>
        <v>N</v>
      </c>
      <c r="AG44" s="127" t="str">
        <f>[40]Outubro!$I$36</f>
        <v>N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6" t="str">
        <f>[41]Outubro!$I$5</f>
        <v>*</v>
      </c>
      <c r="C45" s="136" t="str">
        <f>[41]Outubro!$I$6</f>
        <v>*</v>
      </c>
      <c r="D45" s="136" t="str">
        <f>[41]Outubro!$I$7</f>
        <v>*</v>
      </c>
      <c r="E45" s="136" t="str">
        <f>[41]Outubro!$I$8</f>
        <v>*</v>
      </c>
      <c r="F45" s="136" t="str">
        <f>[41]Outubro!$I$9</f>
        <v>*</v>
      </c>
      <c r="G45" s="136" t="str">
        <f>[41]Outubro!$I$10</f>
        <v>*</v>
      </c>
      <c r="H45" s="136" t="str">
        <f>[41]Outubro!$I$11</f>
        <v>*</v>
      </c>
      <c r="I45" s="136" t="str">
        <f>[41]Outubro!$I$12</f>
        <v>*</v>
      </c>
      <c r="J45" s="136" t="str">
        <f>[41]Outubro!$I$13</f>
        <v>*</v>
      </c>
      <c r="K45" s="136" t="str">
        <f>[41]Outubro!$I$14</f>
        <v>*</v>
      </c>
      <c r="L45" s="136" t="str">
        <f>[41]Outubro!$I$15</f>
        <v>*</v>
      </c>
      <c r="M45" s="136" t="str">
        <f>[41]Outubro!$I$16</f>
        <v>*</v>
      </c>
      <c r="N45" s="136" t="str">
        <f>[41]Outubro!$I$17</f>
        <v>*</v>
      </c>
      <c r="O45" s="136" t="str">
        <f>[41]Outubro!$I$18</f>
        <v>*</v>
      </c>
      <c r="P45" s="136" t="str">
        <f>[41]Outubro!$I$19</f>
        <v>*</v>
      </c>
      <c r="Q45" s="136" t="str">
        <f>[41]Outubro!$I$20</f>
        <v>*</v>
      </c>
      <c r="R45" s="136" t="str">
        <f>[41]Outubro!$I$21</f>
        <v>*</v>
      </c>
      <c r="S45" s="136" t="str">
        <f>[41]Outubro!$I$22</f>
        <v>*</v>
      </c>
      <c r="T45" s="131" t="str">
        <f>[41]Outubro!$I$23</f>
        <v>*</v>
      </c>
      <c r="U45" s="131" t="str">
        <f>[41]Outubro!$I$24</f>
        <v>*</v>
      </c>
      <c r="V45" s="131" t="str">
        <f>[41]Outubro!$I$25</f>
        <v>*</v>
      </c>
      <c r="W45" s="131" t="str">
        <f>[41]Outubro!$I$26</f>
        <v>*</v>
      </c>
      <c r="X45" s="131" t="str">
        <f>[41]Outubro!$I$27</f>
        <v>*</v>
      </c>
      <c r="Y45" s="131" t="str">
        <f>[41]Outubro!$I$28</f>
        <v>*</v>
      </c>
      <c r="Z45" s="131" t="str">
        <f>[41]Outubro!$I$29</f>
        <v>*</v>
      </c>
      <c r="AA45" s="131" t="str">
        <f>[41]Outubro!$I$30</f>
        <v>*</v>
      </c>
      <c r="AB45" s="131" t="str">
        <f>[41]Outubro!$I$31</f>
        <v>*</v>
      </c>
      <c r="AC45" s="131" t="str">
        <f>[41]Outubro!$I$32</f>
        <v>*</v>
      </c>
      <c r="AD45" s="131" t="str">
        <f>[41]Outubro!$I$33</f>
        <v>*</v>
      </c>
      <c r="AE45" s="131" t="str">
        <f>[41]Outubro!$I$34</f>
        <v>*</v>
      </c>
      <c r="AF45" s="131" t="str">
        <f>[41]Outubro!$I$35</f>
        <v>*</v>
      </c>
      <c r="AG45" s="140" t="str">
        <f>[41]Outubro!$I$36</f>
        <v>*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6" t="str">
        <f>[42]Outubro!$I$5</f>
        <v>N</v>
      </c>
      <c r="C46" s="136" t="str">
        <f>[42]Outubro!$I$6</f>
        <v>N</v>
      </c>
      <c r="D46" s="136" t="str">
        <f>[42]Outubro!$I$7</f>
        <v>N</v>
      </c>
      <c r="E46" s="136" t="str">
        <f>[42]Outubro!$I$8</f>
        <v>N</v>
      </c>
      <c r="F46" s="136" t="str">
        <f>[42]Outubro!$I$9</f>
        <v>N</v>
      </c>
      <c r="G46" s="136" t="str">
        <f>[42]Outubro!$I$10</f>
        <v>N</v>
      </c>
      <c r="H46" s="136" t="str">
        <f>[42]Outubro!$I$11</f>
        <v>N</v>
      </c>
      <c r="I46" s="136" t="str">
        <f>[42]Outubro!$I$12</f>
        <v>N</v>
      </c>
      <c r="J46" s="136" t="str">
        <f>[42]Outubro!$I$13</f>
        <v>N</v>
      </c>
      <c r="K46" s="136" t="str">
        <f>[42]Outubro!$I$14</f>
        <v>N</v>
      </c>
      <c r="L46" s="136" t="str">
        <f>[42]Outubro!$I$15</f>
        <v>N</v>
      </c>
      <c r="M46" s="136" t="str">
        <f>[42]Outubro!$I$16</f>
        <v>N</v>
      </c>
      <c r="N46" s="136" t="str">
        <f>[42]Outubro!$I$17</f>
        <v>N</v>
      </c>
      <c r="O46" s="136" t="str">
        <f>[42]Outubro!$I$18</f>
        <v>N</v>
      </c>
      <c r="P46" s="136" t="str">
        <f>[42]Outubro!$I$19</f>
        <v>N</v>
      </c>
      <c r="Q46" s="136" t="str">
        <f>[42]Outubro!$I$20</f>
        <v>N</v>
      </c>
      <c r="R46" s="136" t="str">
        <f>[42]Outubro!$I$21</f>
        <v>N</v>
      </c>
      <c r="S46" s="136" t="str">
        <f>[42]Outubro!$I$22</f>
        <v>N</v>
      </c>
      <c r="T46" s="136" t="str">
        <f>[42]Outubro!$I$23</f>
        <v>N</v>
      </c>
      <c r="U46" s="136" t="str">
        <f>[42]Outubro!$I$24</f>
        <v>N</v>
      </c>
      <c r="V46" s="136" t="str">
        <f>[42]Outubro!$I$25</f>
        <v>N</v>
      </c>
      <c r="W46" s="136" t="str">
        <f>[42]Outubro!$I$26</f>
        <v>N</v>
      </c>
      <c r="X46" s="136" t="str">
        <f>[42]Outubro!$I$27</f>
        <v>N</v>
      </c>
      <c r="Y46" s="136" t="str">
        <f>[42]Outubro!$I$28</f>
        <v>N</v>
      </c>
      <c r="Z46" s="136" t="str">
        <f>[42]Outubro!$I$29</f>
        <v>N</v>
      </c>
      <c r="AA46" s="136" t="str">
        <f>[42]Outubro!$I$30</f>
        <v>N</v>
      </c>
      <c r="AB46" s="136" t="str">
        <f>[42]Outubro!$I$31</f>
        <v>N</v>
      </c>
      <c r="AC46" s="136" t="str">
        <f>[42]Outubro!$I$32</f>
        <v>N</v>
      </c>
      <c r="AD46" s="136" t="str">
        <f>[42]Outubro!$I$33</f>
        <v>N</v>
      </c>
      <c r="AE46" s="136" t="str">
        <f>[42]Outubro!$I$34</f>
        <v>N</v>
      </c>
      <c r="AF46" s="136" t="str">
        <f>[42]Outubro!$I$35</f>
        <v>N</v>
      </c>
      <c r="AG46" s="127" t="str">
        <f>[42]Outubro!$I$36</f>
        <v>N</v>
      </c>
      <c r="AH46" s="12" t="s">
        <v>47</v>
      </c>
      <c r="AJ46" t="s">
        <v>47</v>
      </c>
    </row>
    <row r="47" spans="1:39" x14ac:dyDescent="0.2">
      <c r="A47" s="98" t="s">
        <v>31</v>
      </c>
      <c r="B47" s="136" t="str">
        <f>[43]Outubro!$I$5</f>
        <v>NO</v>
      </c>
      <c r="C47" s="136" t="str">
        <f>[43]Outubro!$I$6</f>
        <v>NO</v>
      </c>
      <c r="D47" s="136" t="str">
        <f>[43]Outubro!$I$7</f>
        <v>NO</v>
      </c>
      <c r="E47" s="136" t="str">
        <f>[43]Outubro!$I$8</f>
        <v>SE</v>
      </c>
      <c r="F47" s="136" t="str">
        <f>[43]Outubro!$I$9</f>
        <v>SE</v>
      </c>
      <c r="G47" s="136" t="str">
        <f>[43]Outubro!$I$10</f>
        <v>S</v>
      </c>
      <c r="H47" s="136" t="str">
        <f>[43]Outubro!$I$11</f>
        <v>SE</v>
      </c>
      <c r="I47" s="136" t="str">
        <f>[43]Outubro!$I$12</f>
        <v>NO</v>
      </c>
      <c r="J47" s="136" t="str">
        <f>[43]Outubro!$I$13</f>
        <v>NO</v>
      </c>
      <c r="K47" s="136" t="str">
        <f>[43]Outubro!$I$14</f>
        <v>SE</v>
      </c>
      <c r="L47" s="136" t="str">
        <f>[43]Outubro!$I$15</f>
        <v>SE</v>
      </c>
      <c r="M47" s="136" t="str">
        <f>[43]Outubro!$I$16</f>
        <v>NO</v>
      </c>
      <c r="N47" s="136" t="str">
        <f>[43]Outubro!$I$17</f>
        <v>SE</v>
      </c>
      <c r="O47" s="136" t="str">
        <f>[43]Outubro!$I$18</f>
        <v>N</v>
      </c>
      <c r="P47" s="136" t="str">
        <f>[43]Outubro!$I$19</f>
        <v>SE</v>
      </c>
      <c r="Q47" s="136" t="str">
        <f>[43]Outubro!$I$20</f>
        <v>SE</v>
      </c>
      <c r="R47" s="136" t="str">
        <f>[43]Outubro!$I$21</f>
        <v>SE</v>
      </c>
      <c r="S47" s="136" t="str">
        <f>[43]Outubro!$I$22</f>
        <v>SE</v>
      </c>
      <c r="T47" s="136" t="str">
        <f>[43]Outubro!$I$23</f>
        <v>NO</v>
      </c>
      <c r="U47" s="136" t="str">
        <f>[43]Outubro!$I$24</f>
        <v>NO</v>
      </c>
      <c r="V47" s="136" t="str">
        <f>[43]Outubro!$I$25</f>
        <v>NO</v>
      </c>
      <c r="W47" s="136" t="str">
        <f>[43]Outubro!$I$26</f>
        <v>SE</v>
      </c>
      <c r="X47" s="136" t="str">
        <f>[43]Outubro!$I$27</f>
        <v>SE</v>
      </c>
      <c r="Y47" s="136" t="str">
        <f>[43]Outubro!$I$28</f>
        <v>NE</v>
      </c>
      <c r="Z47" s="136" t="str">
        <f>[43]Outubro!$I$29</f>
        <v>NO</v>
      </c>
      <c r="AA47" s="136" t="str">
        <f>[43]Outubro!$I$30</f>
        <v>NO</v>
      </c>
      <c r="AB47" s="136" t="str">
        <f>[43]Outubro!$I$31</f>
        <v>SE</v>
      </c>
      <c r="AC47" s="136" t="str">
        <f>[43]Outubro!$I$32</f>
        <v>NO</v>
      </c>
      <c r="AD47" s="136" t="str">
        <f>[43]Outubro!$I$33</f>
        <v>NO</v>
      </c>
      <c r="AE47" s="136" t="str">
        <f>[43]Outubro!$I$34</f>
        <v>S</v>
      </c>
      <c r="AF47" s="136" t="str">
        <f>[43]Outubro!$I$35</f>
        <v>SE</v>
      </c>
      <c r="AG47" s="127" t="str">
        <f>[43]Outubro!$I$36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6" t="str">
        <f>[44]Outubro!$I$5</f>
        <v>N</v>
      </c>
      <c r="C48" s="136" t="str">
        <f>[44]Outubro!$I$6</f>
        <v>L</v>
      </c>
      <c r="D48" s="136" t="str">
        <f>[44]Outubro!$I$7</f>
        <v>SO</v>
      </c>
      <c r="E48" s="136" t="str">
        <f>[44]Outubro!$I$8</f>
        <v>SE</v>
      </c>
      <c r="F48" s="136" t="str">
        <f>[44]Outubro!$I$9</f>
        <v>SO</v>
      </c>
      <c r="G48" s="136" t="str">
        <f>[44]Outubro!$I$10</f>
        <v>N</v>
      </c>
      <c r="H48" s="136" t="str">
        <f>[44]Outubro!$I$11</f>
        <v>NE</v>
      </c>
      <c r="I48" s="136" t="str">
        <f>[44]Outubro!$I$12</f>
        <v>O</v>
      </c>
      <c r="J48" s="136" t="str">
        <f>[44]Outubro!$I$13</f>
        <v>NO</v>
      </c>
      <c r="K48" s="136" t="str">
        <f>[44]Outubro!$I$14</f>
        <v>SO</v>
      </c>
      <c r="L48" s="136" t="str">
        <f>[44]Outubro!$I$15</f>
        <v>NO</v>
      </c>
      <c r="M48" s="136" t="str">
        <f>[44]Outubro!$I$16</f>
        <v>NE</v>
      </c>
      <c r="N48" s="136" t="str">
        <f>[44]Outubro!$I$17</f>
        <v>N</v>
      </c>
      <c r="O48" s="136" t="str">
        <f>[44]Outubro!$I$18</f>
        <v>N</v>
      </c>
      <c r="P48" s="136" t="str">
        <f>[44]Outubro!$I$19</f>
        <v>NE</v>
      </c>
      <c r="Q48" s="136" t="str">
        <f>[44]Outubro!$I$20</f>
        <v>SE</v>
      </c>
      <c r="R48" s="136" t="str">
        <f>[44]Outubro!$I$21</f>
        <v>L</v>
      </c>
      <c r="S48" s="136" t="str">
        <f>[44]Outubro!$I$22</f>
        <v>SE</v>
      </c>
      <c r="T48" s="136" t="str">
        <f>[44]Outubro!$I$23</f>
        <v>NE</v>
      </c>
      <c r="U48" s="136" t="str">
        <f>[44]Outubro!$I$24</f>
        <v>NE</v>
      </c>
      <c r="V48" s="136" t="str">
        <f>[44]Outubro!$I$25</f>
        <v>L</v>
      </c>
      <c r="W48" s="136" t="str">
        <f>[44]Outubro!$I$26</f>
        <v>SE</v>
      </c>
      <c r="X48" s="136" t="str">
        <f>[44]Outubro!$I$27</f>
        <v>SO</v>
      </c>
      <c r="Y48" s="136" t="str">
        <f>[44]Outubro!$I$28</f>
        <v>NE</v>
      </c>
      <c r="Z48" s="136" t="str">
        <f>[44]Outubro!$I$29</f>
        <v>NO</v>
      </c>
      <c r="AA48" s="136" t="str">
        <f>[44]Outubro!$I$30</f>
        <v>N</v>
      </c>
      <c r="AB48" s="136" t="str">
        <f>[44]Outubro!$I$31</f>
        <v>SO</v>
      </c>
      <c r="AC48" s="136" t="str">
        <f>[44]Outubro!$I$32</f>
        <v>NE</v>
      </c>
      <c r="AD48" s="136" t="str">
        <f>[44]Outubro!$I$33</f>
        <v>NE</v>
      </c>
      <c r="AE48" s="136" t="str">
        <f>[44]Outubro!$I$34</f>
        <v>SE</v>
      </c>
      <c r="AF48" s="136" t="str">
        <f>[44]Outubro!$I$35</f>
        <v>S</v>
      </c>
      <c r="AG48" s="127" t="str">
        <f>[44]Outubro!$I$36</f>
        <v>NE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1" t="str">
        <f>[45]Outubro!$I$5</f>
        <v>*</v>
      </c>
      <c r="C49" s="131" t="str">
        <f>[45]Outubro!$I$6</f>
        <v>*</v>
      </c>
      <c r="D49" s="131" t="str">
        <f>[45]Outubro!$I$7</f>
        <v>*</v>
      </c>
      <c r="E49" s="131" t="str">
        <f>[45]Outubro!$I$8</f>
        <v>*</v>
      </c>
      <c r="F49" s="131" t="str">
        <f>[45]Outubro!$I$9</f>
        <v>*</v>
      </c>
      <c r="G49" s="131" t="str">
        <f>[45]Outubro!$I$10</f>
        <v>*</v>
      </c>
      <c r="H49" s="131" t="str">
        <f>[45]Outubro!$I$11</f>
        <v>*</v>
      </c>
      <c r="I49" s="131" t="str">
        <f>[45]Outubro!$I$12</f>
        <v>*</v>
      </c>
      <c r="J49" s="131" t="str">
        <f>[45]Outubro!$I$13</f>
        <v>*</v>
      </c>
      <c r="K49" s="131" t="str">
        <f>[45]Outubro!$I$14</f>
        <v>*</v>
      </c>
      <c r="L49" s="131" t="str">
        <f>[45]Outubro!$I$15</f>
        <v>*</v>
      </c>
      <c r="M49" s="131" t="str">
        <f>[45]Outubro!$I$16</f>
        <v>*</v>
      </c>
      <c r="N49" s="131" t="str">
        <f>[45]Outubro!$I$17</f>
        <v>*</v>
      </c>
      <c r="O49" s="131" t="str">
        <f>[45]Outubro!$I$18</f>
        <v>*</v>
      </c>
      <c r="P49" s="131" t="str">
        <f>[45]Outubro!$I$19</f>
        <v>*</v>
      </c>
      <c r="Q49" s="131" t="str">
        <f>[45]Outubro!$I$20</f>
        <v>*</v>
      </c>
      <c r="R49" s="131" t="str">
        <f>[45]Outubro!$I$21</f>
        <v>*</v>
      </c>
      <c r="S49" s="131" t="str">
        <f>[45]Outubro!$I$22</f>
        <v>*</v>
      </c>
      <c r="T49" s="131" t="str">
        <f>[45]Outubro!$I$23</f>
        <v>*</v>
      </c>
      <c r="U49" s="131" t="str">
        <f>[45]Outubro!$I$24</f>
        <v>*</v>
      </c>
      <c r="V49" s="131" t="str">
        <f>[45]Outubro!$I$25</f>
        <v>*</v>
      </c>
      <c r="W49" s="131" t="str">
        <f>[45]Outubro!$I$26</f>
        <v>*</v>
      </c>
      <c r="X49" s="131" t="str">
        <f>[45]Outubro!$I$27</f>
        <v>*</v>
      </c>
      <c r="Y49" s="131" t="str">
        <f>[45]Outubro!$I$28</f>
        <v>*</v>
      </c>
      <c r="Z49" s="131" t="str">
        <f>[45]Outubro!$I$29</f>
        <v>*</v>
      </c>
      <c r="AA49" s="131" t="str">
        <f>[45]Outubro!$I$30</f>
        <v>*</v>
      </c>
      <c r="AB49" s="131" t="str">
        <f>[45]Outubro!$I$31</f>
        <v>*</v>
      </c>
      <c r="AC49" s="131" t="str">
        <f>[45]Outubro!$I$32</f>
        <v>*</v>
      </c>
      <c r="AD49" s="131" t="str">
        <f>[45]Outubro!$I$33</f>
        <v>*</v>
      </c>
      <c r="AE49" s="131" t="str">
        <f>[45]Outubro!$I$34</f>
        <v>*</v>
      </c>
      <c r="AF49" s="131" t="str">
        <f>[45]Outubro!$I$35</f>
        <v>*</v>
      </c>
      <c r="AG49" s="127" t="str">
        <f>[45]Outubro!$I$36</f>
        <v>*</v>
      </c>
    </row>
    <row r="50" spans="1:38" s="5" customFormat="1" ht="17.100000000000001" customHeight="1" thickBot="1" x14ac:dyDescent="0.25">
      <c r="A50" s="100" t="s">
        <v>224</v>
      </c>
      <c r="B50" s="101" t="s">
        <v>232</v>
      </c>
      <c r="C50" s="102" t="s">
        <v>232</v>
      </c>
      <c r="D50" s="102" t="s">
        <v>233</v>
      </c>
      <c r="E50" s="102" t="s">
        <v>234</v>
      </c>
      <c r="F50" s="102" t="s">
        <v>234</v>
      </c>
      <c r="G50" s="102" t="s">
        <v>234</v>
      </c>
      <c r="H50" s="102" t="s">
        <v>232</v>
      </c>
      <c r="I50" s="102" t="s">
        <v>232</v>
      </c>
      <c r="J50" s="102" t="s">
        <v>233</v>
      </c>
      <c r="K50" s="102" t="s">
        <v>235</v>
      </c>
      <c r="L50" s="102" t="s">
        <v>232</v>
      </c>
      <c r="M50" s="102" t="s">
        <v>232</v>
      </c>
      <c r="N50" s="102" t="s">
        <v>232</v>
      </c>
      <c r="O50" s="102" t="s">
        <v>232</v>
      </c>
      <c r="P50" s="102" t="s">
        <v>232</v>
      </c>
      <c r="Q50" s="102" t="s">
        <v>235</v>
      </c>
      <c r="R50" s="102" t="s">
        <v>236</v>
      </c>
      <c r="S50" s="102" t="s">
        <v>236</v>
      </c>
      <c r="T50" s="102" t="s">
        <v>232</v>
      </c>
      <c r="U50" s="102" t="s">
        <v>232</v>
      </c>
      <c r="V50" s="102" t="s">
        <v>232</v>
      </c>
      <c r="W50" s="102" t="s">
        <v>237</v>
      </c>
      <c r="X50" s="102" t="s">
        <v>232</v>
      </c>
      <c r="Y50" s="102" t="s">
        <v>232</v>
      </c>
      <c r="Z50" s="102" t="s">
        <v>232</v>
      </c>
      <c r="AA50" s="102" t="s">
        <v>232</v>
      </c>
      <c r="AB50" s="102" t="s">
        <v>232</v>
      </c>
      <c r="AC50" s="102" t="s">
        <v>232</v>
      </c>
      <c r="AD50" s="102" t="s">
        <v>232</v>
      </c>
      <c r="AE50" s="123" t="s">
        <v>238</v>
      </c>
      <c r="AF50" s="103" t="s">
        <v>238</v>
      </c>
      <c r="AG50" s="124"/>
      <c r="AL50" s="5" t="s">
        <v>47</v>
      </c>
    </row>
    <row r="51" spans="1:38" s="8" customFormat="1" ht="13.5" thickBot="1" x14ac:dyDescent="0.25">
      <c r="A51" s="185" t="s">
        <v>223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7"/>
      <c r="AF51" s="120"/>
      <c r="AG51" s="128" t="s">
        <v>232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4" t="s">
        <v>97</v>
      </c>
      <c r="U53" s="154"/>
      <c r="V53" s="154"/>
      <c r="W53" s="154"/>
      <c r="X53" s="154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55" t="s">
        <v>98</v>
      </c>
      <c r="U54" s="155"/>
      <c r="V54" s="155"/>
      <c r="W54" s="155"/>
      <c r="X54" s="155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81" sqref="AK8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7" t="s">
        <v>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70"/>
    </row>
    <row r="2" spans="1:34" s="4" customFormat="1" ht="20.100000000000001" customHeight="1" x14ac:dyDescent="0.2">
      <c r="A2" s="150" t="s">
        <v>21</v>
      </c>
      <c r="B2" s="144" t="s">
        <v>231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68"/>
      <c r="AG2" s="145"/>
      <c r="AH2" s="146"/>
    </row>
    <row r="3" spans="1:34" s="5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67">
        <v>30</v>
      </c>
      <c r="AF3" s="156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67"/>
      <c r="AF4" s="157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[1]Outubro!$J$5</f>
        <v>38.159999999999997</v>
      </c>
      <c r="C5" s="129">
        <f>[1]Outubro!$J$6</f>
        <v>37.800000000000004</v>
      </c>
      <c r="D5" s="129">
        <f>[1]Outubro!$J$7</f>
        <v>27.36</v>
      </c>
      <c r="E5" s="129">
        <f>[1]Outubro!$J$8</f>
        <v>28.44</v>
      </c>
      <c r="F5" s="129">
        <f>[1]Outubro!$J$9</f>
        <v>29.16</v>
      </c>
      <c r="G5" s="129">
        <f>[1]Outubro!$J$10</f>
        <v>39.24</v>
      </c>
      <c r="H5" s="129">
        <f>[1]Outubro!$J$11</f>
        <v>30.96</v>
      </c>
      <c r="I5" s="129">
        <f>[1]Outubro!$J$12</f>
        <v>27</v>
      </c>
      <c r="J5" s="129">
        <f>[1]Outubro!$J$13</f>
        <v>49.32</v>
      </c>
      <c r="K5" s="129">
        <f>[1]Outubro!$J$14</f>
        <v>37.440000000000005</v>
      </c>
      <c r="L5" s="129">
        <f>[1]Outubro!$J$15</f>
        <v>24.12</v>
      </c>
      <c r="M5" s="129">
        <f>[1]Outubro!$J$16</f>
        <v>19.079999999999998</v>
      </c>
      <c r="N5" s="129">
        <f>[1]Outubro!$J$17</f>
        <v>26.64</v>
      </c>
      <c r="O5" s="129">
        <f>[1]Outubro!$J$18</f>
        <v>55.440000000000005</v>
      </c>
      <c r="P5" s="129">
        <f>[1]Outubro!$J$19</f>
        <v>42.480000000000004</v>
      </c>
      <c r="Q5" s="129">
        <f>[1]Outubro!$J$20</f>
        <v>29.16</v>
      </c>
      <c r="R5" s="129">
        <f>[1]Outubro!$J$21</f>
        <v>25.92</v>
      </c>
      <c r="S5" s="129">
        <f>[1]Outubro!$J$22</f>
        <v>38.159999999999997</v>
      </c>
      <c r="T5" s="129">
        <f>[1]Outubro!$J$23</f>
        <v>49.680000000000007</v>
      </c>
      <c r="U5" s="129">
        <f>[1]Outubro!$J$24</f>
        <v>34.56</v>
      </c>
      <c r="V5" s="129">
        <f>[1]Outubro!$J$25</f>
        <v>40.680000000000007</v>
      </c>
      <c r="W5" s="129">
        <f>[1]Outubro!$J$26</f>
        <v>24.12</v>
      </c>
      <c r="X5" s="129">
        <f>[1]Outubro!$J$27</f>
        <v>48.6</v>
      </c>
      <c r="Y5" s="129">
        <f>[1]Outubro!$J$28</f>
        <v>66.600000000000009</v>
      </c>
      <c r="Z5" s="129">
        <f>[1]Outubro!$J$29</f>
        <v>25.92</v>
      </c>
      <c r="AA5" s="129">
        <f>[1]Outubro!$J$30</f>
        <v>60.839999999999996</v>
      </c>
      <c r="AB5" s="129">
        <f>[1]Outubro!$J$31</f>
        <v>21.96</v>
      </c>
      <c r="AC5" s="129">
        <f>[1]Outubro!$J$32</f>
        <v>42.12</v>
      </c>
      <c r="AD5" s="129">
        <f>[1]Outubro!$J$33</f>
        <v>42.84</v>
      </c>
      <c r="AE5" s="129">
        <f>[1]Outubro!$J$34</f>
        <v>21.6</v>
      </c>
      <c r="AF5" s="129">
        <f>[1]Outubro!$J$35</f>
        <v>32.04</v>
      </c>
      <c r="AG5" s="15">
        <f t="shared" ref="AG5:AG6" si="1">MAX(B5:AF5)</f>
        <v>66.600000000000009</v>
      </c>
      <c r="AH5" s="126">
        <f t="shared" ref="AH5:AH6" si="2">AVERAGE(B5:AF5)</f>
        <v>36.046451612903219</v>
      </c>
    </row>
    <row r="6" spans="1:34" x14ac:dyDescent="0.2">
      <c r="A6" s="58" t="s">
        <v>0</v>
      </c>
      <c r="B6" s="11">
        <f>[2]Outubro!$J$5</f>
        <v>48.6</v>
      </c>
      <c r="C6" s="11">
        <f>[2]Outubro!$J$6</f>
        <v>30.96</v>
      </c>
      <c r="D6" s="11">
        <f>[2]Outubro!$J$7</f>
        <v>33.840000000000003</v>
      </c>
      <c r="E6" s="11">
        <f>[2]Outubro!$J$8</f>
        <v>28.8</v>
      </c>
      <c r="F6" s="11">
        <f>[2]Outubro!$J$9</f>
        <v>27.36</v>
      </c>
      <c r="G6" s="11">
        <f>[2]Outubro!$J$10</f>
        <v>20.88</v>
      </c>
      <c r="H6" s="11">
        <f>[2]Outubro!$J$11</f>
        <v>29.880000000000003</v>
      </c>
      <c r="I6" s="11">
        <f>[2]Outubro!$J$12</f>
        <v>38.159999999999997</v>
      </c>
      <c r="J6" s="11">
        <f>[2]Outubro!$J$13</f>
        <v>43.2</v>
      </c>
      <c r="K6" s="11">
        <f>[2]Outubro!$J$14</f>
        <v>34.200000000000003</v>
      </c>
      <c r="L6" s="11">
        <f>[2]Outubro!$J$15</f>
        <v>34.200000000000003</v>
      </c>
      <c r="M6" s="11">
        <f>[2]Outubro!$J$16</f>
        <v>31.319999999999997</v>
      </c>
      <c r="N6" s="11">
        <f>[2]Outubro!$J$17</f>
        <v>66.239999999999995</v>
      </c>
      <c r="O6" s="11">
        <f>[2]Outubro!$J$18</f>
        <v>68.760000000000005</v>
      </c>
      <c r="P6" s="11">
        <f>[2]Outubro!$J$19</f>
        <v>47.88</v>
      </c>
      <c r="Q6" s="11">
        <f>[2]Outubro!$J$20</f>
        <v>27</v>
      </c>
      <c r="R6" s="11">
        <f>[2]Outubro!$J$21</f>
        <v>35.64</v>
      </c>
      <c r="S6" s="11">
        <f>[2]Outubro!$J$22</f>
        <v>24.840000000000003</v>
      </c>
      <c r="T6" s="11">
        <f>[2]Outubro!$J$23</f>
        <v>37.080000000000005</v>
      </c>
      <c r="U6" s="11">
        <f>[2]Outubro!$J$24</f>
        <v>34.56</v>
      </c>
      <c r="V6" s="11">
        <f>[2]Outubro!$J$25</f>
        <v>35.64</v>
      </c>
      <c r="W6" s="11">
        <f>[2]Outubro!$J$26</f>
        <v>40.680000000000007</v>
      </c>
      <c r="X6" s="11">
        <f>[2]Outubro!$J$27</f>
        <v>39.6</v>
      </c>
      <c r="Y6" s="11">
        <f>[2]Outubro!$J$28</f>
        <v>27</v>
      </c>
      <c r="Z6" s="11">
        <f>[2]Outubro!$J$29</f>
        <v>28.08</v>
      </c>
      <c r="AA6" s="11">
        <f>[2]Outubro!$J$30</f>
        <v>66.239999999999995</v>
      </c>
      <c r="AB6" s="11">
        <f>[2]Outubro!$J$31</f>
        <v>21.6</v>
      </c>
      <c r="AC6" s="11">
        <f>[2]Outubro!$J$32</f>
        <v>25.92</v>
      </c>
      <c r="AD6" s="11">
        <f>[2]Outubro!$J$33</f>
        <v>34.56</v>
      </c>
      <c r="AE6" s="11">
        <f>[2]Outubro!$J$34</f>
        <v>28.08</v>
      </c>
      <c r="AF6" s="11">
        <f>[2]Outubro!$J$35</f>
        <v>30.96</v>
      </c>
      <c r="AG6" s="15">
        <f t="shared" si="1"/>
        <v>68.760000000000005</v>
      </c>
      <c r="AH6" s="126">
        <f t="shared" si="2"/>
        <v>36.185806451612905</v>
      </c>
    </row>
    <row r="7" spans="1:34" x14ac:dyDescent="0.2">
      <c r="A7" s="58" t="s">
        <v>104</v>
      </c>
      <c r="B7" s="11">
        <f>[3]Outubro!$J$5</f>
        <v>23.400000000000002</v>
      </c>
      <c r="C7" s="11">
        <f>[3]Outubro!$J$6</f>
        <v>26.64</v>
      </c>
      <c r="D7" s="11">
        <f>[3]Outubro!$J$7</f>
        <v>20.52</v>
      </c>
      <c r="E7" s="11">
        <f>[3]Outubro!$J$8</f>
        <v>37.440000000000005</v>
      </c>
      <c r="F7" s="11">
        <f>[3]Outubro!$J$9</f>
        <v>25.2</v>
      </c>
      <c r="G7" s="11">
        <f>[3]Outubro!$J$10</f>
        <v>25.92</v>
      </c>
      <c r="H7" s="11">
        <f>[3]Outubro!$J$11</f>
        <v>54</v>
      </c>
      <c r="I7" s="11">
        <f>[3]Outubro!$J$12</f>
        <v>42.480000000000004</v>
      </c>
      <c r="J7" s="11">
        <f>[3]Outubro!$J$13</f>
        <v>59.760000000000005</v>
      </c>
      <c r="K7" s="11">
        <f>[3]Outubro!$J$14</f>
        <v>45</v>
      </c>
      <c r="L7" s="11">
        <f>[3]Outubro!$J$15</f>
        <v>41.4</v>
      </c>
      <c r="M7" s="11">
        <f>[3]Outubro!$J$16</f>
        <v>25.92</v>
      </c>
      <c r="N7" s="11">
        <f>[3]Outubro!$J$17</f>
        <v>67.319999999999993</v>
      </c>
      <c r="O7" s="11">
        <f>[3]Outubro!$J$18</f>
        <v>38.880000000000003</v>
      </c>
      <c r="P7" s="11">
        <f>[3]Outubro!$J$19</f>
        <v>37.080000000000005</v>
      </c>
      <c r="Q7" s="11">
        <f>[3]Outubro!$J$20</f>
        <v>36</v>
      </c>
      <c r="R7" s="11">
        <f>[3]Outubro!$J$21</f>
        <v>38.519999999999996</v>
      </c>
      <c r="S7" s="11">
        <f>[3]Outubro!$J$22</f>
        <v>30.240000000000002</v>
      </c>
      <c r="T7" s="11">
        <f>[3]Outubro!$J$23</f>
        <v>36.72</v>
      </c>
      <c r="U7" s="11">
        <f>[3]Outubro!$J$24</f>
        <v>34.56</v>
      </c>
      <c r="V7" s="11">
        <f>[3]Outubro!$J$25</f>
        <v>36.72</v>
      </c>
      <c r="W7" s="11">
        <f>[3]Outubro!$J$26</f>
        <v>41.76</v>
      </c>
      <c r="X7" s="11">
        <f>[3]Outubro!$J$27</f>
        <v>40.32</v>
      </c>
      <c r="Y7" s="11">
        <f>[3]Outubro!$J$28</f>
        <v>35.64</v>
      </c>
      <c r="Z7" s="11">
        <f>[3]Outubro!$J$29</f>
        <v>32.4</v>
      </c>
      <c r="AA7" s="11">
        <f>[3]Outubro!$J$30</f>
        <v>70.2</v>
      </c>
      <c r="AB7" s="11">
        <f>[3]Outubro!$J$31</f>
        <v>30.6</v>
      </c>
      <c r="AC7" s="11">
        <f>[3]Outubro!$J$32</f>
        <v>33.840000000000003</v>
      </c>
      <c r="AD7" s="11">
        <f>[3]Outubro!$J$33</f>
        <v>37.080000000000005</v>
      </c>
      <c r="AE7" s="11">
        <f>[3]Outubro!$J$34</f>
        <v>34.92</v>
      </c>
      <c r="AF7" s="11">
        <f>[3]Outubro!$J$35</f>
        <v>34.200000000000003</v>
      </c>
      <c r="AG7" s="93">
        <f>MAX(B7:AF7)</f>
        <v>70.2</v>
      </c>
      <c r="AH7" s="116">
        <f>AVERAGE(B7:AF7)</f>
        <v>37.892903225806457</v>
      </c>
    </row>
    <row r="8" spans="1:34" x14ac:dyDescent="0.2">
      <c r="A8" s="58" t="s">
        <v>1</v>
      </c>
      <c r="B8" s="11" t="str">
        <f>[4]Outubro!$J$5</f>
        <v>*</v>
      </c>
      <c r="C8" s="11" t="str">
        <f>[4]Outubro!$J$6</f>
        <v>*</v>
      </c>
      <c r="D8" s="11" t="str">
        <f>[4]Outubro!$J$7</f>
        <v>*</v>
      </c>
      <c r="E8" s="11" t="str">
        <f>[4]Outubro!$J$8</f>
        <v>*</v>
      </c>
      <c r="F8" s="11" t="str">
        <f>[4]Outubro!$J$9</f>
        <v>*</v>
      </c>
      <c r="G8" s="11" t="str">
        <f>[4]Outubro!$J$10</f>
        <v>*</v>
      </c>
      <c r="H8" s="11" t="str">
        <f>[4]Outubro!$J$11</f>
        <v>*</v>
      </c>
      <c r="I8" s="11" t="str">
        <f>[4]Outubro!$J$12</f>
        <v>*</v>
      </c>
      <c r="J8" s="11" t="str">
        <f>[4]Outubro!$J$13</f>
        <v>*</v>
      </c>
      <c r="K8" s="11" t="str">
        <f>[4]Outubro!$J$14</f>
        <v>*</v>
      </c>
      <c r="L8" s="11" t="str">
        <f>[4]Outubro!$J$15</f>
        <v>*</v>
      </c>
      <c r="M8" s="11" t="str">
        <f>[4]Outubro!$J$16</f>
        <v>*</v>
      </c>
      <c r="N8" s="11" t="str">
        <f>[4]Outubro!$J$17</f>
        <v>*</v>
      </c>
      <c r="O8" s="11" t="str">
        <f>[4]Outubro!$J$18</f>
        <v>*</v>
      </c>
      <c r="P8" s="11" t="str">
        <f>[4]Outubro!$J$19</f>
        <v>*</v>
      </c>
      <c r="Q8" s="11" t="str">
        <f>[4]Outubro!$J$20</f>
        <v>*</v>
      </c>
      <c r="R8" s="11" t="str">
        <f>[4]Outubro!$J$21</f>
        <v>*</v>
      </c>
      <c r="S8" s="11" t="str">
        <f>[4]Outubro!$J$22</f>
        <v>*</v>
      </c>
      <c r="T8" s="11" t="str">
        <f>[4]Outubro!$J$23</f>
        <v>*</v>
      </c>
      <c r="U8" s="11" t="str">
        <f>[4]Outubro!$J$24</f>
        <v>*</v>
      </c>
      <c r="V8" s="11" t="str">
        <f>[4]Outubro!$J$25</f>
        <v>*</v>
      </c>
      <c r="W8" s="11" t="str">
        <f>[4]Outubro!$J$26</f>
        <v>*</v>
      </c>
      <c r="X8" s="11" t="str">
        <f>[4]Outubro!$J$27</f>
        <v>*</v>
      </c>
      <c r="Y8" s="11" t="str">
        <f>[4]Outubro!$J$28</f>
        <v>*</v>
      </c>
      <c r="Z8" s="11" t="str">
        <f>[4]Outubro!$J$29</f>
        <v>*</v>
      </c>
      <c r="AA8" s="11" t="str">
        <f>[4]Outubro!$J$30</f>
        <v>*</v>
      </c>
      <c r="AB8" s="11">
        <f>[4]Outubro!$J$31</f>
        <v>13.68</v>
      </c>
      <c r="AC8" s="11">
        <f>[4]Outubro!$J$32</f>
        <v>27.36</v>
      </c>
      <c r="AD8" s="11">
        <f>[4]Outubro!$J$33</f>
        <v>41.4</v>
      </c>
      <c r="AE8" s="11">
        <f>[4]Outubro!$J$34</f>
        <v>32.76</v>
      </c>
      <c r="AF8" s="11">
        <f>[4]Outubro!$J$35</f>
        <v>27.36</v>
      </c>
      <c r="AG8" s="93">
        <f>MAX(B8:AF8)</f>
        <v>41.4</v>
      </c>
      <c r="AH8" s="116">
        <f>AVERAGE(B8:AF8)</f>
        <v>28.512</v>
      </c>
    </row>
    <row r="9" spans="1:34" x14ac:dyDescent="0.2">
      <c r="A9" s="58" t="s">
        <v>167</v>
      </c>
      <c r="B9" s="11">
        <f>[5]Outubro!$J$5</f>
        <v>38.159999999999997</v>
      </c>
      <c r="C9" s="11">
        <f>[5]Outubro!$J$6</f>
        <v>34.200000000000003</v>
      </c>
      <c r="D9" s="11">
        <f>[5]Outubro!$J$7</f>
        <v>36</v>
      </c>
      <c r="E9" s="11">
        <f>[5]Outubro!$J$8</f>
        <v>34.200000000000003</v>
      </c>
      <c r="F9" s="11">
        <f>[5]Outubro!$J$9</f>
        <v>30.96</v>
      </c>
      <c r="G9" s="11">
        <f>[5]Outubro!$J$10</f>
        <v>26.28</v>
      </c>
      <c r="H9" s="11">
        <f>[5]Outubro!$J$11</f>
        <v>31.680000000000003</v>
      </c>
      <c r="I9" s="11">
        <f>[5]Outubro!$J$12</f>
        <v>41.04</v>
      </c>
      <c r="J9" s="11">
        <f>[5]Outubro!$J$13</f>
        <v>52.56</v>
      </c>
      <c r="K9" s="11">
        <f>[5]Outubro!$J$14</f>
        <v>47.88</v>
      </c>
      <c r="L9" s="11">
        <f>[5]Outubro!$J$15</f>
        <v>38.519999999999996</v>
      </c>
      <c r="M9" s="11">
        <f>[5]Outubro!$J$16</f>
        <v>37.080000000000005</v>
      </c>
      <c r="N9" s="11">
        <f>[5]Outubro!$J$17</f>
        <v>54</v>
      </c>
      <c r="O9" s="11">
        <f>[5]Outubro!$J$18</f>
        <v>55.800000000000004</v>
      </c>
      <c r="P9" s="11">
        <f>[5]Outubro!$J$19</f>
        <v>57.960000000000008</v>
      </c>
      <c r="Q9" s="11">
        <f>[5]Outubro!$J$20</f>
        <v>31.680000000000003</v>
      </c>
      <c r="R9" s="11">
        <f>[5]Outubro!$J$21</f>
        <v>47.88</v>
      </c>
      <c r="S9" s="11">
        <f>[5]Outubro!$J$22</f>
        <v>36.36</v>
      </c>
      <c r="T9" s="11">
        <f>[5]Outubro!$J$23</f>
        <v>63.72</v>
      </c>
      <c r="U9" s="11">
        <f>[5]Outubro!$J$24</f>
        <v>37.800000000000004</v>
      </c>
      <c r="V9" s="11">
        <f>[5]Outubro!$J$25</f>
        <v>71.64</v>
      </c>
      <c r="W9" s="11">
        <f>[5]Outubro!$J$26</f>
        <v>46.080000000000005</v>
      </c>
      <c r="X9" s="11">
        <f>[5]Outubro!$J$27</f>
        <v>48.6</v>
      </c>
      <c r="Y9" s="11">
        <f>[5]Outubro!$J$28</f>
        <v>46.800000000000004</v>
      </c>
      <c r="Z9" s="11">
        <f>[5]Outubro!$J$29</f>
        <v>34.56</v>
      </c>
      <c r="AA9" s="11">
        <f>[5]Outubro!$J$30</f>
        <v>71.64</v>
      </c>
      <c r="AB9" s="11">
        <f>[5]Outubro!$J$31</f>
        <v>22.68</v>
      </c>
      <c r="AC9" s="11">
        <f>[5]Outubro!$J$32</f>
        <v>29.880000000000003</v>
      </c>
      <c r="AD9" s="11">
        <f>[5]Outubro!$J$33</f>
        <v>46.800000000000004</v>
      </c>
      <c r="AE9" s="11">
        <f>[5]Outubro!$J$34</f>
        <v>45.72</v>
      </c>
      <c r="AF9" s="11">
        <f>[5]Outubro!$J$35</f>
        <v>32.4</v>
      </c>
      <c r="AG9" s="93">
        <f>MAX(B9:AF9)</f>
        <v>71.64</v>
      </c>
      <c r="AH9" s="116">
        <f>AVERAGE(B9:AF9)</f>
        <v>42.92129032258066</v>
      </c>
    </row>
    <row r="10" spans="1:34" x14ac:dyDescent="0.2">
      <c r="A10" s="58" t="s">
        <v>111</v>
      </c>
      <c r="B10" s="11" t="str">
        <f>[6]Outubro!$J$5</f>
        <v>*</v>
      </c>
      <c r="C10" s="11" t="str">
        <f>[6]Outubro!$J$6</f>
        <v>*</v>
      </c>
      <c r="D10" s="11" t="str">
        <f>[6]Outubro!$J$7</f>
        <v>*</v>
      </c>
      <c r="E10" s="11" t="str">
        <f>[6]Outubro!$J$8</f>
        <v>*</v>
      </c>
      <c r="F10" s="11" t="str">
        <f>[6]Outubro!$J$9</f>
        <v>*</v>
      </c>
      <c r="G10" s="11" t="str">
        <f>[6]Outubro!$J$10</f>
        <v>*</v>
      </c>
      <c r="H10" s="11" t="str">
        <f>[6]Outubro!$J$11</f>
        <v>*</v>
      </c>
      <c r="I10" s="11" t="str">
        <f>[6]Outubro!$J$12</f>
        <v>*</v>
      </c>
      <c r="J10" s="11" t="str">
        <f>[6]Outubro!$J$13</f>
        <v>*</v>
      </c>
      <c r="K10" s="11" t="str">
        <f>[6]Outubro!$J$14</f>
        <v>*</v>
      </c>
      <c r="L10" s="11" t="str">
        <f>[6]Outubro!$J$15</f>
        <v>*</v>
      </c>
      <c r="M10" s="11" t="str">
        <f>[6]Outubro!$J$16</f>
        <v>*</v>
      </c>
      <c r="N10" s="11" t="str">
        <f>[6]Outubro!$J$17</f>
        <v>*</v>
      </c>
      <c r="O10" s="11" t="str">
        <f>[6]Outubro!$J$18</f>
        <v>*</v>
      </c>
      <c r="P10" s="11" t="str">
        <f>[6]Outubro!$J$19</f>
        <v>*</v>
      </c>
      <c r="Q10" s="11" t="str">
        <f>[6]Outubro!$J$20</f>
        <v>*</v>
      </c>
      <c r="R10" s="11" t="str">
        <f>[6]Outubro!$J$21</f>
        <v>*</v>
      </c>
      <c r="S10" s="11" t="str">
        <f>[6]Outubro!$J$22</f>
        <v>*</v>
      </c>
      <c r="T10" s="11" t="str">
        <f>[6]Outubro!$J$23</f>
        <v>*</v>
      </c>
      <c r="U10" s="11" t="str">
        <f>[6]Outubro!$J$24</f>
        <v>*</v>
      </c>
      <c r="V10" s="11" t="str">
        <f>[6]Outubro!$J$25</f>
        <v>*</v>
      </c>
      <c r="W10" s="11" t="str">
        <f>[6]Outubro!$J$26</f>
        <v>*</v>
      </c>
      <c r="X10" s="11" t="str">
        <f>[6]Outubro!$J$27</f>
        <v>*</v>
      </c>
      <c r="Y10" s="11" t="str">
        <f>[6]Outubro!$J$28</f>
        <v>*</v>
      </c>
      <c r="Z10" s="11" t="str">
        <f>[6]Outubro!$J$29</f>
        <v>*</v>
      </c>
      <c r="AA10" s="11" t="str">
        <f>[6]Outubro!$J$30</f>
        <v>*</v>
      </c>
      <c r="AB10" s="11" t="str">
        <f>[6]Outubro!$J$31</f>
        <v>*</v>
      </c>
      <c r="AC10" s="11" t="str">
        <f>[6]Outubro!$J$32</f>
        <v>*</v>
      </c>
      <c r="AD10" s="11" t="str">
        <f>[6]Outubro!$J$33</f>
        <v>*</v>
      </c>
      <c r="AE10" s="11" t="str">
        <f>[6]Outubro!$J$34</f>
        <v>*</v>
      </c>
      <c r="AF10" s="11" t="str">
        <f>[6]Outubro!$J$35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 t="str">
        <f>[7]Outubro!$J$5</f>
        <v>*</v>
      </c>
      <c r="C11" s="11" t="str">
        <f>[7]Outubro!$J$6</f>
        <v>*</v>
      </c>
      <c r="D11" s="11" t="str">
        <f>[7]Outubro!$J$7</f>
        <v>*</v>
      </c>
      <c r="E11" s="11" t="str">
        <f>[7]Outubro!$J$8</f>
        <v>*</v>
      </c>
      <c r="F11" s="11" t="str">
        <f>[7]Outubro!$J$9</f>
        <v>*</v>
      </c>
      <c r="G11" s="11" t="str">
        <f>[7]Outubro!$J$10</f>
        <v>*</v>
      </c>
      <c r="H11" s="11" t="str">
        <f>[7]Outubro!$J$11</f>
        <v>*</v>
      </c>
      <c r="I11" s="11" t="str">
        <f>[7]Outubro!$J$12</f>
        <v>*</v>
      </c>
      <c r="J11" s="11" t="str">
        <f>[7]Outubro!$J$13</f>
        <v>*</v>
      </c>
      <c r="K11" s="11" t="str">
        <f>[7]Outubro!$J$14</f>
        <v>*</v>
      </c>
      <c r="L11" s="11" t="str">
        <f>[7]Outubro!$J$15</f>
        <v>*</v>
      </c>
      <c r="M11" s="11" t="str">
        <f>[7]Outubro!$J$16</f>
        <v>*</v>
      </c>
      <c r="N11" s="11" t="str">
        <f>[7]Outubro!$J$17</f>
        <v>*</v>
      </c>
      <c r="O11" s="11" t="str">
        <f>[7]Outubro!$J$18</f>
        <v>*</v>
      </c>
      <c r="P11" s="11" t="str">
        <f>[7]Outubro!$J$19</f>
        <v>*</v>
      </c>
      <c r="Q11" s="11" t="str">
        <f>[7]Outubro!$J$20</f>
        <v>*</v>
      </c>
      <c r="R11" s="11" t="str">
        <f>[7]Outubro!$J$21</f>
        <v>*</v>
      </c>
      <c r="S11" s="11" t="str">
        <f>[7]Outubro!$J$22</f>
        <v>*</v>
      </c>
      <c r="T11" s="11" t="str">
        <f>[7]Outubro!$J$23</f>
        <v>*</v>
      </c>
      <c r="U11" s="11" t="str">
        <f>[7]Outubro!$J$24</f>
        <v>*</v>
      </c>
      <c r="V11" s="11" t="str">
        <f>[7]Outubro!$J$25</f>
        <v>*</v>
      </c>
      <c r="W11" s="11" t="str">
        <f>[7]Outubro!$J$26</f>
        <v>*</v>
      </c>
      <c r="X11" s="11" t="str">
        <f>[7]Outubro!$J$27</f>
        <v>*</v>
      </c>
      <c r="Y11" s="11" t="str">
        <f>[7]Outubro!$J$28</f>
        <v>*</v>
      </c>
      <c r="Z11" s="11" t="str">
        <f>[7]Outubro!$J$29</f>
        <v>*</v>
      </c>
      <c r="AA11" s="11" t="str">
        <f>[7]Outubro!$J$30</f>
        <v>*</v>
      </c>
      <c r="AB11" s="11" t="str">
        <f>[7]Outubro!$J$31</f>
        <v>*</v>
      </c>
      <c r="AC11" s="11" t="str">
        <f>[7]Outubro!$J$32</f>
        <v>*</v>
      </c>
      <c r="AD11" s="11" t="str">
        <f>[7]Outubro!$J$33</f>
        <v>*</v>
      </c>
      <c r="AE11" s="11" t="str">
        <f>[7]Outubro!$J$34</f>
        <v>*</v>
      </c>
      <c r="AF11" s="11" t="str">
        <f>[7]Outubro!$J$35</f>
        <v>*</v>
      </c>
      <c r="AG11" s="15" t="s">
        <v>226</v>
      </c>
      <c r="AH11" s="126" t="s">
        <v>226</v>
      </c>
    </row>
    <row r="12" spans="1:34" x14ac:dyDescent="0.2">
      <c r="A12" s="58" t="s">
        <v>41</v>
      </c>
      <c r="B12" s="11" t="str">
        <f>[8]Outubro!$J$5</f>
        <v>*</v>
      </c>
      <c r="C12" s="11" t="str">
        <f>[8]Outubro!$J$6</f>
        <v>*</v>
      </c>
      <c r="D12" s="11" t="str">
        <f>[8]Outubro!$J$7</f>
        <v>*</v>
      </c>
      <c r="E12" s="11" t="str">
        <f>[8]Outubro!$J$8</f>
        <v>*</v>
      </c>
      <c r="F12" s="11" t="str">
        <f>[8]Outubro!$J$9</f>
        <v>*</v>
      </c>
      <c r="G12" s="11" t="str">
        <f>[8]Outubro!$J$10</f>
        <v>*</v>
      </c>
      <c r="H12" s="11" t="str">
        <f>[8]Outubro!$J$11</f>
        <v>*</v>
      </c>
      <c r="I12" s="11" t="str">
        <f>[8]Outubro!$J$12</f>
        <v>*</v>
      </c>
      <c r="J12" s="11" t="str">
        <f>[8]Outubro!$J$13</f>
        <v>*</v>
      </c>
      <c r="K12" s="11" t="str">
        <f>[8]Outubro!$J$14</f>
        <v>*</v>
      </c>
      <c r="L12" s="11" t="str">
        <f>[8]Outubro!$J$15</f>
        <v>*</v>
      </c>
      <c r="M12" s="11" t="str">
        <f>[8]Outubro!$J$16</f>
        <v>*</v>
      </c>
      <c r="N12" s="11" t="str">
        <f>[8]Outubro!$J$17</f>
        <v>*</v>
      </c>
      <c r="O12" s="11" t="str">
        <f>[8]Outubro!$J$18</f>
        <v>*</v>
      </c>
      <c r="P12" s="11" t="str">
        <f>[8]Outubro!$J$19</f>
        <v>*</v>
      </c>
      <c r="Q12" s="11" t="str">
        <f>[8]Outubro!$J$20</f>
        <v>*</v>
      </c>
      <c r="R12" s="11" t="str">
        <f>[8]Outubro!$J$21</f>
        <v>*</v>
      </c>
      <c r="S12" s="11" t="str">
        <f>[8]Outubro!$J$22</f>
        <v>*</v>
      </c>
      <c r="T12" s="11" t="str">
        <f>[8]Outubro!$J$23</f>
        <v>*</v>
      </c>
      <c r="U12" s="11" t="str">
        <f>[8]Outubro!$J$24</f>
        <v>*</v>
      </c>
      <c r="V12" s="11" t="str">
        <f>[8]Outubro!$J$25</f>
        <v>*</v>
      </c>
      <c r="W12" s="11" t="str">
        <f>[8]Outubro!$J$26</f>
        <v>*</v>
      </c>
      <c r="X12" s="11" t="str">
        <f>[8]Outubro!$J$27</f>
        <v>*</v>
      </c>
      <c r="Y12" s="11" t="str">
        <f>[8]Outubro!$J$28</f>
        <v>*</v>
      </c>
      <c r="Z12" s="11" t="str">
        <f>[8]Outubro!$J$29</f>
        <v>*</v>
      </c>
      <c r="AA12" s="11" t="str">
        <f>[8]Outubro!$J$30</f>
        <v>*</v>
      </c>
      <c r="AB12" s="11" t="str">
        <f>[8]Outubro!$J$31</f>
        <v>*</v>
      </c>
      <c r="AC12" s="11" t="str">
        <f>[8]Outubro!$J$32</f>
        <v>*</v>
      </c>
      <c r="AD12" s="11" t="str">
        <f>[8]Outubro!$J$33</f>
        <v>*</v>
      </c>
      <c r="AE12" s="11" t="str">
        <f>[8]Outubro!$J$34</f>
        <v>*</v>
      </c>
      <c r="AF12" s="11" t="str">
        <f>[8]Outubro!$J$35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>
        <f>[9]Outubro!$J$5</f>
        <v>40.680000000000007</v>
      </c>
      <c r="C13" s="11">
        <f>[9]Outubro!$J$6</f>
        <v>27.36</v>
      </c>
      <c r="D13" s="11">
        <f>[9]Outubro!$J$7</f>
        <v>39.6</v>
      </c>
      <c r="E13" s="11">
        <f>[9]Outubro!$J$8</f>
        <v>45.36</v>
      </c>
      <c r="F13" s="11">
        <f>[9]Outubro!$J$9</f>
        <v>38.519999999999996</v>
      </c>
      <c r="G13" s="11">
        <f>[9]Outubro!$J$10</f>
        <v>25.2</v>
      </c>
      <c r="H13" s="11">
        <f>[9]Outubro!$J$11</f>
        <v>38.159999999999997</v>
      </c>
      <c r="I13" s="11">
        <f>[9]Outubro!$J$12</f>
        <v>34.92</v>
      </c>
      <c r="J13" s="11">
        <f>[9]Outubro!$J$13</f>
        <v>51.84</v>
      </c>
      <c r="K13" s="11">
        <f>[9]Outubro!$J$14</f>
        <v>42.480000000000004</v>
      </c>
      <c r="L13" s="11">
        <f>[9]Outubro!$J$15</f>
        <v>33.840000000000003</v>
      </c>
      <c r="M13" s="11">
        <f>[9]Outubro!$J$16</f>
        <v>35.28</v>
      </c>
      <c r="N13" s="11">
        <f>[9]Outubro!$J$17</f>
        <v>32.04</v>
      </c>
      <c r="O13" s="11">
        <f>[9]Outubro!$J$18</f>
        <v>53.28</v>
      </c>
      <c r="P13" s="11">
        <f>[9]Outubro!$J$19</f>
        <v>37.440000000000005</v>
      </c>
      <c r="Q13" s="11">
        <f>[9]Outubro!$J$20</f>
        <v>50.4</v>
      </c>
      <c r="R13" s="11">
        <f>[9]Outubro!$J$21</f>
        <v>27</v>
      </c>
      <c r="S13" s="11">
        <f>[9]Outubro!$J$22</f>
        <v>28.8</v>
      </c>
      <c r="T13" s="11">
        <f>[9]Outubro!$J$23</f>
        <v>42.12</v>
      </c>
      <c r="U13" s="11">
        <f>[9]Outubro!$J$24</f>
        <v>30.240000000000002</v>
      </c>
      <c r="V13" s="11">
        <f>[9]Outubro!$J$25</f>
        <v>42.84</v>
      </c>
      <c r="W13" s="11">
        <f>[9]Outubro!$J$26</f>
        <v>30.6</v>
      </c>
      <c r="X13" s="11">
        <f>[9]Outubro!$J$27</f>
        <v>30.240000000000002</v>
      </c>
      <c r="Y13" s="11">
        <f>[9]Outubro!$J$28</f>
        <v>34.92</v>
      </c>
      <c r="Z13" s="11">
        <f>[9]Outubro!$J$29</f>
        <v>30.96</v>
      </c>
      <c r="AA13" s="11">
        <f>[9]Outubro!$J$30</f>
        <v>65.160000000000011</v>
      </c>
      <c r="AB13" s="11">
        <f>[9]Outubro!$J$31</f>
        <v>28.8</v>
      </c>
      <c r="AC13" s="11">
        <f>[9]Outubro!$J$32</f>
        <v>34.56</v>
      </c>
      <c r="AD13" s="11">
        <f>[9]Outubro!$J$33</f>
        <v>48.96</v>
      </c>
      <c r="AE13" s="11">
        <f>[9]Outubro!$J$34</f>
        <v>46.440000000000005</v>
      </c>
      <c r="AF13" s="11">
        <f>[9]Outubro!$J$35</f>
        <v>34.92</v>
      </c>
      <c r="AG13" s="93">
        <f>MAX(B13:AF13)</f>
        <v>65.160000000000011</v>
      </c>
      <c r="AH13" s="116">
        <f>AVERAGE(B13:AF13)</f>
        <v>38.160000000000011</v>
      </c>
    </row>
    <row r="14" spans="1:34" x14ac:dyDescent="0.2">
      <c r="A14" s="58" t="s">
        <v>118</v>
      </c>
      <c r="B14" s="11" t="str">
        <f>[10]Outubro!$J$5</f>
        <v>*</v>
      </c>
      <c r="C14" s="11" t="str">
        <f>[10]Outubro!$J$6</f>
        <v>*</v>
      </c>
      <c r="D14" s="11" t="str">
        <f>[10]Outubro!$J$7</f>
        <v>*</v>
      </c>
      <c r="E14" s="11" t="str">
        <f>[10]Outubro!$J$8</f>
        <v>*</v>
      </c>
      <c r="F14" s="11" t="str">
        <f>[10]Outubro!$J$9</f>
        <v>*</v>
      </c>
      <c r="G14" s="11" t="str">
        <f>[10]Outubro!$J$10</f>
        <v>*</v>
      </c>
      <c r="H14" s="11" t="str">
        <f>[10]Outubro!$J$11</f>
        <v>*</v>
      </c>
      <c r="I14" s="11" t="str">
        <f>[10]Outubro!$J$12</f>
        <v>*</v>
      </c>
      <c r="J14" s="11" t="str">
        <f>[10]Outubro!$J$13</f>
        <v>*</v>
      </c>
      <c r="K14" s="11" t="str">
        <f>[10]Outubro!$J$14</f>
        <v>*</v>
      </c>
      <c r="L14" s="11" t="str">
        <f>[10]Outubro!$J$15</f>
        <v>*</v>
      </c>
      <c r="M14" s="11" t="str">
        <f>[10]Outubro!$J$16</f>
        <v>*</v>
      </c>
      <c r="N14" s="11" t="str">
        <f>[10]Outubro!$J$17</f>
        <v>*</v>
      </c>
      <c r="O14" s="11" t="str">
        <f>[10]Outubro!$J$18</f>
        <v>*</v>
      </c>
      <c r="P14" s="11" t="str">
        <f>[10]Outubro!$J$19</f>
        <v>*</v>
      </c>
      <c r="Q14" s="11" t="str">
        <f>[10]Outubro!$J$20</f>
        <v>*</v>
      </c>
      <c r="R14" s="11" t="str">
        <f>[10]Outubro!$J$21</f>
        <v>*</v>
      </c>
      <c r="S14" s="11" t="str">
        <f>[10]Outubro!$J$22</f>
        <v>*</v>
      </c>
      <c r="T14" s="11" t="str">
        <f>[10]Outubro!$J$23</f>
        <v>*</v>
      </c>
      <c r="U14" s="11" t="str">
        <f>[10]Outubro!$J$24</f>
        <v>*</v>
      </c>
      <c r="V14" s="11" t="str">
        <f>[10]Outubro!$J$25</f>
        <v>*</v>
      </c>
      <c r="W14" s="11" t="str">
        <f>[10]Outubro!$J$26</f>
        <v>*</v>
      </c>
      <c r="X14" s="11" t="str">
        <f>[10]Outubro!$J$27</f>
        <v>*</v>
      </c>
      <c r="Y14" s="11" t="str">
        <f>[10]Outubro!$J$28</f>
        <v>*</v>
      </c>
      <c r="Z14" s="11" t="str">
        <f>[10]Outubro!$J$29</f>
        <v>*</v>
      </c>
      <c r="AA14" s="11" t="str">
        <f>[10]Outubro!$J$30</f>
        <v>*</v>
      </c>
      <c r="AB14" s="11" t="str">
        <f>[10]Outubro!$J$31</f>
        <v>*</v>
      </c>
      <c r="AC14" s="11" t="str">
        <f>[10]Outubro!$J$32</f>
        <v>*</v>
      </c>
      <c r="AD14" s="11" t="str">
        <f>[10]Outubro!$J$33</f>
        <v>*</v>
      </c>
      <c r="AE14" s="11" t="str">
        <f>[10]Outubro!$J$34</f>
        <v>*</v>
      </c>
      <c r="AF14" s="11" t="str">
        <f>[10]Outubro!$J$35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[11]Outubro!$J$5</f>
        <v>39.24</v>
      </c>
      <c r="C15" s="11">
        <f>[11]Outubro!$J$6</f>
        <v>33.840000000000003</v>
      </c>
      <c r="D15" s="11">
        <f>[11]Outubro!$J$7</f>
        <v>33.480000000000004</v>
      </c>
      <c r="E15" s="11">
        <f>[11]Outubro!$J$8</f>
        <v>30.96</v>
      </c>
      <c r="F15" s="11">
        <f>[11]Outubro!$J$9</f>
        <v>34.56</v>
      </c>
      <c r="G15" s="11">
        <f>[11]Outubro!$J$10</f>
        <v>23.400000000000002</v>
      </c>
      <c r="H15" s="11">
        <f>[11]Outubro!$J$11</f>
        <v>63</v>
      </c>
      <c r="I15" s="11">
        <f>[11]Outubro!$J$12</f>
        <v>43.56</v>
      </c>
      <c r="J15" s="11">
        <f>[11]Outubro!$J$13</f>
        <v>69.12</v>
      </c>
      <c r="K15" s="11">
        <f>[11]Outubro!$J$14</f>
        <v>59.04</v>
      </c>
      <c r="L15" s="11">
        <f>[11]Outubro!$J$15</f>
        <v>35.28</v>
      </c>
      <c r="M15" s="11">
        <f>[11]Outubro!$J$16</f>
        <v>37.800000000000004</v>
      </c>
      <c r="N15" s="11">
        <f>[11]Outubro!$J$17</f>
        <v>65.52</v>
      </c>
      <c r="O15" s="11">
        <f>[11]Outubro!$J$18</f>
        <v>52.92</v>
      </c>
      <c r="P15" s="11">
        <f>[11]Outubro!$J$19</f>
        <v>47.88</v>
      </c>
      <c r="Q15" s="11">
        <f>[11]Outubro!$J$20</f>
        <v>28.8</v>
      </c>
      <c r="R15" s="11">
        <f>[11]Outubro!$J$21</f>
        <v>40.32</v>
      </c>
      <c r="S15" s="11">
        <f>[11]Outubro!$J$22</f>
        <v>37.800000000000004</v>
      </c>
      <c r="T15" s="11">
        <f>[11]Outubro!$J$23</f>
        <v>36.72</v>
      </c>
      <c r="U15" s="11">
        <f>[11]Outubro!$J$24</f>
        <v>42.480000000000004</v>
      </c>
      <c r="V15" s="11">
        <f>[11]Outubro!$J$25</f>
        <v>27.720000000000002</v>
      </c>
      <c r="W15" s="11">
        <f>[11]Outubro!$J$26</f>
        <v>43.56</v>
      </c>
      <c r="X15" s="11">
        <f>[11]Outubro!$J$27</f>
        <v>41.4</v>
      </c>
      <c r="Y15" s="11">
        <f>[11]Outubro!$J$28</f>
        <v>30.240000000000002</v>
      </c>
      <c r="Z15" s="11">
        <f>[11]Outubro!$J$29</f>
        <v>35.64</v>
      </c>
      <c r="AA15" s="11">
        <f>[11]Outubro!$J$30</f>
        <v>81</v>
      </c>
      <c r="AB15" s="11">
        <f>[11]Outubro!$J$31</f>
        <v>27.36</v>
      </c>
      <c r="AC15" s="11">
        <f>[11]Outubro!$J$32</f>
        <v>26.28</v>
      </c>
      <c r="AD15" s="11">
        <f>[11]Outubro!$J$33</f>
        <v>40.32</v>
      </c>
      <c r="AE15" s="11">
        <f>[11]Outubro!$J$34</f>
        <v>34.200000000000003</v>
      </c>
      <c r="AF15" s="11">
        <f>[11]Outubro!$J$35</f>
        <v>31.319999999999997</v>
      </c>
      <c r="AG15" s="93">
        <f t="shared" ref="AG15" si="3">MAX(B15:AF15)</f>
        <v>81</v>
      </c>
      <c r="AH15" s="116">
        <f t="shared" ref="AH15" si="4">AVERAGE(B15:AF15)</f>
        <v>41.121290322580634</v>
      </c>
    </row>
    <row r="16" spans="1:34" x14ac:dyDescent="0.2">
      <c r="A16" s="58" t="s">
        <v>168</v>
      </c>
      <c r="B16" s="11" t="str">
        <f>[12]Outubro!$J$5</f>
        <v>*</v>
      </c>
      <c r="C16" s="11" t="str">
        <f>[12]Outubro!$J$6</f>
        <v>*</v>
      </c>
      <c r="D16" s="11" t="str">
        <f>[12]Outubro!$J$7</f>
        <v>*</v>
      </c>
      <c r="E16" s="11" t="str">
        <f>[12]Outubro!$J$8</f>
        <v>*</v>
      </c>
      <c r="F16" s="11" t="str">
        <f>[12]Outubro!$J$9</f>
        <v>*</v>
      </c>
      <c r="G16" s="11" t="str">
        <f>[12]Outubro!$J$10</f>
        <v>*</v>
      </c>
      <c r="H16" s="11" t="str">
        <f>[12]Outubro!$J$11</f>
        <v>*</v>
      </c>
      <c r="I16" s="11" t="str">
        <f>[12]Outubro!$J$12</f>
        <v>*</v>
      </c>
      <c r="J16" s="11" t="str">
        <f>[12]Outubro!$J$13</f>
        <v>*</v>
      </c>
      <c r="K16" s="11" t="str">
        <f>[12]Outubro!$J$14</f>
        <v>*</v>
      </c>
      <c r="L16" s="11" t="str">
        <f>[12]Outubro!$J$15</f>
        <v>*</v>
      </c>
      <c r="M16" s="11" t="str">
        <f>[12]Outubro!$J$16</f>
        <v>*</v>
      </c>
      <c r="N16" s="11" t="str">
        <f>[12]Outubro!$J$17</f>
        <v>*</v>
      </c>
      <c r="O16" s="11" t="str">
        <f>[12]Outubro!$J$18</f>
        <v>*</v>
      </c>
      <c r="P16" s="11" t="str">
        <f>[12]Outubro!$J$19</f>
        <v>*</v>
      </c>
      <c r="Q16" s="11" t="str">
        <f>[12]Outubro!$J$20</f>
        <v>*</v>
      </c>
      <c r="R16" s="11" t="str">
        <f>[12]Outubro!$J$21</f>
        <v>*</v>
      </c>
      <c r="S16" s="11" t="str">
        <f>[12]Outubro!$J$22</f>
        <v>*</v>
      </c>
      <c r="T16" s="11" t="str">
        <f>[12]Outubro!$J$23</f>
        <v>*</v>
      </c>
      <c r="U16" s="11" t="str">
        <f>[12]Outubro!$J$24</f>
        <v>*</v>
      </c>
      <c r="V16" s="11" t="str">
        <f>[12]Outubro!$J$25</f>
        <v>*</v>
      </c>
      <c r="W16" s="11" t="str">
        <f>[12]Outubro!$J$26</f>
        <v>*</v>
      </c>
      <c r="X16" s="11" t="str">
        <f>[12]Outubro!$J$27</f>
        <v>*</v>
      </c>
      <c r="Y16" s="11" t="str">
        <f>[12]Outubro!$J$28</f>
        <v>*</v>
      </c>
      <c r="Z16" s="11" t="str">
        <f>[12]Outubro!$J$29</f>
        <v>*</v>
      </c>
      <c r="AA16" s="11" t="str">
        <f>[12]Outubro!$J$30</f>
        <v>*</v>
      </c>
      <c r="AB16" s="11" t="str">
        <f>[12]Outubro!$J$31</f>
        <v>*</v>
      </c>
      <c r="AC16" s="11" t="str">
        <f>[12]Outubro!$J$32</f>
        <v>*</v>
      </c>
      <c r="AD16" s="11" t="str">
        <f>[12]Outubro!$J$33</f>
        <v>*</v>
      </c>
      <c r="AE16" s="11" t="str">
        <f>[12]Outubro!$J$34</f>
        <v>*</v>
      </c>
      <c r="AF16" s="11" t="str">
        <f>[12]Outubro!$J$35</f>
        <v>*</v>
      </c>
      <c r="AG16" s="15" t="s">
        <v>226</v>
      </c>
      <c r="AH16" s="126" t="s">
        <v>226</v>
      </c>
    </row>
    <row r="17" spans="1:38" x14ac:dyDescent="0.2">
      <c r="A17" s="58" t="s">
        <v>2</v>
      </c>
      <c r="B17" s="11">
        <f>[13]Outubro!$J$5</f>
        <v>42.84</v>
      </c>
      <c r="C17" s="11">
        <f>[13]Outubro!$J$6</f>
        <v>42.480000000000004</v>
      </c>
      <c r="D17" s="11">
        <f>[13]Outubro!$J$7</f>
        <v>27.36</v>
      </c>
      <c r="E17" s="11">
        <f>[13]Outubro!$J$8</f>
        <v>53.28</v>
      </c>
      <c r="F17" s="11">
        <f>[13]Outubro!$J$9</f>
        <v>29.52</v>
      </c>
      <c r="G17" s="11">
        <f>[13]Outubro!$J$10</f>
        <v>32.04</v>
      </c>
      <c r="H17" s="11">
        <f>[13]Outubro!$J$11</f>
        <v>62.639999999999993</v>
      </c>
      <c r="I17" s="11">
        <f>[13]Outubro!$J$12</f>
        <v>37.080000000000005</v>
      </c>
      <c r="J17" s="11">
        <f>[13]Outubro!$J$13</f>
        <v>47.88</v>
      </c>
      <c r="K17" s="11">
        <f>[13]Outubro!$J$14</f>
        <v>48.96</v>
      </c>
      <c r="L17" s="11">
        <f>[13]Outubro!$J$15</f>
        <v>41.04</v>
      </c>
      <c r="M17" s="11">
        <f>[13]Outubro!$J$16</f>
        <v>33.119999999999997</v>
      </c>
      <c r="N17" s="11">
        <f>[13]Outubro!$J$17</f>
        <v>29.52</v>
      </c>
      <c r="O17" s="11">
        <f>[13]Outubro!$J$18</f>
        <v>79.92</v>
      </c>
      <c r="P17" s="11">
        <f>[13]Outubro!$J$19</f>
        <v>42.12</v>
      </c>
      <c r="Q17" s="11">
        <f>[13]Outubro!$J$20</f>
        <v>30.6</v>
      </c>
      <c r="R17" s="11">
        <f>[13]Outubro!$J$21</f>
        <v>46.080000000000005</v>
      </c>
      <c r="S17" s="11">
        <f>[13]Outubro!$J$22</f>
        <v>61.2</v>
      </c>
      <c r="T17" s="11">
        <f>[13]Outubro!$J$23</f>
        <v>34.200000000000003</v>
      </c>
      <c r="U17" s="11">
        <f>[13]Outubro!$J$24</f>
        <v>44.64</v>
      </c>
      <c r="V17" s="11">
        <f>[13]Outubro!$J$25</f>
        <v>39.6</v>
      </c>
      <c r="W17" s="11">
        <f>[13]Outubro!$J$26</f>
        <v>37.440000000000005</v>
      </c>
      <c r="X17" s="11">
        <f>[13]Outubro!$J$27</f>
        <v>48.24</v>
      </c>
      <c r="Y17" s="11">
        <f>[13]Outubro!$J$28</f>
        <v>42.480000000000004</v>
      </c>
      <c r="Z17" s="11">
        <f>[13]Outubro!$J$29</f>
        <v>37.800000000000004</v>
      </c>
      <c r="AA17" s="11">
        <f>[13]Outubro!$J$30</f>
        <v>66.600000000000009</v>
      </c>
      <c r="AB17" s="11">
        <f>[13]Outubro!$J$31</f>
        <v>29.16</v>
      </c>
      <c r="AC17" s="11">
        <f>[13]Outubro!$J$32</f>
        <v>36.36</v>
      </c>
      <c r="AD17" s="11">
        <f>[13]Outubro!$J$33</f>
        <v>54.36</v>
      </c>
      <c r="AE17" s="11">
        <f>[13]Outubro!$J$34</f>
        <v>30.240000000000002</v>
      </c>
      <c r="AF17" s="11">
        <f>[13]Outubro!$J$35</f>
        <v>39.24</v>
      </c>
      <c r="AG17" s="15">
        <f t="shared" ref="AG17:AG22" si="5">MAX(B17:AF17)</f>
        <v>79.92</v>
      </c>
      <c r="AH17" s="126">
        <f t="shared" ref="AH17:AH26" si="6">AVERAGE(B17:AF17)</f>
        <v>42.839999999999996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[14]Outubro!$J$5</f>
        <v>11.520000000000001</v>
      </c>
      <c r="C18" s="11">
        <f>[14]Outubro!$J$6</f>
        <v>36</v>
      </c>
      <c r="D18" s="11">
        <f>[14]Outubro!$J$7</f>
        <v>39.24</v>
      </c>
      <c r="E18" s="11">
        <f>[14]Outubro!$J$8</f>
        <v>28.08</v>
      </c>
      <c r="F18" s="11">
        <f>[14]Outubro!$J$9</f>
        <v>36.72</v>
      </c>
      <c r="G18" s="11">
        <f>[14]Outubro!$J$10</f>
        <v>34.92</v>
      </c>
      <c r="H18" s="11">
        <f>[14]Outubro!$J$11</f>
        <v>34.56</v>
      </c>
      <c r="I18" s="11">
        <f>[14]Outubro!$J$12</f>
        <v>38.159999999999997</v>
      </c>
      <c r="J18" s="11">
        <f>[14]Outubro!$J$13</f>
        <v>40.680000000000007</v>
      </c>
      <c r="K18" s="11">
        <f>[14]Outubro!$J$14</f>
        <v>31.680000000000003</v>
      </c>
      <c r="L18" s="11">
        <f>[14]Outubro!$J$15</f>
        <v>53.64</v>
      </c>
      <c r="M18" s="11">
        <f>[14]Outubro!$J$16</f>
        <v>28.44</v>
      </c>
      <c r="N18" s="11">
        <f>[14]Outubro!$J$17</f>
        <v>28.8</v>
      </c>
      <c r="O18" s="11">
        <f>[14]Outubro!$J$18</f>
        <v>36.36</v>
      </c>
      <c r="P18" s="11">
        <f>[14]Outubro!$J$19</f>
        <v>36.36</v>
      </c>
      <c r="Q18" s="11">
        <f>[14]Outubro!$J$20</f>
        <v>32.76</v>
      </c>
      <c r="R18" s="11">
        <f>[14]Outubro!$J$21</f>
        <v>31.319999999999997</v>
      </c>
      <c r="S18" s="11">
        <f>[14]Outubro!$J$22</f>
        <v>42.12</v>
      </c>
      <c r="T18" s="11">
        <f>[14]Outubro!$J$23</f>
        <v>36.72</v>
      </c>
      <c r="U18" s="11">
        <f>[14]Outubro!$J$24</f>
        <v>46.440000000000005</v>
      </c>
      <c r="V18" s="11">
        <f>[14]Outubro!$J$25</f>
        <v>43.92</v>
      </c>
      <c r="W18" s="11">
        <f>[14]Outubro!$J$26</f>
        <v>33.840000000000003</v>
      </c>
      <c r="X18" s="11">
        <f>[14]Outubro!$J$27</f>
        <v>50.04</v>
      </c>
      <c r="Y18" s="11">
        <f>[14]Outubro!$J$28</f>
        <v>26.64</v>
      </c>
      <c r="Z18" s="11">
        <f>[14]Outubro!$J$29</f>
        <v>40.680000000000007</v>
      </c>
      <c r="AA18" s="11">
        <f>[14]Outubro!$J$30</f>
        <v>49.32</v>
      </c>
      <c r="AB18" s="11">
        <f>[14]Outubro!$J$31</f>
        <v>19.8</v>
      </c>
      <c r="AC18" s="11">
        <f>[14]Outubro!$J$32</f>
        <v>55.440000000000005</v>
      </c>
      <c r="AD18" s="11">
        <f>[14]Outubro!$J$33</f>
        <v>41.04</v>
      </c>
      <c r="AE18" s="11">
        <f>[14]Outubro!$J$34</f>
        <v>10.44</v>
      </c>
      <c r="AF18" s="11" t="str">
        <f>[14]Outubro!$J$35</f>
        <v>*</v>
      </c>
      <c r="AG18" s="15">
        <f>MAX(B18:AF18)</f>
        <v>55.440000000000005</v>
      </c>
      <c r="AH18" s="126">
        <f>AVERAGE(B18:AF18)</f>
        <v>35.856000000000002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[15]Outubro!$J$5</f>
        <v>*</v>
      </c>
      <c r="C19" s="11" t="str">
        <f>[15]Outubro!$J$6</f>
        <v>*</v>
      </c>
      <c r="D19" s="11" t="str">
        <f>[15]Outubro!$J$7</f>
        <v>*</v>
      </c>
      <c r="E19" s="11" t="str">
        <f>[15]Outubro!$J$8</f>
        <v>*</v>
      </c>
      <c r="F19" s="11" t="str">
        <f>[15]Outubro!$J$9</f>
        <v>*</v>
      </c>
      <c r="G19" s="11" t="str">
        <f>[15]Outubro!$J$10</f>
        <v>*</v>
      </c>
      <c r="H19" s="11" t="str">
        <f>[15]Outubro!$J$11</f>
        <v>*</v>
      </c>
      <c r="I19" s="11" t="str">
        <f>[15]Outubro!$J$12</f>
        <v>*</v>
      </c>
      <c r="J19" s="11" t="str">
        <f>[15]Outubro!$J$13</f>
        <v>*</v>
      </c>
      <c r="K19" s="11" t="str">
        <f>[15]Outubro!$J$14</f>
        <v>*</v>
      </c>
      <c r="L19" s="11" t="str">
        <f>[15]Outubro!$J$15</f>
        <v>*</v>
      </c>
      <c r="M19" s="11" t="str">
        <f>[15]Outubro!$J$16</f>
        <v>*</v>
      </c>
      <c r="N19" s="11" t="str">
        <f>[15]Outubro!$J$17</f>
        <v>*</v>
      </c>
      <c r="O19" s="11" t="str">
        <f>[15]Outubro!$J$18</f>
        <v>*</v>
      </c>
      <c r="P19" s="11" t="str">
        <f>[15]Outubro!$J$19</f>
        <v>*</v>
      </c>
      <c r="Q19" s="11" t="str">
        <f>[15]Outubro!$J$20</f>
        <v>*</v>
      </c>
      <c r="R19" s="11" t="str">
        <f>[15]Outubro!$J$21</f>
        <v>*</v>
      </c>
      <c r="S19" s="11" t="str">
        <f>[15]Outubro!$J$22</f>
        <v>*</v>
      </c>
      <c r="T19" s="11" t="str">
        <f>[15]Outubro!$J$23</f>
        <v>*</v>
      </c>
      <c r="U19" s="11" t="str">
        <f>[15]Outubro!$J$24</f>
        <v>*</v>
      </c>
      <c r="V19" s="11" t="str">
        <f>[15]Outubro!$J$25</f>
        <v>*</v>
      </c>
      <c r="W19" s="11" t="str">
        <f>[15]Outubro!$J$26</f>
        <v>*</v>
      </c>
      <c r="X19" s="11" t="str">
        <f>[15]Outubro!$J$27</f>
        <v>*</v>
      </c>
      <c r="Y19" s="11" t="str">
        <f>[15]Outubro!$J$28</f>
        <v>*</v>
      </c>
      <c r="Z19" s="11" t="str">
        <f>[15]Outubro!$J$29</f>
        <v>*</v>
      </c>
      <c r="AA19" s="11" t="str">
        <f>[15]Outubro!$J$30</f>
        <v>*</v>
      </c>
      <c r="AB19" s="11" t="str">
        <f>[15]Outubro!$J$31</f>
        <v>*</v>
      </c>
      <c r="AC19" s="11" t="str">
        <f>[15]Outubro!$J$32</f>
        <v>*</v>
      </c>
      <c r="AD19" s="11" t="str">
        <f>[15]Outubro!$J$33</f>
        <v>*</v>
      </c>
      <c r="AE19" s="11" t="str">
        <f>[15]Outubro!$J$34</f>
        <v>*</v>
      </c>
      <c r="AF19" s="11" t="str">
        <f>[15]Outubro!$J$35</f>
        <v>*</v>
      </c>
      <c r="AG19" s="15" t="s">
        <v>226</v>
      </c>
      <c r="AH19" s="126" t="s">
        <v>226</v>
      </c>
    </row>
    <row r="20" spans="1:38" x14ac:dyDescent="0.2">
      <c r="A20" s="58" t="s">
        <v>5</v>
      </c>
      <c r="B20" s="11">
        <f>[16]Outubro!$J$5</f>
        <v>52.92</v>
      </c>
      <c r="C20" s="11">
        <f>[16]Outubro!$J$6</f>
        <v>39.24</v>
      </c>
      <c r="D20" s="11">
        <f>[16]Outubro!$J$7</f>
        <v>33.480000000000004</v>
      </c>
      <c r="E20" s="11">
        <f>[16]Outubro!$J$8</f>
        <v>54.36</v>
      </c>
      <c r="F20" s="11">
        <f>[16]Outubro!$J$9</f>
        <v>42.480000000000004</v>
      </c>
      <c r="G20" s="11">
        <f>[16]Outubro!$J$10</f>
        <v>41.76</v>
      </c>
      <c r="H20" s="11">
        <f>[16]Outubro!$J$11</f>
        <v>62.28</v>
      </c>
      <c r="I20" s="11">
        <f>[16]Outubro!$J$12</f>
        <v>39.6</v>
      </c>
      <c r="J20" s="11">
        <f>[16]Outubro!$J$13</f>
        <v>42.84</v>
      </c>
      <c r="K20" s="11">
        <f>[16]Outubro!$J$14</f>
        <v>35.64</v>
      </c>
      <c r="L20" s="11">
        <f>[16]Outubro!$J$15</f>
        <v>32.4</v>
      </c>
      <c r="M20" s="11">
        <f>[16]Outubro!$J$16</f>
        <v>38.519999999999996</v>
      </c>
      <c r="N20" s="11">
        <f>[16]Outubro!$J$17</f>
        <v>29.52</v>
      </c>
      <c r="O20" s="11">
        <f>[16]Outubro!$J$18</f>
        <v>38.159999999999997</v>
      </c>
      <c r="P20" s="11">
        <f>[16]Outubro!$J$19</f>
        <v>37.440000000000005</v>
      </c>
      <c r="Q20" s="11">
        <f>[16]Outubro!$J$20</f>
        <v>21.240000000000002</v>
      </c>
      <c r="R20" s="11">
        <f>[16]Outubro!$J$21</f>
        <v>55.800000000000004</v>
      </c>
      <c r="S20" s="11">
        <f>[16]Outubro!$J$22</f>
        <v>43.2</v>
      </c>
      <c r="T20" s="11">
        <f>[16]Outubro!$J$23</f>
        <v>33.480000000000004</v>
      </c>
      <c r="U20" s="11">
        <f>[16]Outubro!$J$24</f>
        <v>38.159999999999997</v>
      </c>
      <c r="V20" s="11">
        <f>[16]Outubro!$J$25</f>
        <v>36.72</v>
      </c>
      <c r="W20" s="11">
        <f>[16]Outubro!$J$26</f>
        <v>30.240000000000002</v>
      </c>
      <c r="X20" s="11">
        <f>[16]Outubro!$J$27</f>
        <v>39.24</v>
      </c>
      <c r="Y20" s="11">
        <f>[16]Outubro!$J$28</f>
        <v>41.76</v>
      </c>
      <c r="Z20" s="11">
        <f>[16]Outubro!$J$29</f>
        <v>35.28</v>
      </c>
      <c r="AA20" s="11">
        <f>[16]Outubro!$J$30</f>
        <v>78.48</v>
      </c>
      <c r="AB20" s="11">
        <f>[16]Outubro!$J$31</f>
        <v>27.720000000000002</v>
      </c>
      <c r="AC20" s="11">
        <f>[16]Outubro!$J$32</f>
        <v>34.56</v>
      </c>
      <c r="AD20" s="11">
        <f>[16]Outubro!$J$33</f>
        <v>44.28</v>
      </c>
      <c r="AE20" s="11">
        <f>[16]Outubro!$J$34</f>
        <v>37.080000000000005</v>
      </c>
      <c r="AF20" s="11">
        <f>[16]Outubro!$J$35</f>
        <v>52.2</v>
      </c>
      <c r="AG20" s="15">
        <f t="shared" si="5"/>
        <v>78.48</v>
      </c>
      <c r="AH20" s="126">
        <f t="shared" si="6"/>
        <v>40.97032258064516</v>
      </c>
      <c r="AI20" s="12" t="s">
        <v>47</v>
      </c>
    </row>
    <row r="21" spans="1:38" x14ac:dyDescent="0.2">
      <c r="A21" s="58" t="s">
        <v>43</v>
      </c>
      <c r="B21" s="11">
        <f>[17]Outubro!$J$5</f>
        <v>46.080000000000005</v>
      </c>
      <c r="C21" s="11">
        <f>[17]Outubro!$J$6</f>
        <v>45.72</v>
      </c>
      <c r="D21" s="11">
        <f>[17]Outubro!$J$7</f>
        <v>38.159999999999997</v>
      </c>
      <c r="E21" s="11">
        <f>[17]Outubro!$J$8</f>
        <v>36.36</v>
      </c>
      <c r="F21" s="11">
        <f>[17]Outubro!$J$9</f>
        <v>41.04</v>
      </c>
      <c r="G21" s="11">
        <f>[17]Outubro!$J$10</f>
        <v>49.32</v>
      </c>
      <c r="H21" s="11">
        <f>[17]Outubro!$J$11</f>
        <v>61.92</v>
      </c>
      <c r="I21" s="11">
        <f>[17]Outubro!$J$12</f>
        <v>37.080000000000005</v>
      </c>
      <c r="J21" s="11">
        <f>[17]Outubro!$J$13</f>
        <v>46.800000000000004</v>
      </c>
      <c r="K21" s="11">
        <f>[17]Outubro!$J$14</f>
        <v>38.159999999999997</v>
      </c>
      <c r="L21" s="11">
        <f>[17]Outubro!$J$15</f>
        <v>44.64</v>
      </c>
      <c r="M21" s="11">
        <f>[17]Outubro!$J$16</f>
        <v>39.96</v>
      </c>
      <c r="N21" s="11">
        <f>[17]Outubro!$J$17</f>
        <v>33.480000000000004</v>
      </c>
      <c r="O21" s="11">
        <f>[17]Outubro!$J$18</f>
        <v>48.6</v>
      </c>
      <c r="P21" s="11">
        <f>[17]Outubro!$J$19</f>
        <v>45</v>
      </c>
      <c r="Q21" s="11">
        <f>[17]Outubro!$J$20</f>
        <v>51.480000000000004</v>
      </c>
      <c r="R21" s="11">
        <f>[17]Outubro!$J$21</f>
        <v>36</v>
      </c>
      <c r="S21" s="11">
        <f>[17]Outubro!$J$22</f>
        <v>43.92</v>
      </c>
      <c r="T21" s="11">
        <f>[17]Outubro!$J$23</f>
        <v>41.4</v>
      </c>
      <c r="U21" s="11">
        <f>[17]Outubro!$J$24</f>
        <v>60.480000000000004</v>
      </c>
      <c r="V21" s="11">
        <f>[17]Outubro!$J$25</f>
        <v>42.480000000000004</v>
      </c>
      <c r="W21" s="11">
        <f>[17]Outubro!$J$26</f>
        <v>43.92</v>
      </c>
      <c r="X21" s="11">
        <f>[17]Outubro!$J$27</f>
        <v>64.08</v>
      </c>
      <c r="Y21" s="11">
        <f>[17]Outubro!$J$28</f>
        <v>36.36</v>
      </c>
      <c r="Z21" s="11">
        <f>[17]Outubro!$J$29</f>
        <v>39.6</v>
      </c>
      <c r="AA21" s="11">
        <f>[17]Outubro!$J$30</f>
        <v>51.84</v>
      </c>
      <c r="AB21" s="11">
        <f>[17]Outubro!$J$31</f>
        <v>30.240000000000002</v>
      </c>
      <c r="AC21" s="11">
        <f>[17]Outubro!$J$32</f>
        <v>52.92</v>
      </c>
      <c r="AD21" s="11">
        <f>[17]Outubro!$J$33</f>
        <v>52.92</v>
      </c>
      <c r="AE21" s="11">
        <f>[17]Outubro!$J$34</f>
        <v>37.440000000000005</v>
      </c>
      <c r="AF21" s="11">
        <f>[17]Outubro!$J$35</f>
        <v>37.440000000000005</v>
      </c>
      <c r="AG21" s="15">
        <f>MAX(B21:AF21)</f>
        <v>64.08</v>
      </c>
      <c r="AH21" s="126">
        <f>AVERAGE(B21:AF21)</f>
        <v>44.349677419354833</v>
      </c>
    </row>
    <row r="22" spans="1:38" x14ac:dyDescent="0.2">
      <c r="A22" s="58" t="s">
        <v>6</v>
      </c>
      <c r="B22" s="11">
        <f>[18]Outubro!$J$5</f>
        <v>36.36</v>
      </c>
      <c r="C22" s="11">
        <f>[18]Outubro!$J$6</f>
        <v>31.680000000000003</v>
      </c>
      <c r="D22" s="11">
        <f>[18]Outubro!$J$7</f>
        <v>25.2</v>
      </c>
      <c r="E22" s="11">
        <f>[18]Outubro!$J$8</f>
        <v>30.96</v>
      </c>
      <c r="F22" s="11">
        <f>[18]Outubro!$J$9</f>
        <v>32.76</v>
      </c>
      <c r="G22" s="11">
        <f>[18]Outubro!$J$10</f>
        <v>33.119999999999997</v>
      </c>
      <c r="H22" s="11">
        <f>[18]Outubro!$J$11</f>
        <v>31.680000000000003</v>
      </c>
      <c r="I22" s="11">
        <f>[18]Outubro!$J$12</f>
        <v>34.92</v>
      </c>
      <c r="J22" s="11">
        <f>[18]Outubro!$J$13</f>
        <v>38.519999999999996</v>
      </c>
      <c r="K22" s="11">
        <f>[18]Outubro!$J$14</f>
        <v>32.76</v>
      </c>
      <c r="L22" s="11">
        <f>[18]Outubro!$J$15</f>
        <v>23.400000000000002</v>
      </c>
      <c r="M22" s="11">
        <f>[18]Outubro!$J$16</f>
        <v>57.24</v>
      </c>
      <c r="N22" s="11">
        <f>[18]Outubro!$J$17</f>
        <v>26.64</v>
      </c>
      <c r="O22" s="11">
        <f>[18]Outubro!$J$18</f>
        <v>35.28</v>
      </c>
      <c r="P22" s="11">
        <f>[18]Outubro!$J$19</f>
        <v>45</v>
      </c>
      <c r="Q22" s="11">
        <f>[18]Outubro!$J$20</f>
        <v>20.16</v>
      </c>
      <c r="R22" s="11">
        <f>[18]Outubro!$J$21</f>
        <v>37.800000000000004</v>
      </c>
      <c r="S22" s="11">
        <f>[18]Outubro!$J$22</f>
        <v>52.2</v>
      </c>
      <c r="T22" s="11">
        <f>[18]Outubro!$J$23</f>
        <v>39.24</v>
      </c>
      <c r="U22" s="11">
        <f>[18]Outubro!$J$24</f>
        <v>41.76</v>
      </c>
      <c r="V22" s="11">
        <f>[18]Outubro!$J$25</f>
        <v>32.76</v>
      </c>
      <c r="W22" s="11">
        <f>[18]Outubro!$J$26</f>
        <v>20.88</v>
      </c>
      <c r="X22" s="11">
        <f>[18]Outubro!$J$27</f>
        <v>45.72</v>
      </c>
      <c r="Y22" s="11">
        <f>[18]Outubro!$J$28</f>
        <v>41.4</v>
      </c>
      <c r="Z22" s="11">
        <f>[18]Outubro!$J$29</f>
        <v>31.680000000000003</v>
      </c>
      <c r="AA22" s="11">
        <f>[18]Outubro!$J$30</f>
        <v>54.36</v>
      </c>
      <c r="AB22" s="11">
        <f>[18]Outubro!$J$31</f>
        <v>25.2</v>
      </c>
      <c r="AC22" s="11">
        <f>[18]Outubro!$J$32</f>
        <v>65.52</v>
      </c>
      <c r="AD22" s="11">
        <f>[18]Outubro!$J$33</f>
        <v>21.6</v>
      </c>
      <c r="AE22" s="11">
        <f>[18]Outubro!$J$34</f>
        <v>23.040000000000003</v>
      </c>
      <c r="AF22" s="11">
        <f>[18]Outubro!$J$35</f>
        <v>26.28</v>
      </c>
      <c r="AG22" s="15">
        <f t="shared" si="5"/>
        <v>65.52</v>
      </c>
      <c r="AH22" s="126">
        <f t="shared" si="6"/>
        <v>35.32645161290322</v>
      </c>
    </row>
    <row r="23" spans="1:38" x14ac:dyDescent="0.2">
      <c r="A23" s="58" t="s">
        <v>7</v>
      </c>
      <c r="B23" s="11" t="str">
        <f>[19]Outubro!$J$5</f>
        <v>*</v>
      </c>
      <c r="C23" s="11" t="str">
        <f>[19]Outubro!$J$6</f>
        <v>*</v>
      </c>
      <c r="D23" s="11" t="str">
        <f>[19]Outubro!$J$7</f>
        <v>*</v>
      </c>
      <c r="E23" s="11" t="str">
        <f>[19]Outubro!$J$8</f>
        <v>*</v>
      </c>
      <c r="F23" s="11" t="str">
        <f>[19]Outubro!$J$9</f>
        <v>*</v>
      </c>
      <c r="G23" s="11" t="str">
        <f>[19]Outubro!$J$10</f>
        <v>*</v>
      </c>
      <c r="H23" s="11" t="str">
        <f>[19]Outubro!$J$11</f>
        <v>*</v>
      </c>
      <c r="I23" s="11" t="str">
        <f>[19]Outubro!$J$12</f>
        <v>*</v>
      </c>
      <c r="J23" s="11" t="str">
        <f>[19]Outubro!$J$13</f>
        <v>*</v>
      </c>
      <c r="K23" s="11" t="str">
        <f>[19]Outubro!$J$14</f>
        <v>*</v>
      </c>
      <c r="L23" s="11" t="str">
        <f>[19]Outubro!$J$15</f>
        <v>*</v>
      </c>
      <c r="M23" s="11" t="str">
        <f>[19]Outubro!$J$16</f>
        <v>*</v>
      </c>
      <c r="N23" s="11" t="str">
        <f>[19]Outubro!$J$17</f>
        <v>*</v>
      </c>
      <c r="O23" s="11" t="str">
        <f>[19]Outubro!$J$18</f>
        <v>*</v>
      </c>
      <c r="P23" s="11" t="str">
        <f>[19]Outubro!$J$19</f>
        <v>*</v>
      </c>
      <c r="Q23" s="11" t="str">
        <f>[19]Outubro!$J$20</f>
        <v>*</v>
      </c>
      <c r="R23" s="11" t="str">
        <f>[19]Outubro!$J$21</f>
        <v>*</v>
      </c>
      <c r="S23" s="11" t="str">
        <f>[19]Outubro!$J$22</f>
        <v>*</v>
      </c>
      <c r="T23" s="11" t="str">
        <f>[19]Outubro!$J$23</f>
        <v>*</v>
      </c>
      <c r="U23" s="11" t="str">
        <f>[19]Outubro!$J$24</f>
        <v>*</v>
      </c>
      <c r="V23" s="11" t="str">
        <f>[19]Outubro!$J$25</f>
        <v>*</v>
      </c>
      <c r="W23" s="11" t="str">
        <f>[19]Outubro!$J$26</f>
        <v>*</v>
      </c>
      <c r="X23" s="11" t="str">
        <f>[19]Outubro!$J$27</f>
        <v>*</v>
      </c>
      <c r="Y23" s="11" t="str">
        <f>[19]Outubro!$J$28</f>
        <v>*</v>
      </c>
      <c r="Z23" s="11" t="str">
        <f>[19]Outubro!$J$29</f>
        <v>*</v>
      </c>
      <c r="AA23" s="11" t="str">
        <f>[19]Outubro!$J$30</f>
        <v>*</v>
      </c>
      <c r="AB23" s="11" t="str">
        <f>[19]Outubro!$J$31</f>
        <v>*</v>
      </c>
      <c r="AC23" s="11" t="str">
        <f>[19]Outubro!$J$32</f>
        <v>*</v>
      </c>
      <c r="AD23" s="11" t="str">
        <f>[19]Outubro!$J$33</f>
        <v>*</v>
      </c>
      <c r="AE23" s="11" t="str">
        <f>[19]Outubro!$J$34</f>
        <v>*</v>
      </c>
      <c r="AF23" s="11" t="str">
        <f>[19]Outubro!$J$35</f>
        <v>*</v>
      </c>
      <c r="AG23" s="15" t="s">
        <v>226</v>
      </c>
      <c r="AH23" s="126" t="s">
        <v>226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[20]Outubro!$J$5</f>
        <v>*</v>
      </c>
      <c r="C24" s="11" t="str">
        <f>[20]Outubro!$J$6</f>
        <v>*</v>
      </c>
      <c r="D24" s="11" t="str">
        <f>[20]Outubro!$J$7</f>
        <v>*</v>
      </c>
      <c r="E24" s="11" t="str">
        <f>[20]Outubro!$J$8</f>
        <v>*</v>
      </c>
      <c r="F24" s="11" t="str">
        <f>[20]Outubro!$J$9</f>
        <v>*</v>
      </c>
      <c r="G24" s="11" t="str">
        <f>[20]Outubro!$J$10</f>
        <v>*</v>
      </c>
      <c r="H24" s="11" t="str">
        <f>[20]Outubro!$J$11</f>
        <v>*</v>
      </c>
      <c r="I24" s="11" t="str">
        <f>[20]Outubro!$J$12</f>
        <v>*</v>
      </c>
      <c r="J24" s="11" t="str">
        <f>[20]Outubro!$J$13</f>
        <v>*</v>
      </c>
      <c r="K24" s="11" t="str">
        <f>[20]Outubro!$J$14</f>
        <v>*</v>
      </c>
      <c r="L24" s="11" t="str">
        <f>[20]Outubro!$J$15</f>
        <v>*</v>
      </c>
      <c r="M24" s="11" t="str">
        <f>[20]Outubro!$J$16</f>
        <v>*</v>
      </c>
      <c r="N24" s="11" t="str">
        <f>[20]Outubro!$J$17</f>
        <v>*</v>
      </c>
      <c r="O24" s="11" t="str">
        <f>[20]Outubro!$J$18</f>
        <v>*</v>
      </c>
      <c r="P24" s="11" t="str">
        <f>[20]Outubro!$J$19</f>
        <v>*</v>
      </c>
      <c r="Q24" s="11" t="str">
        <f>[20]Outubro!$J$20</f>
        <v>*</v>
      </c>
      <c r="R24" s="11" t="str">
        <f>[20]Outubro!$J$21</f>
        <v>*</v>
      </c>
      <c r="S24" s="11" t="str">
        <f>[20]Outubro!$J$22</f>
        <v>*</v>
      </c>
      <c r="T24" s="11" t="str">
        <f>[20]Outubro!$J$23</f>
        <v>*</v>
      </c>
      <c r="U24" s="11" t="str">
        <f>[20]Outubro!$J$24</f>
        <v>*</v>
      </c>
      <c r="V24" s="11" t="str">
        <f>[20]Outubro!$J$25</f>
        <v>*</v>
      </c>
      <c r="W24" s="11" t="str">
        <f>[20]Outubro!$J$26</f>
        <v>*</v>
      </c>
      <c r="X24" s="11" t="str">
        <f>[20]Outubro!$J$27</f>
        <v>*</v>
      </c>
      <c r="Y24" s="11" t="str">
        <f>[20]Outubro!$J$28</f>
        <v>*</v>
      </c>
      <c r="Z24" s="11" t="str">
        <f>[20]Outubro!$J$29</f>
        <v>*</v>
      </c>
      <c r="AA24" s="11" t="str">
        <f>[20]Outubro!$J$30</f>
        <v>*</v>
      </c>
      <c r="AB24" s="11" t="str">
        <f>[20]Outubro!$J$31</f>
        <v>*</v>
      </c>
      <c r="AC24" s="11" t="str">
        <f>[20]Outubro!$J$32</f>
        <v>*</v>
      </c>
      <c r="AD24" s="11" t="str">
        <f>[20]Outubro!$J$33</f>
        <v>*</v>
      </c>
      <c r="AE24" s="11" t="str">
        <f>[20]Outubro!$J$34</f>
        <v>*</v>
      </c>
      <c r="AF24" s="11" t="str">
        <f>[20]Outubro!$J$35</f>
        <v>*</v>
      </c>
      <c r="AG24" s="93" t="s">
        <v>226</v>
      </c>
      <c r="AH24" s="116" t="s">
        <v>226</v>
      </c>
      <c r="AL24" t="s">
        <v>47</v>
      </c>
    </row>
    <row r="25" spans="1:38" x14ac:dyDescent="0.2">
      <c r="A25" s="58" t="s">
        <v>170</v>
      </c>
      <c r="B25" s="11">
        <f>[21]Outubro!$J$5</f>
        <v>38.880000000000003</v>
      </c>
      <c r="C25" s="11">
        <f>[21]Outubro!$J$6</f>
        <v>27.720000000000002</v>
      </c>
      <c r="D25" s="11">
        <f>[21]Outubro!$J$7</f>
        <v>33.480000000000004</v>
      </c>
      <c r="E25" s="11">
        <f>[21]Outubro!$J$8</f>
        <v>37.440000000000005</v>
      </c>
      <c r="F25" s="11">
        <f>[21]Outubro!$J$9</f>
        <v>26.28</v>
      </c>
      <c r="G25" s="11">
        <f>[21]Outubro!$J$10</f>
        <v>26.64</v>
      </c>
      <c r="H25" s="11">
        <f>[21]Outubro!$J$11</f>
        <v>50.76</v>
      </c>
      <c r="I25" s="11">
        <f>[21]Outubro!$J$12</f>
        <v>34.200000000000003</v>
      </c>
      <c r="J25" s="11">
        <f>[21]Outubro!$J$13</f>
        <v>50.76</v>
      </c>
      <c r="K25" s="11">
        <f>[21]Outubro!$J$14</f>
        <v>32.4</v>
      </c>
      <c r="L25" s="11">
        <f>[21]Outubro!$J$15</f>
        <v>36</v>
      </c>
      <c r="M25" s="11">
        <f>[21]Outubro!$J$16</f>
        <v>40.680000000000007</v>
      </c>
      <c r="N25" s="11">
        <f>[21]Outubro!$J$17</f>
        <v>46.080000000000005</v>
      </c>
      <c r="O25" s="11">
        <f>[21]Outubro!$J$18</f>
        <v>58.32</v>
      </c>
      <c r="P25" s="11">
        <f>[21]Outubro!$J$19</f>
        <v>42.84</v>
      </c>
      <c r="Q25" s="11">
        <f>[21]Outubro!$J$20</f>
        <v>33.840000000000003</v>
      </c>
      <c r="R25" s="11">
        <f>[21]Outubro!$J$21</f>
        <v>40.32</v>
      </c>
      <c r="S25" s="11">
        <f>[21]Outubro!$J$22</f>
        <v>44.28</v>
      </c>
      <c r="T25" s="11">
        <f>[21]Outubro!$J$23</f>
        <v>39.6</v>
      </c>
      <c r="U25" s="11">
        <f>[21]Outubro!$J$24</f>
        <v>38.519999999999996</v>
      </c>
      <c r="V25" s="11">
        <f>[21]Outubro!$J$25</f>
        <v>28.8</v>
      </c>
      <c r="W25" s="11">
        <f>[21]Outubro!$J$26</f>
        <v>43.92</v>
      </c>
      <c r="X25" s="11">
        <f>[21]Outubro!$J$27</f>
        <v>60.12</v>
      </c>
      <c r="Y25" s="11">
        <f>[21]Outubro!$J$28</f>
        <v>41.76</v>
      </c>
      <c r="Z25" s="11">
        <f>[21]Outubro!$J$29</f>
        <v>36.72</v>
      </c>
      <c r="AA25" s="11">
        <f>[21]Outubro!$J$30</f>
        <v>58.32</v>
      </c>
      <c r="AB25" s="11">
        <f>[21]Outubro!$J$31</f>
        <v>26.64</v>
      </c>
      <c r="AC25" s="11">
        <f>[21]Outubro!$J$32</f>
        <v>21.6</v>
      </c>
      <c r="AD25" s="11">
        <f>[21]Outubro!$J$33</f>
        <v>48.6</v>
      </c>
      <c r="AE25" s="11">
        <f>[21]Outubro!$J$34</f>
        <v>28.08</v>
      </c>
      <c r="AF25" s="11">
        <f>[21]Outubro!$J$35</f>
        <v>26.28</v>
      </c>
      <c r="AG25" s="93">
        <f t="shared" ref="AG25" si="7">MAX(B25:AF25)</f>
        <v>60.12</v>
      </c>
      <c r="AH25" s="116">
        <f t="shared" si="6"/>
        <v>38.705806451612901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[22]Outubro!$J$5</f>
        <v>37.800000000000004</v>
      </c>
      <c r="C26" s="11">
        <f>[22]Outubro!$J$6</f>
        <v>46.800000000000004</v>
      </c>
      <c r="D26" s="11">
        <f>[22]Outubro!$J$7</f>
        <v>31.680000000000003</v>
      </c>
      <c r="E26" s="11">
        <f>[22]Outubro!$J$8</f>
        <v>44.64</v>
      </c>
      <c r="F26" s="11">
        <f>[22]Outubro!$J$9</f>
        <v>26.64</v>
      </c>
      <c r="G26" s="11">
        <f>[22]Outubro!$J$10</f>
        <v>30.240000000000002</v>
      </c>
      <c r="H26" s="11">
        <f>[22]Outubro!$J$11</f>
        <v>60.12</v>
      </c>
      <c r="I26" s="11">
        <f>[22]Outubro!$J$12</f>
        <v>38.519999999999996</v>
      </c>
      <c r="J26" s="11">
        <f>[22]Outubro!$J$13</f>
        <v>58.32</v>
      </c>
      <c r="K26" s="11">
        <f>[22]Outubro!$J$14</f>
        <v>40.680000000000007</v>
      </c>
      <c r="L26" s="11">
        <f>[22]Outubro!$J$15</f>
        <v>37.440000000000005</v>
      </c>
      <c r="M26" s="11">
        <f>[22]Outubro!$J$16</f>
        <v>50.04</v>
      </c>
      <c r="N26" s="11">
        <f>[22]Outubro!$J$17</f>
        <v>119.16000000000001</v>
      </c>
      <c r="O26" s="11">
        <f>[22]Outubro!$J$18</f>
        <v>62.639999999999993</v>
      </c>
      <c r="P26" s="11">
        <f>[22]Outubro!$J$19</f>
        <v>39.96</v>
      </c>
      <c r="Q26" s="11">
        <f>[22]Outubro!$J$20</f>
        <v>27</v>
      </c>
      <c r="R26" s="11">
        <f>[22]Outubro!$J$21</f>
        <v>35.64</v>
      </c>
      <c r="S26" s="11">
        <f>[22]Outubro!$J$22</f>
        <v>34.92</v>
      </c>
      <c r="T26" s="11">
        <f>[22]Outubro!$J$23</f>
        <v>35.64</v>
      </c>
      <c r="U26" s="11">
        <f>[22]Outubro!$J$24</f>
        <v>42.12</v>
      </c>
      <c r="V26" s="11">
        <f>[22]Outubro!$J$25</f>
        <v>55.440000000000005</v>
      </c>
      <c r="W26" s="11">
        <f>[22]Outubro!$J$26</f>
        <v>36.72</v>
      </c>
      <c r="X26" s="11">
        <f>[22]Outubro!$J$27</f>
        <v>35.28</v>
      </c>
      <c r="Y26" s="11">
        <f>[22]Outubro!$J$28</f>
        <v>55.800000000000004</v>
      </c>
      <c r="Z26" s="11">
        <f>[22]Outubro!$J$29</f>
        <v>34.200000000000003</v>
      </c>
      <c r="AA26" s="11">
        <f>[22]Outubro!$J$30</f>
        <v>74.52</v>
      </c>
      <c r="AB26" s="11">
        <f>[22]Outubro!$J$31</f>
        <v>31.319999999999997</v>
      </c>
      <c r="AC26" s="11">
        <f>[22]Outubro!$J$32</f>
        <v>25.56</v>
      </c>
      <c r="AD26" s="11">
        <f>[22]Outubro!$J$33</f>
        <v>56.519999999999996</v>
      </c>
      <c r="AE26" s="11">
        <f>[22]Outubro!$J$34</f>
        <v>30.6</v>
      </c>
      <c r="AF26" s="11">
        <f>[22]Outubro!$J$35</f>
        <v>31.319999999999997</v>
      </c>
      <c r="AG26" s="93">
        <f>MAX(B26:AF26)</f>
        <v>119.16000000000001</v>
      </c>
      <c r="AH26" s="116">
        <f t="shared" si="6"/>
        <v>44.105806451612892</v>
      </c>
      <c r="AK26" t="s">
        <v>47</v>
      </c>
    </row>
    <row r="27" spans="1:38" x14ac:dyDescent="0.2">
      <c r="A27" s="58" t="s">
        <v>8</v>
      </c>
      <c r="B27" s="11">
        <f>[23]Outubro!$J$5</f>
        <v>43.2</v>
      </c>
      <c r="C27" s="11">
        <f>[23]Outubro!$J$6</f>
        <v>27.36</v>
      </c>
      <c r="D27" s="11">
        <f>[23]Outubro!$J$7</f>
        <v>33.480000000000004</v>
      </c>
      <c r="E27" s="11">
        <f>[23]Outubro!$J$8</f>
        <v>31.319999999999997</v>
      </c>
      <c r="F27" s="11">
        <f>[23]Outubro!$J$9</f>
        <v>24.48</v>
      </c>
      <c r="G27" s="11">
        <f>[23]Outubro!$J$10</f>
        <v>21.96</v>
      </c>
      <c r="H27" s="11">
        <f>[23]Outubro!$J$11</f>
        <v>63.360000000000007</v>
      </c>
      <c r="I27" s="11">
        <f>[23]Outubro!$J$12</f>
        <v>28.8</v>
      </c>
      <c r="J27" s="11">
        <f>[23]Outubro!$J$13</f>
        <v>51.84</v>
      </c>
      <c r="K27" s="11">
        <f>[23]Outubro!$J$14</f>
        <v>32.04</v>
      </c>
      <c r="L27" s="11">
        <f>[23]Outubro!$J$15</f>
        <v>37.440000000000005</v>
      </c>
      <c r="M27" s="11">
        <f>[23]Outubro!$J$16</f>
        <v>33.840000000000003</v>
      </c>
      <c r="N27" s="11">
        <f>[23]Outubro!$J$17</f>
        <v>32.04</v>
      </c>
      <c r="O27" s="11">
        <f>[23]Outubro!$J$18</f>
        <v>52.2</v>
      </c>
      <c r="P27" s="11">
        <f>[23]Outubro!$J$19</f>
        <v>47.519999999999996</v>
      </c>
      <c r="Q27" s="11">
        <f>[23]Outubro!$J$20</f>
        <v>30.96</v>
      </c>
      <c r="R27" s="11">
        <f>[23]Outubro!$J$21</f>
        <v>37.080000000000005</v>
      </c>
      <c r="S27" s="11">
        <f>[23]Outubro!$J$22</f>
        <v>37.080000000000005</v>
      </c>
      <c r="T27" s="11">
        <f>[23]Outubro!$J$23</f>
        <v>36</v>
      </c>
      <c r="U27" s="11">
        <f>[23]Outubro!$J$24</f>
        <v>33.119999999999997</v>
      </c>
      <c r="V27" s="11">
        <f>[23]Outubro!$J$25</f>
        <v>29.880000000000003</v>
      </c>
      <c r="W27" s="11">
        <f>[23]Outubro!$J$26</f>
        <v>39.24</v>
      </c>
      <c r="X27" s="11">
        <f>[23]Outubro!$J$27</f>
        <v>41.04</v>
      </c>
      <c r="Y27" s="11">
        <f>[23]Outubro!$J$28</f>
        <v>30.96</v>
      </c>
      <c r="Z27" s="11">
        <f>[23]Outubro!$J$29</f>
        <v>33.119999999999997</v>
      </c>
      <c r="AA27" s="11">
        <f>[23]Outubro!$J$30</f>
        <v>59.4</v>
      </c>
      <c r="AB27" s="11">
        <f>[23]Outubro!$J$31</f>
        <v>24.48</v>
      </c>
      <c r="AC27" s="11">
        <f>[23]Outubro!$J$32</f>
        <v>21.96</v>
      </c>
      <c r="AD27" s="11">
        <f>[23]Outubro!$J$33</f>
        <v>46.080000000000005</v>
      </c>
      <c r="AE27" s="11">
        <f>[23]Outubro!$J$34</f>
        <v>29.52</v>
      </c>
      <c r="AF27" s="11">
        <f>[23]Outubro!$J$35</f>
        <v>27.720000000000002</v>
      </c>
      <c r="AG27" s="15">
        <f t="shared" ref="AG27:AG29" si="8">MAX(B27:AF27)</f>
        <v>63.360000000000007</v>
      </c>
      <c r="AH27" s="126">
        <f>AVERAGE(B27:AF27)</f>
        <v>36.081290322580649</v>
      </c>
      <c r="AK27" t="s">
        <v>47</v>
      </c>
    </row>
    <row r="28" spans="1:38" x14ac:dyDescent="0.2">
      <c r="A28" s="58" t="s">
        <v>9</v>
      </c>
      <c r="B28" s="11">
        <f>[24]Outubro!$J$5</f>
        <v>26.28</v>
      </c>
      <c r="C28" s="11">
        <f>[24]Outubro!$J$6</f>
        <v>31.680000000000003</v>
      </c>
      <c r="D28" s="11">
        <f>[24]Outubro!$J$7</f>
        <v>25.2</v>
      </c>
      <c r="E28" s="11">
        <f>[24]Outubro!$J$8</f>
        <v>38.159999999999997</v>
      </c>
      <c r="F28" s="11">
        <f>[24]Outubro!$J$9</f>
        <v>26.64</v>
      </c>
      <c r="G28" s="11">
        <f>[24]Outubro!$J$10</f>
        <v>27.720000000000002</v>
      </c>
      <c r="H28" s="11">
        <f>[24]Outubro!$J$11</f>
        <v>52.56</v>
      </c>
      <c r="I28" s="11">
        <f>[24]Outubro!$J$12</f>
        <v>38.159999999999997</v>
      </c>
      <c r="J28" s="11">
        <f>[24]Outubro!$J$13</f>
        <v>63.360000000000007</v>
      </c>
      <c r="K28" s="11">
        <f>[24]Outubro!$J$14</f>
        <v>45.72</v>
      </c>
      <c r="L28" s="11">
        <f>[24]Outubro!$J$15</f>
        <v>36</v>
      </c>
      <c r="M28" s="11">
        <f>[24]Outubro!$J$16</f>
        <v>27.36</v>
      </c>
      <c r="N28" s="11">
        <f>[24]Outubro!$J$17</f>
        <v>72</v>
      </c>
      <c r="O28" s="11">
        <f>[24]Outubro!$J$18</f>
        <v>45</v>
      </c>
      <c r="P28" s="11">
        <f>[24]Outubro!$J$19</f>
        <v>42.12</v>
      </c>
      <c r="Q28" s="11">
        <f>[24]Outubro!$J$20</f>
        <v>34.200000000000003</v>
      </c>
      <c r="R28" s="11">
        <f>[24]Outubro!$J$21</f>
        <v>33.119999999999997</v>
      </c>
      <c r="S28" s="11">
        <f>[24]Outubro!$J$22</f>
        <v>29.880000000000003</v>
      </c>
      <c r="T28" s="11">
        <f>[24]Outubro!$J$23</f>
        <v>32.4</v>
      </c>
      <c r="U28" s="11">
        <f>[24]Outubro!$J$24</f>
        <v>33.480000000000004</v>
      </c>
      <c r="V28" s="11">
        <f>[24]Outubro!$J$25</f>
        <v>32.76</v>
      </c>
      <c r="W28" s="11">
        <f>[24]Outubro!$J$26</f>
        <v>42.12</v>
      </c>
      <c r="X28" s="11">
        <f>[24]Outubro!$J$27</f>
        <v>37.800000000000004</v>
      </c>
      <c r="Y28" s="11">
        <f>[24]Outubro!$J$28</f>
        <v>27</v>
      </c>
      <c r="Z28" s="11">
        <f>[24]Outubro!$J$29</f>
        <v>33.119999999999997</v>
      </c>
      <c r="AA28" s="11">
        <f>[24]Outubro!$J$30</f>
        <v>74.52</v>
      </c>
      <c r="AB28" s="11">
        <f>[24]Outubro!$J$31</f>
        <v>24.840000000000003</v>
      </c>
      <c r="AC28" s="11">
        <f>[24]Outubro!$J$32</f>
        <v>24.48</v>
      </c>
      <c r="AD28" s="11">
        <f>[24]Outubro!$J$33</f>
        <v>36.36</v>
      </c>
      <c r="AE28" s="11">
        <f>[24]Outubro!$J$34</f>
        <v>39.96</v>
      </c>
      <c r="AF28" s="11">
        <f>[24]Outubro!$J$35</f>
        <v>39.24</v>
      </c>
      <c r="AG28" s="15">
        <f t="shared" si="8"/>
        <v>74.52</v>
      </c>
      <c r="AH28" s="126">
        <f t="shared" ref="AH28:AH31" si="9">AVERAGE(B28:AF28)</f>
        <v>37.846451612903223</v>
      </c>
      <c r="AK28" t="s">
        <v>47</v>
      </c>
    </row>
    <row r="29" spans="1:38" x14ac:dyDescent="0.2">
      <c r="A29" s="58" t="s">
        <v>42</v>
      </c>
      <c r="B29" s="11">
        <f>[25]Outubro!$J$5</f>
        <v>26.28</v>
      </c>
      <c r="C29" s="11">
        <f>[25]Outubro!$J$6</f>
        <v>12.6</v>
      </c>
      <c r="D29" s="11">
        <f>[25]Outubro!$J$7</f>
        <v>24.840000000000003</v>
      </c>
      <c r="E29" s="11">
        <f>[25]Outubro!$J$8</f>
        <v>27</v>
      </c>
      <c r="F29" s="11">
        <f>[25]Outubro!$J$9</f>
        <v>29.880000000000003</v>
      </c>
      <c r="G29" s="11">
        <f>[25]Outubro!$J$10</f>
        <v>15.120000000000001</v>
      </c>
      <c r="H29" s="11">
        <f>[25]Outubro!$J$11</f>
        <v>18.720000000000002</v>
      </c>
      <c r="I29" s="11">
        <f>[25]Outubro!$J$12</f>
        <v>31.319999999999997</v>
      </c>
      <c r="J29" s="11">
        <f>[25]Outubro!$J$13</f>
        <v>39.96</v>
      </c>
      <c r="K29" s="11">
        <f>[25]Outubro!$J$14</f>
        <v>30.6</v>
      </c>
      <c r="L29" s="11">
        <f>[25]Outubro!$J$15</f>
        <v>17.28</v>
      </c>
      <c r="M29" s="11">
        <f>[25]Outubro!$J$16</f>
        <v>24.840000000000003</v>
      </c>
      <c r="N29" s="11">
        <f>[25]Outubro!$J$17</f>
        <v>19.8</v>
      </c>
      <c r="O29" s="11">
        <f>[25]Outubro!$J$18</f>
        <v>30.6</v>
      </c>
      <c r="P29" s="11">
        <f>[25]Outubro!$J$19</f>
        <v>22.68</v>
      </c>
      <c r="Q29" s="11">
        <f>[25]Outubro!$J$20</f>
        <v>23.400000000000002</v>
      </c>
      <c r="R29" s="11">
        <f>[25]Outubro!$J$21</f>
        <v>24.12</v>
      </c>
      <c r="S29" s="11">
        <f>[25]Outubro!$J$22</f>
        <v>20.16</v>
      </c>
      <c r="T29" s="11">
        <f>[25]Outubro!$J$23</f>
        <v>27.36</v>
      </c>
      <c r="U29" s="11">
        <f>[25]Outubro!$J$24</f>
        <v>23.759999999999998</v>
      </c>
      <c r="V29" s="11">
        <f>[25]Outubro!$J$25</f>
        <v>21.96</v>
      </c>
      <c r="W29" s="11">
        <f>[25]Outubro!$J$26</f>
        <v>28.8</v>
      </c>
      <c r="X29" s="11">
        <f>[25]Outubro!$J$27</f>
        <v>23.759999999999998</v>
      </c>
      <c r="Y29" s="11">
        <f>[25]Outubro!$J$28</f>
        <v>24.48</v>
      </c>
      <c r="Z29" s="11">
        <f>[25]Outubro!$J$29</f>
        <v>26.28</v>
      </c>
      <c r="AA29" s="11">
        <f>[25]Outubro!$J$30</f>
        <v>19.079999999999998</v>
      </c>
      <c r="AB29" s="11">
        <f>[25]Outubro!$J$31</f>
        <v>15.840000000000002</v>
      </c>
      <c r="AC29" s="11">
        <f>[25]Outubro!$J$32</f>
        <v>27.720000000000002</v>
      </c>
      <c r="AD29" s="11">
        <f>[25]Outubro!$J$33</f>
        <v>21.240000000000002</v>
      </c>
      <c r="AE29" s="11">
        <f>[25]Outubro!$J$34</f>
        <v>32.04</v>
      </c>
      <c r="AF29" s="11">
        <f>[25]Outubro!$J$35</f>
        <v>20.88</v>
      </c>
      <c r="AG29" s="15">
        <f t="shared" si="8"/>
        <v>39.96</v>
      </c>
      <c r="AH29" s="126">
        <f t="shared" si="9"/>
        <v>24.270967741935486</v>
      </c>
      <c r="AK29" t="s">
        <v>47</v>
      </c>
    </row>
    <row r="30" spans="1:38" x14ac:dyDescent="0.2">
      <c r="A30" s="58" t="s">
        <v>10</v>
      </c>
      <c r="B30" s="11" t="str">
        <f>[26]Outubro!$J$5</f>
        <v>*</v>
      </c>
      <c r="C30" s="11" t="str">
        <f>[26]Outubro!$J$6</f>
        <v>*</v>
      </c>
      <c r="D30" s="11" t="str">
        <f>[26]Outubro!$J$7</f>
        <v>*</v>
      </c>
      <c r="E30" s="11" t="str">
        <f>[26]Outubro!$J$8</f>
        <v>*</v>
      </c>
      <c r="F30" s="11" t="str">
        <f>[26]Outubro!$J$9</f>
        <v>*</v>
      </c>
      <c r="G30" s="11" t="str">
        <f>[26]Outubro!$J$10</f>
        <v>*</v>
      </c>
      <c r="H30" s="11" t="str">
        <f>[26]Outubro!$J$11</f>
        <v>*</v>
      </c>
      <c r="I30" s="11" t="str">
        <f>[26]Outubro!$J$12</f>
        <v>*</v>
      </c>
      <c r="J30" s="11" t="str">
        <f>[26]Outubro!$J$13</f>
        <v>*</v>
      </c>
      <c r="K30" s="11" t="str">
        <f>[26]Outubro!$J$14</f>
        <v>*</v>
      </c>
      <c r="L30" s="11" t="str">
        <f>[26]Outubro!$J$15</f>
        <v>*</v>
      </c>
      <c r="M30" s="11" t="str">
        <f>[26]Outubro!$J$16</f>
        <v>*</v>
      </c>
      <c r="N30" s="11" t="str">
        <f>[26]Outubro!$J$17</f>
        <v>*</v>
      </c>
      <c r="O30" s="11" t="str">
        <f>[26]Outubro!$J$18</f>
        <v>*</v>
      </c>
      <c r="P30" s="11" t="str">
        <f>[26]Outubro!$J$19</f>
        <v>*</v>
      </c>
      <c r="Q30" s="11" t="str">
        <f>[26]Outubro!$J$20</f>
        <v>*</v>
      </c>
      <c r="R30" s="11" t="str">
        <f>[26]Outubro!$J$21</f>
        <v>*</v>
      </c>
      <c r="S30" s="11" t="str">
        <f>[26]Outubro!$J$22</f>
        <v>*</v>
      </c>
      <c r="T30" s="11" t="str">
        <f>[26]Outubro!$J$23</f>
        <v>*</v>
      </c>
      <c r="U30" s="11" t="str">
        <f>[26]Outubro!$J$24</f>
        <v>*</v>
      </c>
      <c r="V30" s="11" t="str">
        <f>[26]Outubro!$J$25</f>
        <v>*</v>
      </c>
      <c r="W30" s="11" t="str">
        <f>[26]Outubro!$J$26</f>
        <v>*</v>
      </c>
      <c r="X30" s="11" t="str">
        <f>[26]Outubro!$J$27</f>
        <v>*</v>
      </c>
      <c r="Y30" s="11" t="str">
        <f>[26]Outubro!$J$28</f>
        <v>*</v>
      </c>
      <c r="Z30" s="11" t="str">
        <f>[26]Outubro!$J$29</f>
        <v>*</v>
      </c>
      <c r="AA30" s="11" t="str">
        <f>[26]Outubro!$J$30</f>
        <v>*</v>
      </c>
      <c r="AB30" s="11" t="str">
        <f>[26]Outubro!$J$31</f>
        <v>*</v>
      </c>
      <c r="AC30" s="11" t="str">
        <f>[26]Outubro!$J$32</f>
        <v>*</v>
      </c>
      <c r="AD30" s="11" t="str">
        <f>[26]Outubro!$J$33</f>
        <v>*</v>
      </c>
      <c r="AE30" s="11" t="str">
        <f>[26]Outubro!$J$34</f>
        <v>*</v>
      </c>
      <c r="AF30" s="11" t="str">
        <f>[26]Outubro!$J$35</f>
        <v>*</v>
      </c>
      <c r="AG30" s="15" t="s">
        <v>226</v>
      </c>
      <c r="AH30" s="126" t="s">
        <v>226</v>
      </c>
      <c r="AK30" t="s">
        <v>47</v>
      </c>
    </row>
    <row r="31" spans="1:38" x14ac:dyDescent="0.2">
      <c r="A31" s="58" t="s">
        <v>172</v>
      </c>
      <c r="B31" s="11">
        <f>[27]Outubro!$J$5</f>
        <v>48.96</v>
      </c>
      <c r="C31" s="11">
        <f>[27]Outubro!$J$6</f>
        <v>35.28</v>
      </c>
      <c r="D31" s="11">
        <f>[27]Outubro!$J$7</f>
        <v>44.64</v>
      </c>
      <c r="E31" s="11">
        <f>[27]Outubro!$J$8</f>
        <v>36.72</v>
      </c>
      <c r="F31" s="11">
        <f>[27]Outubro!$J$9</f>
        <v>46.800000000000004</v>
      </c>
      <c r="G31" s="11">
        <f>[27]Outubro!$J$10</f>
        <v>31.680000000000003</v>
      </c>
      <c r="H31" s="11">
        <f>[27]Outubro!$J$11</f>
        <v>43.56</v>
      </c>
      <c r="I31" s="11">
        <f>[27]Outubro!$J$12</f>
        <v>41.76</v>
      </c>
      <c r="J31" s="11">
        <f>[27]Outubro!$J$13</f>
        <v>61.560000000000009</v>
      </c>
      <c r="K31" s="11">
        <f>[27]Outubro!$J$14</f>
        <v>55.800000000000004</v>
      </c>
      <c r="L31" s="11">
        <f>[27]Outubro!$J$15</f>
        <v>47.16</v>
      </c>
      <c r="M31" s="11">
        <f>[27]Outubro!$J$16</f>
        <v>48.6</v>
      </c>
      <c r="N31" s="11">
        <f>[27]Outubro!$J$17</f>
        <v>75.960000000000008</v>
      </c>
      <c r="O31" s="11">
        <f>[27]Outubro!$J$18</f>
        <v>110.52</v>
      </c>
      <c r="P31" s="11">
        <f>[27]Outubro!$J$19</f>
        <v>65.52</v>
      </c>
      <c r="Q31" s="11">
        <f>[27]Outubro!$J$20</f>
        <v>29.16</v>
      </c>
      <c r="R31" s="11">
        <f>[27]Outubro!$J$21</f>
        <v>38.519999999999996</v>
      </c>
      <c r="S31" s="11">
        <f>[27]Outubro!$J$22</f>
        <v>32.04</v>
      </c>
      <c r="T31" s="11">
        <f>[27]Outubro!$J$23</f>
        <v>39.96</v>
      </c>
      <c r="U31" s="11">
        <f>[27]Outubro!$J$24</f>
        <v>35.64</v>
      </c>
      <c r="V31" s="11">
        <f>[27]Outubro!$J$25</f>
        <v>45</v>
      </c>
      <c r="W31" s="11">
        <f>[27]Outubro!$J$26</f>
        <v>41.76</v>
      </c>
      <c r="X31" s="11">
        <f>[27]Outubro!$J$27</f>
        <v>45.36</v>
      </c>
      <c r="Y31" s="11">
        <f>[27]Outubro!$J$28</f>
        <v>71.28</v>
      </c>
      <c r="Z31" s="11">
        <f>[27]Outubro!$J$29</f>
        <v>47.88</v>
      </c>
      <c r="AA31" s="11">
        <f>[27]Outubro!$J$30</f>
        <v>50.04</v>
      </c>
      <c r="AB31" s="11">
        <f>[27]Outubro!$J$31</f>
        <v>34.200000000000003</v>
      </c>
      <c r="AC31" s="11">
        <f>[27]Outubro!$J$32</f>
        <v>33.840000000000003</v>
      </c>
      <c r="AD31" s="11">
        <f>[27]Outubro!$J$33</f>
        <v>50.4</v>
      </c>
      <c r="AE31" s="11">
        <f>[27]Outubro!$J$34</f>
        <v>39.24</v>
      </c>
      <c r="AF31" s="11">
        <f>[27]Outubro!$J$35</f>
        <v>38.159999999999997</v>
      </c>
      <c r="AG31" s="93">
        <f>MAX(B31:AF31)</f>
        <v>110.52</v>
      </c>
      <c r="AH31" s="116">
        <f t="shared" si="9"/>
        <v>47.322580645161288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[28]Outubro!$J$5</f>
        <v>*</v>
      </c>
      <c r="C32" s="11" t="str">
        <f>[28]Outubro!$J$6</f>
        <v>*</v>
      </c>
      <c r="D32" s="11" t="str">
        <f>[28]Outubro!$J$7</f>
        <v>*</v>
      </c>
      <c r="E32" s="11" t="str">
        <f>[28]Outubro!$J$8</f>
        <v>*</v>
      </c>
      <c r="F32" s="11" t="str">
        <f>[28]Outubro!$J$9</f>
        <v>*</v>
      </c>
      <c r="G32" s="11" t="str">
        <f>[28]Outubro!$J$10</f>
        <v>*</v>
      </c>
      <c r="H32" s="11" t="str">
        <f>[28]Outubro!$J$11</f>
        <v>*</v>
      </c>
      <c r="I32" s="11" t="str">
        <f>[28]Outubro!$J$12</f>
        <v>*</v>
      </c>
      <c r="J32" s="11" t="str">
        <f>[28]Outubro!$J$13</f>
        <v>*</v>
      </c>
      <c r="K32" s="11" t="str">
        <f>[28]Outubro!$J$14</f>
        <v>*</v>
      </c>
      <c r="L32" s="11" t="str">
        <f>[28]Outubro!$J$15</f>
        <v>*</v>
      </c>
      <c r="M32" s="11" t="str">
        <f>[28]Outubro!$J$16</f>
        <v>*</v>
      </c>
      <c r="N32" s="11" t="str">
        <f>[28]Outubro!$J$17</f>
        <v>*</v>
      </c>
      <c r="O32" s="11" t="str">
        <f>[28]Outubro!$J$18</f>
        <v>*</v>
      </c>
      <c r="P32" s="11" t="str">
        <f>[28]Outubro!$J$19</f>
        <v>*</v>
      </c>
      <c r="Q32" s="11" t="str">
        <f>[28]Outubro!$J$20</f>
        <v>*</v>
      </c>
      <c r="R32" s="11" t="str">
        <f>[28]Outubro!$J$21</f>
        <v>*</v>
      </c>
      <c r="S32" s="11" t="str">
        <f>[28]Outubro!$J$22</f>
        <v>*</v>
      </c>
      <c r="T32" s="11" t="str">
        <f>[28]Outubro!$J$23</f>
        <v>*</v>
      </c>
      <c r="U32" s="11" t="str">
        <f>[28]Outubro!$J$24</f>
        <v>*</v>
      </c>
      <c r="V32" s="11" t="str">
        <f>[28]Outubro!$J$25</f>
        <v>*</v>
      </c>
      <c r="W32" s="11" t="str">
        <f>[28]Outubro!$J$26</f>
        <v>*</v>
      </c>
      <c r="X32" s="11" t="str">
        <f>[28]Outubro!$J$27</f>
        <v>*</v>
      </c>
      <c r="Y32" s="11" t="str">
        <f>[28]Outubro!$J$28</f>
        <v>*</v>
      </c>
      <c r="Z32" s="11" t="str">
        <f>[28]Outubro!$J$29</f>
        <v>*</v>
      </c>
      <c r="AA32" s="11" t="str">
        <f>[28]Outubro!$J$30</f>
        <v>*</v>
      </c>
      <c r="AB32" s="11" t="str">
        <f>[28]Outubro!$J$31</f>
        <v>*</v>
      </c>
      <c r="AC32" s="11" t="str">
        <f>[28]Outubro!$J$32</f>
        <v>*</v>
      </c>
      <c r="AD32" s="11" t="str">
        <f>[28]Outubro!$J$33</f>
        <v>*</v>
      </c>
      <c r="AE32" s="11" t="str">
        <f>[28]Outubro!$J$34</f>
        <v>*</v>
      </c>
      <c r="AF32" s="11" t="str">
        <f>[28]Outubro!$J$35</f>
        <v>*</v>
      </c>
      <c r="AG32" s="15" t="s">
        <v>226</v>
      </c>
      <c r="AH32" s="126" t="s">
        <v>226</v>
      </c>
      <c r="AK32" t="s">
        <v>47</v>
      </c>
    </row>
    <row r="33" spans="1:38" s="5" customFormat="1" x14ac:dyDescent="0.2">
      <c r="A33" s="58" t="s">
        <v>12</v>
      </c>
      <c r="B33" s="11" t="str">
        <f>[29]Outubro!$J$5</f>
        <v>*</v>
      </c>
      <c r="C33" s="11" t="str">
        <f>[29]Outubro!$J$6</f>
        <v>*</v>
      </c>
      <c r="D33" s="11" t="str">
        <f>[29]Outubro!$J$7</f>
        <v>*</v>
      </c>
      <c r="E33" s="11" t="str">
        <f>[29]Outubro!$J$8</f>
        <v>*</v>
      </c>
      <c r="F33" s="11" t="str">
        <f>[29]Outubro!$J$9</f>
        <v>*</v>
      </c>
      <c r="G33" s="11" t="str">
        <f>[29]Outubro!$J$10</f>
        <v>*</v>
      </c>
      <c r="H33" s="11" t="str">
        <f>[29]Outubro!$J$11</f>
        <v>*</v>
      </c>
      <c r="I33" s="11" t="str">
        <f>[29]Outubro!$J$12</f>
        <v>*</v>
      </c>
      <c r="J33" s="11" t="str">
        <f>[29]Outubro!$J$13</f>
        <v>*</v>
      </c>
      <c r="K33" s="11" t="str">
        <f>[29]Outubro!$J$14</f>
        <v>*</v>
      </c>
      <c r="L33" s="11" t="str">
        <f>[29]Outubro!$J$15</f>
        <v>*</v>
      </c>
      <c r="M33" s="11" t="str">
        <f>[29]Outubro!$J$16</f>
        <v>*</v>
      </c>
      <c r="N33" s="11" t="str">
        <f>[29]Outubro!$J$17</f>
        <v>*</v>
      </c>
      <c r="O33" s="11">
        <f>[29]Outubro!$J$18</f>
        <v>28.8</v>
      </c>
      <c r="P33" s="11">
        <f>[29]Outubro!$J$19</f>
        <v>31.319999999999997</v>
      </c>
      <c r="Q33" s="11">
        <f>[29]Outubro!$J$20</f>
        <v>7.2</v>
      </c>
      <c r="R33" s="11">
        <f>[29]Outubro!$J$21</f>
        <v>16.2</v>
      </c>
      <c r="S33" s="11">
        <f>[29]Outubro!$J$22</f>
        <v>34.56</v>
      </c>
      <c r="T33" s="11">
        <f>[29]Outubro!$J$23</f>
        <v>0</v>
      </c>
      <c r="U33" s="11" t="str">
        <f>[29]Outubro!$J$24</f>
        <v>*</v>
      </c>
      <c r="V33" s="11" t="str">
        <f>[29]Outubro!$J$25</f>
        <v>*</v>
      </c>
      <c r="W33" s="11" t="str">
        <f>[29]Outubro!$J$26</f>
        <v>*</v>
      </c>
      <c r="X33" s="11" t="str">
        <f>[29]Outubro!$J$27</f>
        <v>*</v>
      </c>
      <c r="Y33" s="11" t="str">
        <f>[29]Outubro!$J$28</f>
        <v>*</v>
      </c>
      <c r="Z33" s="11" t="str">
        <f>[29]Outubro!$J$29</f>
        <v>*</v>
      </c>
      <c r="AA33" s="11" t="str">
        <f>[29]Outubro!$J$30</f>
        <v>*</v>
      </c>
      <c r="AB33" s="11" t="str">
        <f>[29]Outubro!$J$31</f>
        <v>*</v>
      </c>
      <c r="AC33" s="11" t="str">
        <f>[29]Outubro!$J$32</f>
        <v>*</v>
      </c>
      <c r="AD33" s="11">
        <f>[29]Outubro!$J$33</f>
        <v>13.32</v>
      </c>
      <c r="AE33" s="11">
        <f>[29]Outubro!$J$34</f>
        <v>30.6</v>
      </c>
      <c r="AF33" s="11">
        <f>[29]Outubro!$J$35</f>
        <v>23.759999999999998</v>
      </c>
      <c r="AG33" s="15">
        <f t="shared" ref="AG33:AG35" si="10">MAX(B33:AF33)</f>
        <v>34.56</v>
      </c>
      <c r="AH33" s="126">
        <f t="shared" ref="AH33:AH35" si="11">AVERAGE(B33:AF33)</f>
        <v>20.64</v>
      </c>
      <c r="AK33" s="5" t="s">
        <v>47</v>
      </c>
    </row>
    <row r="34" spans="1:38" x14ac:dyDescent="0.2">
      <c r="A34" s="58" t="s">
        <v>13</v>
      </c>
      <c r="B34" s="11" t="str">
        <f>[30]Outubro!$J$5</f>
        <v>*</v>
      </c>
      <c r="C34" s="11" t="str">
        <f>[30]Outubro!$J$6</f>
        <v>*</v>
      </c>
      <c r="D34" s="11" t="str">
        <f>[30]Outubro!$J$7</f>
        <v>*</v>
      </c>
      <c r="E34" s="11" t="str">
        <f>[30]Outubro!$J$8</f>
        <v>*</v>
      </c>
      <c r="F34" s="11" t="str">
        <f>[30]Outubro!$J$9</f>
        <v>*</v>
      </c>
      <c r="G34" s="11" t="str">
        <f>[30]Outubro!$J$10</f>
        <v>*</v>
      </c>
      <c r="H34" s="11" t="str">
        <f>[30]Outubro!$J$11</f>
        <v>*</v>
      </c>
      <c r="I34" s="11" t="str">
        <f>[30]Outubro!$J$12</f>
        <v>*</v>
      </c>
      <c r="J34" s="11" t="str">
        <f>[30]Outubro!$J$13</f>
        <v>*</v>
      </c>
      <c r="K34" s="11" t="str">
        <f>[30]Outubro!$J$14</f>
        <v>*</v>
      </c>
      <c r="L34" s="11" t="str">
        <f>[30]Outubro!$J$15</f>
        <v>*</v>
      </c>
      <c r="M34" s="11" t="str">
        <f>[30]Outubro!$J$16</f>
        <v>*</v>
      </c>
      <c r="N34" s="11" t="str">
        <f>[30]Outubro!$J$17</f>
        <v>*</v>
      </c>
      <c r="O34" s="11" t="str">
        <f>[30]Outubro!$J$18</f>
        <v>*</v>
      </c>
      <c r="P34" s="11" t="str">
        <f>[30]Outubro!$J$19</f>
        <v>*</v>
      </c>
      <c r="Q34" s="11" t="str">
        <f>[30]Outubro!$J$20</f>
        <v>*</v>
      </c>
      <c r="R34" s="11" t="str">
        <f>[30]Outubro!$J$21</f>
        <v>*</v>
      </c>
      <c r="S34" s="11" t="str">
        <f>[30]Outubro!$J$22</f>
        <v>*</v>
      </c>
      <c r="T34" s="11" t="str">
        <f>[30]Outubro!$J$23</f>
        <v>*</v>
      </c>
      <c r="U34" s="11" t="str">
        <f>[30]Outubro!$J$24</f>
        <v>*</v>
      </c>
      <c r="V34" s="11" t="str">
        <f>[30]Outubro!$J$25</f>
        <v>*</v>
      </c>
      <c r="W34" s="11" t="str">
        <f>[30]Outubro!$J$26</f>
        <v>*</v>
      </c>
      <c r="X34" s="11" t="str">
        <f>[30]Outubro!$J$27</f>
        <v>*</v>
      </c>
      <c r="Y34" s="11" t="str">
        <f>[30]Outubro!$J$28</f>
        <v>*</v>
      </c>
      <c r="Z34" s="11" t="str">
        <f>[30]Outubro!$J$29</f>
        <v>*</v>
      </c>
      <c r="AA34" s="11" t="str">
        <f>[30]Outubro!$J$30</f>
        <v>*</v>
      </c>
      <c r="AB34" s="11" t="str">
        <f>[30]Outubro!$J$31</f>
        <v>*</v>
      </c>
      <c r="AC34" s="11" t="str">
        <f>[30]Outubro!$J$32</f>
        <v>*</v>
      </c>
      <c r="AD34" s="11" t="str">
        <f>[30]Outubro!$J$33</f>
        <v>*</v>
      </c>
      <c r="AE34" s="11" t="str">
        <f>[30]Outubro!$J$34</f>
        <v>*</v>
      </c>
      <c r="AF34" s="11" t="str">
        <f>[30]Outubro!$J$35</f>
        <v>*</v>
      </c>
      <c r="AG34" s="15" t="s">
        <v>226</v>
      </c>
      <c r="AH34" s="126" t="s">
        <v>226</v>
      </c>
      <c r="AK34" t="s">
        <v>47</v>
      </c>
    </row>
    <row r="35" spans="1:38" x14ac:dyDescent="0.2">
      <c r="A35" s="58" t="s">
        <v>173</v>
      </c>
      <c r="B35" s="11">
        <f>[31]Outubro!$J$5</f>
        <v>39.24</v>
      </c>
      <c r="C35" s="11">
        <f>[31]Outubro!$J$6</f>
        <v>30.96</v>
      </c>
      <c r="D35" s="11">
        <f>[31]Outubro!$J$7</f>
        <v>22.68</v>
      </c>
      <c r="E35" s="11">
        <f>[31]Outubro!$J$8</f>
        <v>38.519999999999996</v>
      </c>
      <c r="F35" s="11">
        <f>[31]Outubro!$J$9</f>
        <v>22.32</v>
      </c>
      <c r="G35" s="11">
        <f>[31]Outubro!$J$10</f>
        <v>17.28</v>
      </c>
      <c r="H35" s="11">
        <f>[31]Outubro!$J$11</f>
        <v>74.88000000000001</v>
      </c>
      <c r="I35" s="11">
        <f>[31]Outubro!$J$12</f>
        <v>74.88000000000001</v>
      </c>
      <c r="J35" s="11">
        <f>[31]Outubro!$J$13</f>
        <v>47.16</v>
      </c>
      <c r="K35" s="11">
        <f>[31]Outubro!$J$14</f>
        <v>42.84</v>
      </c>
      <c r="L35" s="11">
        <f>[31]Outubro!$J$15</f>
        <v>36</v>
      </c>
      <c r="M35" s="11">
        <f>[31]Outubro!$J$16</f>
        <v>43.2</v>
      </c>
      <c r="N35" s="11">
        <f>[31]Outubro!$J$17</f>
        <v>29.52</v>
      </c>
      <c r="O35" s="11">
        <f>[31]Outubro!$J$18</f>
        <v>26.28</v>
      </c>
      <c r="P35" s="11">
        <f>[31]Outubro!$J$19</f>
        <v>0</v>
      </c>
      <c r="Q35" s="11">
        <f>[31]Outubro!$J$20</f>
        <v>23.400000000000002</v>
      </c>
      <c r="R35" s="11">
        <f>[31]Outubro!$J$21</f>
        <v>36.72</v>
      </c>
      <c r="S35" s="11">
        <f>[31]Outubro!$J$22</f>
        <v>35.64</v>
      </c>
      <c r="T35" s="11">
        <f>[31]Outubro!$J$23</f>
        <v>27.36</v>
      </c>
      <c r="U35" s="11">
        <f>[31]Outubro!$J$24</f>
        <v>20.52</v>
      </c>
      <c r="V35" s="11">
        <f>[31]Outubro!$J$25</f>
        <v>25.92</v>
      </c>
      <c r="W35" s="11">
        <f>[31]Outubro!$J$26</f>
        <v>30.96</v>
      </c>
      <c r="X35" s="11" t="str">
        <f>[31]Outubro!$J$27</f>
        <v>*</v>
      </c>
      <c r="Y35" s="11" t="str">
        <f>[31]Outubro!$J$28</f>
        <v>*</v>
      </c>
      <c r="Z35" s="11">
        <f>[31]Outubro!$J$29</f>
        <v>30.96</v>
      </c>
      <c r="AA35" s="11" t="str">
        <f>[31]Outubro!$J$30</f>
        <v>*</v>
      </c>
      <c r="AB35" s="11">
        <f>[31]Outubro!$J$31</f>
        <v>23.759999999999998</v>
      </c>
      <c r="AC35" s="11">
        <f>[31]Outubro!$J$32</f>
        <v>27</v>
      </c>
      <c r="AD35" s="11">
        <f>[31]Outubro!$J$33</f>
        <v>29.52</v>
      </c>
      <c r="AE35" s="11">
        <f>[31]Outubro!$J$34</f>
        <v>19.440000000000001</v>
      </c>
      <c r="AF35" s="11">
        <f>[31]Outubro!$J$35</f>
        <v>28.08</v>
      </c>
      <c r="AG35" s="93">
        <f t="shared" si="10"/>
        <v>74.88000000000001</v>
      </c>
      <c r="AH35" s="116">
        <f t="shared" si="11"/>
        <v>32.322857142857146</v>
      </c>
    </row>
    <row r="36" spans="1:38" x14ac:dyDescent="0.2">
      <c r="A36" s="58" t="s">
        <v>144</v>
      </c>
      <c r="B36" s="11" t="str">
        <f>[32]Outubro!$J$5</f>
        <v>*</v>
      </c>
      <c r="C36" s="11" t="str">
        <f>[32]Outubro!$J$6</f>
        <v>*</v>
      </c>
      <c r="D36" s="11" t="str">
        <f>[32]Outubro!$J$7</f>
        <v>*</v>
      </c>
      <c r="E36" s="11" t="str">
        <f>[32]Outubro!$J$8</f>
        <v>*</v>
      </c>
      <c r="F36" s="11" t="str">
        <f>[32]Outubro!$J$9</f>
        <v>*</v>
      </c>
      <c r="G36" s="11" t="str">
        <f>[32]Outubro!$J$10</f>
        <v>*</v>
      </c>
      <c r="H36" s="11" t="str">
        <f>[32]Outubro!$J$11</f>
        <v>*</v>
      </c>
      <c r="I36" s="11" t="str">
        <f>[32]Outubro!$J$12</f>
        <v>*</v>
      </c>
      <c r="J36" s="11" t="str">
        <f>[32]Outubro!$J$13</f>
        <v>*</v>
      </c>
      <c r="K36" s="11" t="str">
        <f>[32]Outubro!$J$14</f>
        <v>*</v>
      </c>
      <c r="L36" s="11" t="str">
        <f>[32]Outubro!$J$15</f>
        <v>*</v>
      </c>
      <c r="M36" s="11" t="str">
        <f>[32]Outubro!$J$16</f>
        <v>*</v>
      </c>
      <c r="N36" s="11" t="str">
        <f>[32]Outubro!$J$17</f>
        <v>*</v>
      </c>
      <c r="O36" s="11" t="str">
        <f>[32]Outubro!$J$18</f>
        <v>*</v>
      </c>
      <c r="P36" s="11" t="str">
        <f>[32]Outubro!$J$19</f>
        <v>*</v>
      </c>
      <c r="Q36" s="11" t="str">
        <f>[32]Outubro!$J$20</f>
        <v>*</v>
      </c>
      <c r="R36" s="11" t="str">
        <f>[32]Outubro!$J$21</f>
        <v>*</v>
      </c>
      <c r="S36" s="11" t="str">
        <f>[32]Outubro!$J$22</f>
        <v>*</v>
      </c>
      <c r="T36" s="11" t="str">
        <f>[32]Outubro!$J$23</f>
        <v>*</v>
      </c>
      <c r="U36" s="11" t="str">
        <f>[32]Outubro!$J$24</f>
        <v>*</v>
      </c>
      <c r="V36" s="11" t="str">
        <f>[32]Outubro!$J$25</f>
        <v>*</v>
      </c>
      <c r="W36" s="11" t="str">
        <f>[32]Outubro!$J$26</f>
        <v>*</v>
      </c>
      <c r="X36" s="11" t="str">
        <f>[32]Outubro!$J$27</f>
        <v>*</v>
      </c>
      <c r="Y36" s="11" t="str">
        <f>[32]Outubro!$J$28</f>
        <v>*</v>
      </c>
      <c r="Z36" s="11" t="str">
        <f>[32]Outubro!$J$29</f>
        <v>*</v>
      </c>
      <c r="AA36" s="11" t="str">
        <f>[32]Outubro!$J$30</f>
        <v>*</v>
      </c>
      <c r="AB36" s="11" t="str">
        <f>[32]Outubro!$J$31</f>
        <v>*</v>
      </c>
      <c r="AC36" s="11" t="str">
        <f>[32]Outubro!$J$32</f>
        <v>*</v>
      </c>
      <c r="AD36" s="11" t="str">
        <f>[32]Outubro!$J$33</f>
        <v>*</v>
      </c>
      <c r="AE36" s="11" t="str">
        <f>[32]Outubro!$J$34</f>
        <v>*</v>
      </c>
      <c r="AF36" s="11" t="str">
        <f>[32]Outubro!$J$35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[33]Outubro!$J$5</f>
        <v>*</v>
      </c>
      <c r="C37" s="11" t="str">
        <f>[33]Outubro!$J$6</f>
        <v>*</v>
      </c>
      <c r="D37" s="11" t="str">
        <f>[33]Outubro!$J$7</f>
        <v>*</v>
      </c>
      <c r="E37" s="11" t="str">
        <f>[33]Outubro!$J$8</f>
        <v>*</v>
      </c>
      <c r="F37" s="11" t="str">
        <f>[33]Outubro!$J$9</f>
        <v>*</v>
      </c>
      <c r="G37" s="11" t="str">
        <f>[33]Outubro!$J$10</f>
        <v>*</v>
      </c>
      <c r="H37" s="11" t="str">
        <f>[33]Outubro!$J$11</f>
        <v>*</v>
      </c>
      <c r="I37" s="11" t="str">
        <f>[33]Outubro!$J$12</f>
        <v>*</v>
      </c>
      <c r="J37" s="11" t="str">
        <f>[33]Outubro!$J$13</f>
        <v>*</v>
      </c>
      <c r="K37" s="11" t="str">
        <f>[33]Outubro!$J$14</f>
        <v>*</v>
      </c>
      <c r="L37" s="11" t="str">
        <f>[33]Outubro!$J$15</f>
        <v>*</v>
      </c>
      <c r="M37" s="11" t="str">
        <f>[33]Outubro!$J$16</f>
        <v>*</v>
      </c>
      <c r="N37" s="11" t="str">
        <f>[33]Outubro!$J$17</f>
        <v>*</v>
      </c>
      <c r="O37" s="11" t="str">
        <f>[33]Outubro!$J$18</f>
        <v>*</v>
      </c>
      <c r="P37" s="11" t="str">
        <f>[33]Outubro!$J$19</f>
        <v>*</v>
      </c>
      <c r="Q37" s="11" t="str">
        <f>[33]Outubro!$J$20</f>
        <v>*</v>
      </c>
      <c r="R37" s="11" t="str">
        <f>[33]Outubro!$J$21</f>
        <v>*</v>
      </c>
      <c r="S37" s="11" t="str">
        <f>[33]Outubro!$J$22</f>
        <v>*</v>
      </c>
      <c r="T37" s="11" t="str">
        <f>[33]Outubro!$J$23</f>
        <v>*</v>
      </c>
      <c r="U37" s="11" t="str">
        <f>[33]Outubro!$J$24</f>
        <v>*</v>
      </c>
      <c r="V37" s="11" t="str">
        <f>[33]Outubro!$J$25</f>
        <v>*</v>
      </c>
      <c r="W37" s="11" t="str">
        <f>[33]Outubro!$J$26</f>
        <v>*</v>
      </c>
      <c r="X37" s="11" t="str">
        <f>[33]Outubro!$J$27</f>
        <v>*</v>
      </c>
      <c r="Y37" s="11" t="str">
        <f>[33]Outubro!$J$28</f>
        <v>*</v>
      </c>
      <c r="Z37" s="11" t="str">
        <f>[33]Outubro!$J$29</f>
        <v>*</v>
      </c>
      <c r="AA37" s="11" t="str">
        <f>[33]Outubro!$J$30</f>
        <v>*</v>
      </c>
      <c r="AB37" s="11" t="str">
        <f>[33]Outubro!$J$31</f>
        <v>*</v>
      </c>
      <c r="AC37" s="11" t="str">
        <f>[33]Outubro!$J$32</f>
        <v>*</v>
      </c>
      <c r="AD37" s="11" t="str">
        <f>[33]Outubro!$J$33</f>
        <v>*</v>
      </c>
      <c r="AE37" s="11" t="str">
        <f>[33]Outubro!$J$34</f>
        <v>*</v>
      </c>
      <c r="AF37" s="11" t="str">
        <f>[33]Outubro!$J$35</f>
        <v>*</v>
      </c>
      <c r="AG37" s="15" t="s">
        <v>226</v>
      </c>
      <c r="AH37" s="126" t="s">
        <v>226</v>
      </c>
    </row>
    <row r="38" spans="1:38" x14ac:dyDescent="0.2">
      <c r="A38" s="58" t="s">
        <v>174</v>
      </c>
      <c r="B38" s="11">
        <f>[34]Outubro!$J$5</f>
        <v>8.64</v>
      </c>
      <c r="C38" s="11">
        <f>[34]Outubro!$J$6</f>
        <v>16.559999999999999</v>
      </c>
      <c r="D38" s="11">
        <f>[34]Outubro!$J$7</f>
        <v>13.68</v>
      </c>
      <c r="E38" s="11">
        <f>[34]Outubro!$J$8</f>
        <v>33.119999999999997</v>
      </c>
      <c r="F38" s="11">
        <f>[34]Outubro!$J$9</f>
        <v>9.7200000000000006</v>
      </c>
      <c r="G38" s="11">
        <f>[34]Outubro!$J$10</f>
        <v>6.84</v>
      </c>
      <c r="H38" s="11">
        <f>[34]Outubro!$J$11</f>
        <v>24.12</v>
      </c>
      <c r="I38" s="11">
        <f>[34]Outubro!$J$12</f>
        <v>14.4</v>
      </c>
      <c r="J38" s="11">
        <f>[34]Outubro!$J$13</f>
        <v>9.7200000000000006</v>
      </c>
      <c r="K38" s="11">
        <f>[34]Outubro!$J$14</f>
        <v>27</v>
      </c>
      <c r="L38" s="11">
        <f>[34]Outubro!$J$15</f>
        <v>16.2</v>
      </c>
      <c r="M38" s="11">
        <f>[34]Outubro!$J$16</f>
        <v>45.36</v>
      </c>
      <c r="N38" s="11">
        <f>[34]Outubro!$J$17</f>
        <v>13.32</v>
      </c>
      <c r="O38" s="11">
        <f>[34]Outubro!$J$18</f>
        <v>18</v>
      </c>
      <c r="P38" s="11">
        <f>[34]Outubro!$J$19</f>
        <v>28.8</v>
      </c>
      <c r="Q38" s="11">
        <f>[34]Outubro!$J$20</f>
        <v>32.04</v>
      </c>
      <c r="R38" s="11">
        <f>[34]Outubro!$J$21</f>
        <v>19.8</v>
      </c>
      <c r="S38" s="11">
        <f>[34]Outubro!$J$22</f>
        <v>40.680000000000007</v>
      </c>
      <c r="T38" s="11">
        <f>[34]Outubro!$J$23</f>
        <v>37.800000000000004</v>
      </c>
      <c r="U38" s="11">
        <f>[34]Outubro!$J$24</f>
        <v>30.96</v>
      </c>
      <c r="V38" s="11">
        <f>[34]Outubro!$J$25</f>
        <v>40.680000000000007</v>
      </c>
      <c r="W38" s="11">
        <f>[34]Outubro!$J$26</f>
        <v>15.48</v>
      </c>
      <c r="X38" s="11">
        <f>[34]Outubro!$J$27</f>
        <v>34.200000000000003</v>
      </c>
      <c r="Y38" s="11">
        <f>[34]Outubro!$J$28</f>
        <v>19.8</v>
      </c>
      <c r="Z38" s="11">
        <f>[34]Outubro!$J$29</f>
        <v>13.68</v>
      </c>
      <c r="AA38" s="11">
        <f>[34]Outubro!$J$30</f>
        <v>56.519999999999996</v>
      </c>
      <c r="AB38" s="11">
        <f>[34]Outubro!$J$31</f>
        <v>60.12</v>
      </c>
      <c r="AC38" s="11">
        <f>[34]Outubro!$J$32</f>
        <v>56.16</v>
      </c>
      <c r="AD38" s="11">
        <f>[34]Outubro!$J$33</f>
        <v>28.8</v>
      </c>
      <c r="AE38" s="11">
        <f>[34]Outubro!$J$34</f>
        <v>21.6</v>
      </c>
      <c r="AF38" s="11">
        <f>[34]Outubro!$J$35</f>
        <v>24.840000000000003</v>
      </c>
      <c r="AG38" s="93">
        <f t="shared" ref="AG38" si="12">MAX(B38:AF38)</f>
        <v>60.12</v>
      </c>
      <c r="AH38" s="116">
        <f t="shared" ref="AH38" si="13">AVERAGE(B38:AF38)</f>
        <v>26.40774193548387</v>
      </c>
      <c r="AK38" t="s">
        <v>47</v>
      </c>
    </row>
    <row r="39" spans="1:38" x14ac:dyDescent="0.2">
      <c r="A39" s="58" t="s">
        <v>15</v>
      </c>
      <c r="B39" s="11" t="str">
        <f>[35]Outubro!$J$5</f>
        <v>*</v>
      </c>
      <c r="C39" s="11" t="str">
        <f>[35]Outubro!$J$6</f>
        <v>*</v>
      </c>
      <c r="D39" s="11" t="str">
        <f>[35]Outubro!$J$7</f>
        <v>*</v>
      </c>
      <c r="E39" s="11" t="str">
        <f>[35]Outubro!$J$8</f>
        <v>*</v>
      </c>
      <c r="F39" s="11" t="str">
        <f>[35]Outubro!$J$9</f>
        <v>*</v>
      </c>
      <c r="G39" s="11" t="str">
        <f>[35]Outubro!$J$10</f>
        <v>*</v>
      </c>
      <c r="H39" s="11" t="str">
        <f>[35]Outubro!$J$11</f>
        <v>*</v>
      </c>
      <c r="I39" s="11" t="str">
        <f>[35]Outubro!$J$12</f>
        <v>*</v>
      </c>
      <c r="J39" s="11" t="str">
        <f>[35]Outubro!$J$13</f>
        <v>*</v>
      </c>
      <c r="K39" s="11" t="str">
        <f>[35]Outubro!$J$14</f>
        <v>*</v>
      </c>
      <c r="L39" s="11" t="str">
        <f>[35]Outubro!$J$15</f>
        <v>*</v>
      </c>
      <c r="M39" s="11" t="str">
        <f>[35]Outubro!$J$16</f>
        <v>*</v>
      </c>
      <c r="N39" s="11" t="str">
        <f>[35]Outubro!$J$17</f>
        <v>*</v>
      </c>
      <c r="O39" s="11" t="str">
        <f>[35]Outubro!$J$18</f>
        <v>*</v>
      </c>
      <c r="P39" s="11" t="str">
        <f>[35]Outubro!$J$19</f>
        <v>*</v>
      </c>
      <c r="Q39" s="11" t="str">
        <f>[35]Outubro!$J$20</f>
        <v>*</v>
      </c>
      <c r="R39" s="11" t="str">
        <f>[35]Outubro!$J$21</f>
        <v>*</v>
      </c>
      <c r="S39" s="11" t="str">
        <f>[35]Outubro!$J$22</f>
        <v>*</v>
      </c>
      <c r="T39" s="11" t="str">
        <f>[35]Outubro!$J$23</f>
        <v>*</v>
      </c>
      <c r="U39" s="11" t="str">
        <f>[35]Outubro!$J$24</f>
        <v>*</v>
      </c>
      <c r="V39" s="11" t="str">
        <f>[35]Outubro!$J$25</f>
        <v>*</v>
      </c>
      <c r="W39" s="11" t="str">
        <f>[35]Outubro!$J$26</f>
        <v>*</v>
      </c>
      <c r="X39" s="11" t="str">
        <f>[35]Outubro!$J$27</f>
        <v>*</v>
      </c>
      <c r="Y39" s="11" t="str">
        <f>[35]Outubro!$J$28</f>
        <v>*</v>
      </c>
      <c r="Z39" s="11" t="str">
        <f>[35]Outubro!$J$29</f>
        <v>*</v>
      </c>
      <c r="AA39" s="11" t="str">
        <f>[35]Outubro!$J$30</f>
        <v>*</v>
      </c>
      <c r="AB39" s="11" t="str">
        <f>[35]Outubro!$J$31</f>
        <v>*</v>
      </c>
      <c r="AC39" s="11" t="str">
        <f>[35]Outubro!$J$32</f>
        <v>*</v>
      </c>
      <c r="AD39" s="11" t="str">
        <f>[35]Outubro!$J$33</f>
        <v>*</v>
      </c>
      <c r="AE39" s="11" t="str">
        <f>[35]Outubro!$J$34</f>
        <v>*</v>
      </c>
      <c r="AF39" s="11" t="str">
        <f>[35]Outubro!$J$35</f>
        <v>*</v>
      </c>
      <c r="AG39" s="15" t="s">
        <v>226</v>
      </c>
      <c r="AH39" s="12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[36]Outubro!$J$5</f>
        <v>*</v>
      </c>
      <c r="C40" s="11" t="str">
        <f>[36]Outubro!$J$6</f>
        <v>*</v>
      </c>
      <c r="D40" s="11" t="str">
        <f>[36]Outubro!$J$7</f>
        <v>*</v>
      </c>
      <c r="E40" s="11" t="str">
        <f>[36]Outubro!$J$8</f>
        <v>*</v>
      </c>
      <c r="F40" s="11" t="str">
        <f>[36]Outubro!$J$9</f>
        <v>*</v>
      </c>
      <c r="G40" s="11">
        <f>[36]Outubro!$J$10</f>
        <v>24.840000000000003</v>
      </c>
      <c r="H40" s="11">
        <f>[36]Outubro!$J$11</f>
        <v>22.68</v>
      </c>
      <c r="I40" s="11">
        <f>[36]Outubro!$J$12</f>
        <v>37.800000000000004</v>
      </c>
      <c r="J40" s="11" t="str">
        <f>[36]Outubro!$J$13</f>
        <v>*</v>
      </c>
      <c r="K40" s="11" t="str">
        <f>[36]Outubro!$J$14</f>
        <v>*</v>
      </c>
      <c r="L40" s="11" t="str">
        <f>[36]Outubro!$J$15</f>
        <v>*</v>
      </c>
      <c r="M40" s="11" t="str">
        <f>[36]Outubro!$J$16</f>
        <v>*</v>
      </c>
      <c r="N40" s="11" t="str">
        <f>[36]Outubro!$J$17</f>
        <v>*</v>
      </c>
      <c r="O40" s="11" t="str">
        <f>[36]Outubro!$J$18</f>
        <v>*</v>
      </c>
      <c r="P40" s="11" t="str">
        <f>[36]Outubro!$J$19</f>
        <v>*</v>
      </c>
      <c r="Q40" s="11" t="str">
        <f>[36]Outubro!$J$20</f>
        <v>*</v>
      </c>
      <c r="R40" s="11">
        <f>[36]Outubro!$J$21</f>
        <v>17.64</v>
      </c>
      <c r="S40" s="11">
        <f>[36]Outubro!$J$22</f>
        <v>40.32</v>
      </c>
      <c r="T40" s="11">
        <f>[36]Outubro!$J$23</f>
        <v>33.480000000000004</v>
      </c>
      <c r="U40" s="11">
        <f>[36]Outubro!$J$24</f>
        <v>15.120000000000001</v>
      </c>
      <c r="V40" s="11" t="str">
        <f>[36]Outubro!$J$25</f>
        <v>*</v>
      </c>
      <c r="W40" s="11" t="str">
        <f>[36]Outubro!$J$26</f>
        <v>*</v>
      </c>
      <c r="X40" s="11" t="str">
        <f>[36]Outubro!$J$27</f>
        <v>*</v>
      </c>
      <c r="Y40" s="11" t="str">
        <f>[36]Outubro!$J$28</f>
        <v>*</v>
      </c>
      <c r="Z40" s="11" t="str">
        <f>[36]Outubro!$J$29</f>
        <v>*</v>
      </c>
      <c r="AA40" s="11">
        <f>[36]Outubro!$J$30</f>
        <v>27</v>
      </c>
      <c r="AB40" s="11">
        <f>[36]Outubro!$J$31</f>
        <v>20.88</v>
      </c>
      <c r="AC40" s="11">
        <f>[36]Outubro!$J$32</f>
        <v>32.76</v>
      </c>
      <c r="AD40" s="11">
        <f>[36]Outubro!$J$33</f>
        <v>64.08</v>
      </c>
      <c r="AE40" s="11" t="str">
        <f>[36]Outubro!$J$34</f>
        <v>*</v>
      </c>
      <c r="AF40" s="11" t="str">
        <f>[36]Outubro!$J$35</f>
        <v>*</v>
      </c>
      <c r="AG40" s="93">
        <f t="shared" ref="AG40" si="14">MAX(B40:AF40)</f>
        <v>64.08</v>
      </c>
      <c r="AH40" s="116">
        <f t="shared" ref="AH40" si="15">AVERAGE(B40:AF40)</f>
        <v>30.599999999999998</v>
      </c>
      <c r="AK40" s="12" t="s">
        <v>47</v>
      </c>
      <c r="AL40" t="s">
        <v>47</v>
      </c>
    </row>
    <row r="41" spans="1:38" x14ac:dyDescent="0.2">
      <c r="A41" s="58" t="s">
        <v>175</v>
      </c>
      <c r="B41" s="11">
        <f>[37]Outubro!$J$5</f>
        <v>38.159999999999997</v>
      </c>
      <c r="C41" s="11">
        <f>[37]Outubro!$J$6</f>
        <v>45</v>
      </c>
      <c r="D41" s="11">
        <f>[37]Outubro!$J$7</f>
        <v>27.720000000000002</v>
      </c>
      <c r="E41" s="11">
        <f>[37]Outubro!$J$8</f>
        <v>41.4</v>
      </c>
      <c r="F41" s="11">
        <f>[37]Outubro!$J$9</f>
        <v>26.28</v>
      </c>
      <c r="G41" s="11">
        <f>[37]Outubro!$J$10</f>
        <v>58.32</v>
      </c>
      <c r="H41" s="11">
        <f>[37]Outubro!$J$11</f>
        <v>33.480000000000004</v>
      </c>
      <c r="I41" s="11">
        <f>[37]Outubro!$J$12</f>
        <v>34.56</v>
      </c>
      <c r="J41" s="11">
        <f>[37]Outubro!$J$13</f>
        <v>57.960000000000008</v>
      </c>
      <c r="K41" s="11">
        <f>[37]Outubro!$J$14</f>
        <v>47.88</v>
      </c>
      <c r="L41" s="11">
        <f>[37]Outubro!$J$15</f>
        <v>32.76</v>
      </c>
      <c r="M41" s="11">
        <f>[37]Outubro!$J$16</f>
        <v>35.64</v>
      </c>
      <c r="N41" s="11">
        <f>[37]Outubro!$J$17</f>
        <v>29.52</v>
      </c>
      <c r="O41" s="11">
        <f>[37]Outubro!$J$18</f>
        <v>52.92</v>
      </c>
      <c r="P41" s="11">
        <f>[37]Outubro!$J$19</f>
        <v>43.2</v>
      </c>
      <c r="Q41" s="11">
        <f>[37]Outubro!$J$20</f>
        <v>36</v>
      </c>
      <c r="R41" s="11">
        <f>[37]Outubro!$J$21</f>
        <v>36</v>
      </c>
      <c r="S41" s="11">
        <f>[37]Outubro!$J$22</f>
        <v>47.88</v>
      </c>
      <c r="T41" s="11">
        <f>[37]Outubro!$J$23</f>
        <v>59.760000000000005</v>
      </c>
      <c r="U41" s="11">
        <f>[37]Outubro!$J$24</f>
        <v>53.64</v>
      </c>
      <c r="V41" s="11">
        <f>[37]Outubro!$J$25</f>
        <v>40.680000000000007</v>
      </c>
      <c r="W41" s="11">
        <f>[37]Outubro!$J$26</f>
        <v>24.48</v>
      </c>
      <c r="X41" s="11">
        <f>[37]Outubro!$J$27</f>
        <v>45.36</v>
      </c>
      <c r="Y41" s="11">
        <f>[37]Outubro!$J$28</f>
        <v>61.560000000000009</v>
      </c>
      <c r="Z41" s="11">
        <f>[37]Outubro!$J$29</f>
        <v>33.480000000000004</v>
      </c>
      <c r="AA41" s="11">
        <f>[37]Outubro!$J$30</f>
        <v>95.039999999999992</v>
      </c>
      <c r="AB41" s="11">
        <f>[37]Outubro!$J$31</f>
        <v>32.04</v>
      </c>
      <c r="AC41" s="11">
        <f>[37]Outubro!$J$32</f>
        <v>36.36</v>
      </c>
      <c r="AD41" s="11">
        <f>[37]Outubro!$J$33</f>
        <v>55.800000000000004</v>
      </c>
      <c r="AE41" s="11">
        <f>[37]Outubro!$J$34</f>
        <v>31.319999999999997</v>
      </c>
      <c r="AF41" s="11">
        <f>[37]Outubro!$J$35</f>
        <v>37.440000000000005</v>
      </c>
      <c r="AG41" s="15">
        <f t="shared" ref="AG41" si="16">MAX(B41:AF41)</f>
        <v>95.039999999999992</v>
      </c>
      <c r="AH41" s="126">
        <f t="shared" ref="AH41" si="17">AVERAGE(B41:AF41)</f>
        <v>42.956129032258062</v>
      </c>
    </row>
    <row r="42" spans="1:38" x14ac:dyDescent="0.2">
      <c r="A42" s="58" t="s">
        <v>17</v>
      </c>
      <c r="B42" s="11">
        <f>[38]Outubro!$J$5</f>
        <v>45.72</v>
      </c>
      <c r="C42" s="11">
        <f>[38]Outubro!$J$6</f>
        <v>38.159999999999997</v>
      </c>
      <c r="D42" s="11">
        <f>[38]Outubro!$J$7</f>
        <v>29.880000000000003</v>
      </c>
      <c r="E42" s="11">
        <f>[38]Outubro!$J$8</f>
        <v>36</v>
      </c>
      <c r="F42" s="11">
        <f>[38]Outubro!$J$9</f>
        <v>24.12</v>
      </c>
      <c r="G42" s="11">
        <f>[38]Outubro!$J$10</f>
        <v>21.240000000000002</v>
      </c>
      <c r="H42" s="11">
        <f>[38]Outubro!$J$11</f>
        <v>34.92</v>
      </c>
      <c r="I42" s="11">
        <f>[38]Outubro!$J$12</f>
        <v>38.880000000000003</v>
      </c>
      <c r="J42" s="11">
        <f>[38]Outubro!$J$13</f>
        <v>60.480000000000004</v>
      </c>
      <c r="K42" s="11">
        <f>[38]Outubro!$J$14</f>
        <v>41.4</v>
      </c>
      <c r="L42" s="11">
        <f>[38]Outubro!$J$15</f>
        <v>35.64</v>
      </c>
      <c r="M42" s="11">
        <f>[38]Outubro!$J$16</f>
        <v>77.400000000000006</v>
      </c>
      <c r="N42" s="11">
        <f>[38]Outubro!$J$17</f>
        <v>70.56</v>
      </c>
      <c r="O42" s="11">
        <f>[38]Outubro!$J$18</f>
        <v>52.2</v>
      </c>
      <c r="P42" s="11">
        <f>[38]Outubro!$J$19</f>
        <v>33.480000000000004</v>
      </c>
      <c r="Q42" s="11">
        <f>[38]Outubro!$J$20</f>
        <v>23.040000000000003</v>
      </c>
      <c r="R42" s="11">
        <f>[38]Outubro!$J$21</f>
        <v>30.6</v>
      </c>
      <c r="S42" s="11">
        <f>[38]Outubro!$J$22</f>
        <v>43.56</v>
      </c>
      <c r="T42" s="11">
        <f>[38]Outubro!$J$23</f>
        <v>41.76</v>
      </c>
      <c r="U42" s="11">
        <f>[38]Outubro!$J$24</f>
        <v>34.56</v>
      </c>
      <c r="V42" s="11">
        <f>[38]Outubro!$J$25</f>
        <v>32.76</v>
      </c>
      <c r="W42" s="11">
        <f>[38]Outubro!$J$26</f>
        <v>32.4</v>
      </c>
      <c r="X42" s="11">
        <f>[38]Outubro!$J$27</f>
        <v>33.119999999999997</v>
      </c>
      <c r="Y42" s="11">
        <f>[38]Outubro!$J$28</f>
        <v>48.96</v>
      </c>
      <c r="Z42" s="11">
        <f>[38]Outubro!$J$29</f>
        <v>36.36</v>
      </c>
      <c r="AA42" s="11">
        <f>[38]Outubro!$J$30</f>
        <v>43.92</v>
      </c>
      <c r="AB42" s="11">
        <f>[38]Outubro!$J$31</f>
        <v>19.079999999999998</v>
      </c>
      <c r="AC42" s="11">
        <f>[38]Outubro!$J$32</f>
        <v>29.880000000000003</v>
      </c>
      <c r="AD42" s="11">
        <f>[38]Outubro!$J$33</f>
        <v>50.04</v>
      </c>
      <c r="AE42" s="11">
        <f>[38]Outubro!$J$34</f>
        <v>27</v>
      </c>
      <c r="AF42" s="11">
        <f>[38]Outubro!$J$35</f>
        <v>30.240000000000002</v>
      </c>
      <c r="AG42" s="15">
        <f t="shared" ref="AG42:AG43" si="18">MAX(B42:AF42)</f>
        <v>77.400000000000006</v>
      </c>
      <c r="AH42" s="126">
        <f t="shared" ref="AH42:AH43" si="19">AVERAGE(B42:AF42)</f>
        <v>38.624516129032266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[39]Outubro!$J$5</f>
        <v>37.800000000000004</v>
      </c>
      <c r="C43" s="11">
        <f>[39]Outubro!$J$6</f>
        <v>42.480000000000004</v>
      </c>
      <c r="D43" s="11">
        <f>[39]Outubro!$J$7</f>
        <v>36.36</v>
      </c>
      <c r="E43" s="11">
        <f>[39]Outubro!$J$8</f>
        <v>46.080000000000005</v>
      </c>
      <c r="F43" s="11">
        <f>[39]Outubro!$J$9</f>
        <v>32.4</v>
      </c>
      <c r="G43" s="11">
        <f>[39]Outubro!$J$10</f>
        <v>42.480000000000004</v>
      </c>
      <c r="H43" s="11">
        <f>[39]Outubro!$J$11</f>
        <v>40.680000000000007</v>
      </c>
      <c r="I43" s="11">
        <f>[39]Outubro!$J$12</f>
        <v>37.440000000000005</v>
      </c>
      <c r="J43" s="11">
        <f>[39]Outubro!$J$13</f>
        <v>57.6</v>
      </c>
      <c r="K43" s="11">
        <f>[39]Outubro!$J$14</f>
        <v>52.56</v>
      </c>
      <c r="L43" s="11">
        <f>[39]Outubro!$J$15</f>
        <v>37.800000000000004</v>
      </c>
      <c r="M43" s="11">
        <f>[39]Outubro!$J$16</f>
        <v>32.4</v>
      </c>
      <c r="N43" s="11">
        <f>[39]Outubro!$J$17</f>
        <v>29.880000000000003</v>
      </c>
      <c r="O43" s="11">
        <f>[39]Outubro!$J$18</f>
        <v>45.36</v>
      </c>
      <c r="P43" s="11">
        <f>[39]Outubro!$J$19</f>
        <v>44.64</v>
      </c>
      <c r="Q43" s="11">
        <f>[39]Outubro!$J$20</f>
        <v>32.04</v>
      </c>
      <c r="R43" s="11">
        <f>[39]Outubro!$J$21</f>
        <v>38.159999999999997</v>
      </c>
      <c r="S43" s="11">
        <f>[39]Outubro!$J$22</f>
        <v>42.12</v>
      </c>
      <c r="T43" s="11">
        <f>[39]Outubro!$J$23</f>
        <v>76.319999999999993</v>
      </c>
      <c r="U43" s="11">
        <f>[39]Outubro!$J$24</f>
        <v>43.56</v>
      </c>
      <c r="V43" s="11">
        <f>[39]Outubro!$J$25</f>
        <v>35.28</v>
      </c>
      <c r="W43" s="11">
        <f>[39]Outubro!$J$26</f>
        <v>43.2</v>
      </c>
      <c r="X43" s="11">
        <f>[39]Outubro!$J$27</f>
        <v>48.6</v>
      </c>
      <c r="Y43" s="11">
        <f>[39]Outubro!$J$28</f>
        <v>40.680000000000007</v>
      </c>
      <c r="Z43" s="11">
        <f>[39]Outubro!$J$29</f>
        <v>27.720000000000002</v>
      </c>
      <c r="AA43" s="11">
        <f>[39]Outubro!$J$30</f>
        <v>65.52</v>
      </c>
      <c r="AB43" s="11">
        <f>[39]Outubro!$J$31</f>
        <v>30.240000000000002</v>
      </c>
      <c r="AC43" s="11">
        <f>[39]Outubro!$J$32</f>
        <v>24.840000000000003</v>
      </c>
      <c r="AD43" s="11">
        <f>[39]Outubro!$J$33</f>
        <v>44.28</v>
      </c>
      <c r="AE43" s="11">
        <f>[39]Outubro!$J$34</f>
        <v>36.72</v>
      </c>
      <c r="AF43" s="11">
        <f>[39]Outubro!$J$35</f>
        <v>41.76</v>
      </c>
      <c r="AG43" s="93">
        <f t="shared" si="18"/>
        <v>76.319999999999993</v>
      </c>
      <c r="AH43" s="116">
        <f t="shared" si="19"/>
        <v>41.516129032258057</v>
      </c>
      <c r="AK43" t="s">
        <v>47</v>
      </c>
    </row>
    <row r="44" spans="1:38" x14ac:dyDescent="0.2">
      <c r="A44" s="58" t="s">
        <v>18</v>
      </c>
      <c r="B44" s="11">
        <f>[40]Outubro!$J$5</f>
        <v>45</v>
      </c>
      <c r="C44" s="11">
        <f>[40]Outubro!$J$6</f>
        <v>37.800000000000004</v>
      </c>
      <c r="D44" s="11">
        <f>[40]Outubro!$J$7</f>
        <v>29.16</v>
      </c>
      <c r="E44" s="11">
        <f>[40]Outubro!$J$8</f>
        <v>30.96</v>
      </c>
      <c r="F44" s="11">
        <f>[40]Outubro!$J$9</f>
        <v>33.840000000000003</v>
      </c>
      <c r="G44" s="11">
        <f>[40]Outubro!$J$10</f>
        <v>40.680000000000007</v>
      </c>
      <c r="H44" s="11">
        <f>[40]Outubro!$J$11</f>
        <v>39.6</v>
      </c>
      <c r="I44" s="11">
        <f>[40]Outubro!$J$12</f>
        <v>41.04</v>
      </c>
      <c r="J44" s="11">
        <f>[40]Outubro!$J$13</f>
        <v>47.16</v>
      </c>
      <c r="K44" s="11">
        <f>[40]Outubro!$J$14</f>
        <v>33.119999999999997</v>
      </c>
      <c r="L44" s="11">
        <f>[40]Outubro!$J$15</f>
        <v>36.36</v>
      </c>
      <c r="M44" s="11">
        <f>[40]Outubro!$J$16</f>
        <v>38.159999999999997</v>
      </c>
      <c r="N44" s="11">
        <f>[40]Outubro!$J$17</f>
        <v>47.16</v>
      </c>
      <c r="O44" s="11">
        <f>[40]Outubro!$J$18</f>
        <v>39.96</v>
      </c>
      <c r="P44" s="11">
        <f>[40]Outubro!$J$19</f>
        <v>40.680000000000007</v>
      </c>
      <c r="Q44" s="11">
        <f>[40]Outubro!$J$20</f>
        <v>21.240000000000002</v>
      </c>
      <c r="R44" s="11">
        <f>[40]Outubro!$J$21</f>
        <v>29.52</v>
      </c>
      <c r="S44" s="11">
        <f>[40]Outubro!$J$22</f>
        <v>63.360000000000007</v>
      </c>
      <c r="T44" s="11">
        <f>[40]Outubro!$J$23</f>
        <v>39.6</v>
      </c>
      <c r="U44" s="11">
        <f>[40]Outubro!$J$24</f>
        <v>33.480000000000004</v>
      </c>
      <c r="V44" s="11">
        <f>[40]Outubro!$J$25</f>
        <v>60.12</v>
      </c>
      <c r="W44" s="11">
        <f>[40]Outubro!$J$26</f>
        <v>39.96</v>
      </c>
      <c r="X44" s="11">
        <f>[40]Outubro!$J$27</f>
        <v>50.04</v>
      </c>
      <c r="Y44" s="11">
        <f>[40]Outubro!$J$28</f>
        <v>42.480000000000004</v>
      </c>
      <c r="Z44" s="11">
        <f>[40]Outubro!$J$29</f>
        <v>40.680000000000007</v>
      </c>
      <c r="AA44" s="11">
        <f>[40]Outubro!$J$30</f>
        <v>55.800000000000004</v>
      </c>
      <c r="AB44" s="11">
        <f>[40]Outubro!$J$31</f>
        <v>27</v>
      </c>
      <c r="AC44" s="11">
        <f>[40]Outubro!$J$32</f>
        <v>59.04</v>
      </c>
      <c r="AD44" s="11">
        <f>[40]Outubro!$J$33</f>
        <v>51.12</v>
      </c>
      <c r="AE44" s="11">
        <f>[40]Outubro!$J$34</f>
        <v>29.16</v>
      </c>
      <c r="AF44" s="11">
        <f>[40]Outubro!$J$35</f>
        <v>26.64</v>
      </c>
      <c r="AG44" s="93">
        <f t="shared" ref="AG44" si="20">MAX(B44:AF44)</f>
        <v>63.360000000000007</v>
      </c>
      <c r="AH44" s="116">
        <f t="shared" ref="AH44" si="21">AVERAGE(B44:AF44)</f>
        <v>40.32</v>
      </c>
      <c r="AK44" t="s">
        <v>47</v>
      </c>
    </row>
    <row r="45" spans="1:38" x14ac:dyDescent="0.2">
      <c r="A45" s="58" t="s">
        <v>162</v>
      </c>
      <c r="B45" s="11" t="str">
        <f>[41]Outubro!$J$5</f>
        <v>*</v>
      </c>
      <c r="C45" s="11" t="str">
        <f>[41]Outubro!$J$6</f>
        <v>*</v>
      </c>
      <c r="D45" s="11" t="str">
        <f>[41]Outubro!$J$7</f>
        <v>*</v>
      </c>
      <c r="E45" s="11" t="str">
        <f>[41]Outubro!$J$8</f>
        <v>*</v>
      </c>
      <c r="F45" s="11" t="str">
        <f>[41]Outubro!$J$9</f>
        <v>*</v>
      </c>
      <c r="G45" s="11" t="str">
        <f>[41]Outubro!$J$10</f>
        <v>*</v>
      </c>
      <c r="H45" s="11" t="str">
        <f>[41]Outubro!$J$11</f>
        <v>*</v>
      </c>
      <c r="I45" s="11" t="str">
        <f>[41]Outubro!$J$12</f>
        <v>*</v>
      </c>
      <c r="J45" s="11" t="str">
        <f>[41]Outubro!$J$13</f>
        <v>*</v>
      </c>
      <c r="K45" s="11" t="str">
        <f>[41]Outubro!$J$14</f>
        <v>*</v>
      </c>
      <c r="L45" s="11" t="str">
        <f>[41]Outubro!$J$15</f>
        <v>*</v>
      </c>
      <c r="M45" s="11" t="str">
        <f>[41]Outubro!$J$16</f>
        <v>*</v>
      </c>
      <c r="N45" s="11" t="str">
        <f>[41]Outubro!$J$17</f>
        <v>*</v>
      </c>
      <c r="O45" s="11" t="str">
        <f>[41]Outubro!$J$18</f>
        <v>*</v>
      </c>
      <c r="P45" s="11" t="str">
        <f>[41]Outubro!$J$19</f>
        <v>*</v>
      </c>
      <c r="Q45" s="11" t="str">
        <f>[41]Outubro!$J$20</f>
        <v>*</v>
      </c>
      <c r="R45" s="11" t="str">
        <f>[41]Outubro!$J$21</f>
        <v>*</v>
      </c>
      <c r="S45" s="11" t="str">
        <f>[41]Outubro!$J$22</f>
        <v>*</v>
      </c>
      <c r="T45" s="11" t="str">
        <f>[41]Outubro!$J$23</f>
        <v>*</v>
      </c>
      <c r="U45" s="11" t="str">
        <f>[41]Outubro!$J$24</f>
        <v>*</v>
      </c>
      <c r="V45" s="11" t="str">
        <f>[41]Outubro!$J$25</f>
        <v>*</v>
      </c>
      <c r="W45" s="11" t="str">
        <f>[41]Outubro!$J$26</f>
        <v>*</v>
      </c>
      <c r="X45" s="11" t="str">
        <f>[41]Outubro!$J$27</f>
        <v>*</v>
      </c>
      <c r="Y45" s="11" t="str">
        <f>[41]Outubro!$J$28</f>
        <v>*</v>
      </c>
      <c r="Z45" s="11" t="str">
        <f>[41]Outubro!$J$29</f>
        <v>*</v>
      </c>
      <c r="AA45" s="11" t="str">
        <f>[41]Outubro!$J$30</f>
        <v>*</v>
      </c>
      <c r="AB45" s="11" t="str">
        <f>[41]Outubro!$J$31</f>
        <v>*</v>
      </c>
      <c r="AC45" s="11" t="str">
        <f>[41]Outubro!$J$32</f>
        <v>*</v>
      </c>
      <c r="AD45" s="11" t="str">
        <f>[41]Outubro!$J$33</f>
        <v>*</v>
      </c>
      <c r="AE45" s="11" t="str">
        <f>[41]Outubro!$J$34</f>
        <v>*</v>
      </c>
      <c r="AF45" s="11" t="str">
        <f>[41]Outubro!$J$35</f>
        <v>*</v>
      </c>
      <c r="AG45" s="15" t="s">
        <v>226</v>
      </c>
      <c r="AH45" s="126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[42]Outubro!$J$5</f>
        <v>34.56</v>
      </c>
      <c r="C46" s="11">
        <f>[42]Outubro!$J$6</f>
        <v>26.28</v>
      </c>
      <c r="D46" s="11">
        <f>[42]Outubro!$J$7</f>
        <v>36</v>
      </c>
      <c r="E46" s="11">
        <f>[42]Outubro!$J$8</f>
        <v>40.32</v>
      </c>
      <c r="F46" s="11">
        <f>[42]Outubro!$J$9</f>
        <v>20.16</v>
      </c>
      <c r="G46" s="11">
        <f>[42]Outubro!$J$10</f>
        <v>22.32</v>
      </c>
      <c r="H46" s="11">
        <f>[42]Outubro!$J$11</f>
        <v>0</v>
      </c>
      <c r="I46" s="11">
        <f>[42]Outubro!$J$12</f>
        <v>25.56</v>
      </c>
      <c r="J46" s="11">
        <f>[42]Outubro!$J$13</f>
        <v>42.12</v>
      </c>
      <c r="K46" s="11">
        <f>[42]Outubro!$J$14</f>
        <v>32.04</v>
      </c>
      <c r="L46" s="11">
        <f>[42]Outubro!$J$15</f>
        <v>27.36</v>
      </c>
      <c r="M46" s="11">
        <f>[42]Outubro!$J$16</f>
        <v>28.8</v>
      </c>
      <c r="N46" s="11">
        <f>[42]Outubro!$J$17</f>
        <v>14.4</v>
      </c>
      <c r="O46" s="11">
        <f>[42]Outubro!$J$18</f>
        <v>30.6</v>
      </c>
      <c r="P46" s="11">
        <f>[42]Outubro!$J$19</f>
        <v>0</v>
      </c>
      <c r="Q46" s="11">
        <f>[42]Outubro!$J$20</f>
        <v>24.840000000000003</v>
      </c>
      <c r="R46" s="11">
        <f>[42]Outubro!$J$21</f>
        <v>33.840000000000003</v>
      </c>
      <c r="S46" s="11">
        <f>[42]Outubro!$J$22</f>
        <v>37.080000000000005</v>
      </c>
      <c r="T46" s="11">
        <f>[42]Outubro!$J$23</f>
        <v>33.119999999999997</v>
      </c>
      <c r="U46" s="11">
        <f>[42]Outubro!$J$24</f>
        <v>24.48</v>
      </c>
      <c r="V46" s="11">
        <f>[42]Outubro!$J$25</f>
        <v>23.759999999999998</v>
      </c>
      <c r="W46" s="11">
        <f>[42]Outubro!$J$26</f>
        <v>36.72</v>
      </c>
      <c r="X46" s="11">
        <f>[42]Outubro!$J$27</f>
        <v>37.800000000000004</v>
      </c>
      <c r="Y46" s="11">
        <f>[42]Outubro!$J$28</f>
        <v>29.880000000000003</v>
      </c>
      <c r="Z46" s="11">
        <f>[42]Outubro!$J$29</f>
        <v>30.96</v>
      </c>
      <c r="AA46" s="11">
        <f>[42]Outubro!$J$30</f>
        <v>25.92</v>
      </c>
      <c r="AB46" s="11">
        <f>[42]Outubro!$J$31</f>
        <v>20.88</v>
      </c>
      <c r="AC46" s="11">
        <f>[42]Outubro!$J$32</f>
        <v>16.559999999999999</v>
      </c>
      <c r="AD46" s="11">
        <f>[42]Outubro!$J$33</f>
        <v>19.8</v>
      </c>
      <c r="AE46" s="11">
        <f>[42]Outubro!$J$34</f>
        <v>28.8</v>
      </c>
      <c r="AF46" s="11">
        <f>[42]Outubro!$J$35</f>
        <v>20.52</v>
      </c>
      <c r="AG46" s="15" t="s">
        <v>226</v>
      </c>
      <c r="AH46" s="126" t="s">
        <v>226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[43]Outubro!$J$5</f>
        <v>31.680000000000003</v>
      </c>
      <c r="C47" s="11">
        <f>[43]Outubro!$J$6</f>
        <v>29.16</v>
      </c>
      <c r="D47" s="11">
        <f>[43]Outubro!$J$7</f>
        <v>24.12</v>
      </c>
      <c r="E47" s="11">
        <f>[43]Outubro!$J$8</f>
        <v>30.6</v>
      </c>
      <c r="F47" s="11">
        <f>[43]Outubro!$J$9</f>
        <v>23.759999999999998</v>
      </c>
      <c r="G47" s="11">
        <f>[43]Outubro!$J$10</f>
        <v>30.240000000000002</v>
      </c>
      <c r="H47" s="11">
        <f>[43]Outubro!$J$11</f>
        <v>32.4</v>
      </c>
      <c r="I47" s="11">
        <f>[43]Outubro!$J$12</f>
        <v>34.56</v>
      </c>
      <c r="J47" s="11">
        <f>[43]Outubro!$J$13</f>
        <v>30.6</v>
      </c>
      <c r="K47" s="11">
        <f>[43]Outubro!$J$14</f>
        <v>47.16</v>
      </c>
      <c r="L47" s="11">
        <f>[43]Outubro!$J$15</f>
        <v>28.44</v>
      </c>
      <c r="M47" s="11">
        <f>[43]Outubro!$J$16</f>
        <v>29.52</v>
      </c>
      <c r="N47" s="11">
        <f>[43]Outubro!$J$17</f>
        <v>32.4</v>
      </c>
      <c r="O47" s="11">
        <f>[43]Outubro!$J$18</f>
        <v>47.88</v>
      </c>
      <c r="P47" s="11">
        <f>[43]Outubro!$J$19</f>
        <v>41.4</v>
      </c>
      <c r="Q47" s="11">
        <f>[43]Outubro!$J$20</f>
        <v>27.720000000000002</v>
      </c>
      <c r="R47" s="11">
        <f>[43]Outubro!$J$21</f>
        <v>27.720000000000002</v>
      </c>
      <c r="S47" s="11">
        <f>[43]Outubro!$J$22</f>
        <v>42.12</v>
      </c>
      <c r="T47" s="11">
        <f>[43]Outubro!$J$23</f>
        <v>28.44</v>
      </c>
      <c r="U47" s="11">
        <f>[43]Outubro!$J$24</f>
        <v>49.32</v>
      </c>
      <c r="V47" s="11">
        <f>[43]Outubro!$J$25</f>
        <v>25.56</v>
      </c>
      <c r="W47" s="11">
        <f>[43]Outubro!$J$26</f>
        <v>29.52</v>
      </c>
      <c r="X47" s="11">
        <f>[43]Outubro!$J$27</f>
        <v>37.080000000000005</v>
      </c>
      <c r="Y47" s="11">
        <f>[43]Outubro!$J$28</f>
        <v>41.4</v>
      </c>
      <c r="Z47" s="11">
        <f>[43]Outubro!$J$29</f>
        <v>34.92</v>
      </c>
      <c r="AA47" s="11">
        <f>[43]Outubro!$J$30</f>
        <v>55.800000000000004</v>
      </c>
      <c r="AB47" s="11">
        <f>[43]Outubro!$J$31</f>
        <v>28.44</v>
      </c>
      <c r="AC47" s="11">
        <f>[43]Outubro!$J$32</f>
        <v>32.04</v>
      </c>
      <c r="AD47" s="11">
        <f>[43]Outubro!$J$33</f>
        <v>38.159999999999997</v>
      </c>
      <c r="AE47" s="11">
        <f>[43]Outubro!$J$34</f>
        <v>27.720000000000002</v>
      </c>
      <c r="AF47" s="11">
        <f>[43]Outubro!$J$35</f>
        <v>29.52</v>
      </c>
      <c r="AG47" s="15">
        <f t="shared" ref="AG47" si="22">MAX(B47:AF47)</f>
        <v>55.800000000000004</v>
      </c>
      <c r="AH47" s="126">
        <f>AVERAGE(B47:AF47)</f>
        <v>33.851612903225799</v>
      </c>
      <c r="AK47" t="s">
        <v>47</v>
      </c>
    </row>
    <row r="48" spans="1:38" x14ac:dyDescent="0.2">
      <c r="A48" s="58" t="s">
        <v>44</v>
      </c>
      <c r="B48" s="11">
        <f>[44]Outubro!$J$5</f>
        <v>41.4</v>
      </c>
      <c r="C48" s="11">
        <f>[44]Outubro!$J$6</f>
        <v>36.72</v>
      </c>
      <c r="D48" s="11">
        <f>[44]Outubro!$J$7</f>
        <v>31.680000000000003</v>
      </c>
      <c r="E48" s="11">
        <f>[44]Outubro!$J$8</f>
        <v>47.16</v>
      </c>
      <c r="F48" s="11">
        <f>[44]Outubro!$J$9</f>
        <v>38.880000000000003</v>
      </c>
      <c r="G48" s="11">
        <f>[44]Outubro!$J$10</f>
        <v>43.2</v>
      </c>
      <c r="H48" s="11">
        <f>[44]Outubro!$J$11</f>
        <v>34.92</v>
      </c>
      <c r="I48" s="11">
        <f>[44]Outubro!$J$12</f>
        <v>49.680000000000007</v>
      </c>
      <c r="J48" s="11">
        <f>[44]Outubro!$J$13</f>
        <v>38.880000000000003</v>
      </c>
      <c r="K48" s="11">
        <f>[44]Outubro!$J$14</f>
        <v>46.080000000000005</v>
      </c>
      <c r="L48" s="11">
        <f>[44]Outubro!$J$15</f>
        <v>41.4</v>
      </c>
      <c r="M48" s="11">
        <f>[44]Outubro!$J$16</f>
        <v>50.76</v>
      </c>
      <c r="N48" s="11">
        <f>[44]Outubro!$J$17</f>
        <v>32.4</v>
      </c>
      <c r="O48" s="11">
        <f>[44]Outubro!$J$18</f>
        <v>41.04</v>
      </c>
      <c r="P48" s="11">
        <f>[44]Outubro!$J$19</f>
        <v>46.440000000000005</v>
      </c>
      <c r="Q48" s="11">
        <f>[44]Outubro!$J$20</f>
        <v>39.6</v>
      </c>
      <c r="R48" s="11">
        <f>[44]Outubro!$J$21</f>
        <v>86.76</v>
      </c>
      <c r="S48" s="11">
        <f>[44]Outubro!$J$22</f>
        <v>46.800000000000004</v>
      </c>
      <c r="T48" s="11">
        <f>[44]Outubro!$J$23</f>
        <v>49.680000000000007</v>
      </c>
      <c r="U48" s="11">
        <f>[44]Outubro!$J$24</f>
        <v>46.800000000000004</v>
      </c>
      <c r="V48" s="11">
        <f>[44]Outubro!$J$25</f>
        <v>59.4</v>
      </c>
      <c r="W48" s="11">
        <f>[44]Outubro!$J$26</f>
        <v>28.8</v>
      </c>
      <c r="X48" s="11">
        <f>[44]Outubro!$J$27</f>
        <v>55.800000000000004</v>
      </c>
      <c r="Y48" s="11">
        <f>[44]Outubro!$J$28</f>
        <v>42.480000000000004</v>
      </c>
      <c r="Z48" s="11">
        <f>[44]Outubro!$J$29</f>
        <v>46.800000000000004</v>
      </c>
      <c r="AA48" s="11">
        <f>[44]Outubro!$J$30</f>
        <v>74.52</v>
      </c>
      <c r="AB48" s="11">
        <f>[44]Outubro!$J$31</f>
        <v>52.56</v>
      </c>
      <c r="AC48" s="11">
        <f>[44]Outubro!$J$32</f>
        <v>57.960000000000008</v>
      </c>
      <c r="AD48" s="11">
        <f>[44]Outubro!$J$33</f>
        <v>41.4</v>
      </c>
      <c r="AE48" s="11">
        <f>[44]Outubro!$J$34</f>
        <v>35.28</v>
      </c>
      <c r="AF48" s="11">
        <f>[44]Outubro!$J$35</f>
        <v>35.28</v>
      </c>
      <c r="AG48" s="15">
        <f>MAX(B48:AF48)</f>
        <v>86.76</v>
      </c>
      <c r="AH48" s="126">
        <f>AVERAGE(B48:AF48)</f>
        <v>45.824516129032254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[45]Outubro!$J$5</f>
        <v>*</v>
      </c>
      <c r="C49" s="11" t="str">
        <f>[45]Outubro!$J$6</f>
        <v>*</v>
      </c>
      <c r="D49" s="11" t="str">
        <f>[45]Outubro!$J$7</f>
        <v>*</v>
      </c>
      <c r="E49" s="11" t="str">
        <f>[45]Outubro!$J$8</f>
        <v>*</v>
      </c>
      <c r="F49" s="11" t="str">
        <f>[45]Outubro!$J$9</f>
        <v>*</v>
      </c>
      <c r="G49" s="11" t="str">
        <f>[45]Outubro!$J$10</f>
        <v>*</v>
      </c>
      <c r="H49" s="11" t="str">
        <f>[45]Outubro!$J$11</f>
        <v>*</v>
      </c>
      <c r="I49" s="11" t="str">
        <f>[45]Outubro!$J$12</f>
        <v>*</v>
      </c>
      <c r="J49" s="11" t="str">
        <f>[45]Outubro!$J$13</f>
        <v>*</v>
      </c>
      <c r="K49" s="11" t="str">
        <f>[45]Outubro!$J$14</f>
        <v>*</v>
      </c>
      <c r="L49" s="11" t="str">
        <f>[45]Outubro!$J$15</f>
        <v>*</v>
      </c>
      <c r="M49" s="11" t="str">
        <f>[45]Outubro!$J$16</f>
        <v>*</v>
      </c>
      <c r="N49" s="11" t="str">
        <f>[45]Outubro!$J$17</f>
        <v>*</v>
      </c>
      <c r="O49" s="11" t="str">
        <f>[45]Outubro!$J$18</f>
        <v>*</v>
      </c>
      <c r="P49" s="11" t="str">
        <f>[45]Outubro!$J$19</f>
        <v>*</v>
      </c>
      <c r="Q49" s="11" t="str">
        <f>[45]Outubro!$J$20</f>
        <v>*</v>
      </c>
      <c r="R49" s="11" t="str">
        <f>[45]Outubro!$J$21</f>
        <v>*</v>
      </c>
      <c r="S49" s="11" t="str">
        <f>[45]Outubro!$J$22</f>
        <v>*</v>
      </c>
      <c r="T49" s="11" t="str">
        <f>[45]Outubro!$J$23</f>
        <v>*</v>
      </c>
      <c r="U49" s="11" t="str">
        <f>[45]Outubro!$J$24</f>
        <v>*</v>
      </c>
      <c r="V49" s="11" t="str">
        <f>[45]Outubro!$J$25</f>
        <v>*</v>
      </c>
      <c r="W49" s="11" t="str">
        <f>[45]Outubro!$J$26</f>
        <v>*</v>
      </c>
      <c r="X49" s="11" t="str">
        <f>[45]Outubro!$J$27</f>
        <v>*</v>
      </c>
      <c r="Y49" s="11" t="str">
        <f>[45]Outubro!$J$28</f>
        <v>*</v>
      </c>
      <c r="Z49" s="11" t="str">
        <f>[45]Outubro!$J$29</f>
        <v>*</v>
      </c>
      <c r="AA49" s="11" t="str">
        <f>[45]Outubro!$J$30</f>
        <v>*</v>
      </c>
      <c r="AB49" s="11" t="str">
        <f>[45]Outubro!$J$31</f>
        <v>*</v>
      </c>
      <c r="AC49" s="11" t="str">
        <f>[45]Outubro!$J$32</f>
        <v>*</v>
      </c>
      <c r="AD49" s="11" t="str">
        <f>[45]Outubro!$J$33</f>
        <v>*</v>
      </c>
      <c r="AE49" s="11" t="str">
        <f>[45]Outubro!$J$34</f>
        <v>*</v>
      </c>
      <c r="AF49" s="11" t="str">
        <f>[45]Outubro!$J$35</f>
        <v>*</v>
      </c>
      <c r="AG49" s="15" t="s">
        <v>226</v>
      </c>
      <c r="AH49" s="126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3">MAX(B5:B49)</f>
        <v>52.92</v>
      </c>
      <c r="C50" s="13">
        <f t="shared" si="23"/>
        <v>46.800000000000004</v>
      </c>
      <c r="D50" s="13">
        <f t="shared" si="23"/>
        <v>44.64</v>
      </c>
      <c r="E50" s="13">
        <f t="shared" si="23"/>
        <v>54.36</v>
      </c>
      <c r="F50" s="13">
        <f t="shared" si="23"/>
        <v>46.800000000000004</v>
      </c>
      <c r="G50" s="13">
        <f t="shared" si="23"/>
        <v>58.32</v>
      </c>
      <c r="H50" s="13">
        <f t="shared" si="23"/>
        <v>74.88000000000001</v>
      </c>
      <c r="I50" s="13">
        <f t="shared" si="23"/>
        <v>74.88000000000001</v>
      </c>
      <c r="J50" s="13">
        <f t="shared" si="23"/>
        <v>69.12</v>
      </c>
      <c r="K50" s="13">
        <f t="shared" si="23"/>
        <v>59.04</v>
      </c>
      <c r="L50" s="13">
        <f t="shared" si="23"/>
        <v>53.64</v>
      </c>
      <c r="M50" s="13">
        <f t="shared" si="23"/>
        <v>77.400000000000006</v>
      </c>
      <c r="N50" s="13">
        <f t="shared" si="23"/>
        <v>119.16000000000001</v>
      </c>
      <c r="O50" s="13">
        <f t="shared" si="23"/>
        <v>110.52</v>
      </c>
      <c r="P50" s="13">
        <f t="shared" si="23"/>
        <v>65.52</v>
      </c>
      <c r="Q50" s="13">
        <f t="shared" si="23"/>
        <v>51.480000000000004</v>
      </c>
      <c r="R50" s="13">
        <f t="shared" si="23"/>
        <v>86.76</v>
      </c>
      <c r="S50" s="13">
        <f t="shared" si="23"/>
        <v>63.360000000000007</v>
      </c>
      <c r="T50" s="13">
        <f t="shared" si="23"/>
        <v>76.319999999999993</v>
      </c>
      <c r="U50" s="13">
        <f t="shared" si="23"/>
        <v>60.480000000000004</v>
      </c>
      <c r="V50" s="13">
        <f t="shared" si="23"/>
        <v>71.64</v>
      </c>
      <c r="W50" s="13">
        <f t="shared" si="23"/>
        <v>46.080000000000005</v>
      </c>
      <c r="X50" s="13">
        <f t="shared" si="23"/>
        <v>64.08</v>
      </c>
      <c r="Y50" s="13">
        <f t="shared" si="23"/>
        <v>71.28</v>
      </c>
      <c r="Z50" s="13">
        <f t="shared" si="23"/>
        <v>47.88</v>
      </c>
      <c r="AA50" s="13">
        <f t="shared" si="23"/>
        <v>95.039999999999992</v>
      </c>
      <c r="AB50" s="13">
        <f t="shared" si="23"/>
        <v>60.12</v>
      </c>
      <c r="AC50" s="13">
        <f t="shared" si="23"/>
        <v>65.52</v>
      </c>
      <c r="AD50" s="13">
        <f t="shared" si="23"/>
        <v>64.08</v>
      </c>
      <c r="AE50" s="13">
        <f t="shared" si="23"/>
        <v>46.440000000000005</v>
      </c>
      <c r="AF50" s="13">
        <f t="shared" si="23"/>
        <v>52.2</v>
      </c>
      <c r="AG50" s="15">
        <f t="shared" si="23"/>
        <v>119.16000000000001</v>
      </c>
      <c r="AH50" s="94">
        <f>AVERAGE(AH5:AH49)</f>
        <v>37.199235681369331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4" t="s">
        <v>97</v>
      </c>
      <c r="U52" s="154"/>
      <c r="V52" s="154"/>
      <c r="W52" s="154"/>
      <c r="X52" s="154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5" t="s">
        <v>98</v>
      </c>
      <c r="U53" s="155"/>
      <c r="V53" s="155"/>
      <c r="W53" s="155"/>
      <c r="X53" s="155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0" spans="1:38" x14ac:dyDescent="0.2">
      <c r="AL60" s="12" t="s">
        <v>47</v>
      </c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  <c r="AJ65" s="12" t="s">
        <v>47</v>
      </c>
    </row>
    <row r="66" spans="7:38" x14ac:dyDescent="0.2">
      <c r="K66" s="2" t="s">
        <v>47</v>
      </c>
    </row>
    <row r="67" spans="7:38" x14ac:dyDescent="0.2">
      <c r="K67" s="2" t="s">
        <v>47</v>
      </c>
    </row>
    <row r="68" spans="7:38" x14ac:dyDescent="0.2">
      <c r="G68" s="2" t="s">
        <v>47</v>
      </c>
      <c r="H68" s="2" t="s">
        <v>47</v>
      </c>
    </row>
    <row r="69" spans="7:38" x14ac:dyDescent="0.2">
      <c r="P69" s="2" t="s">
        <v>47</v>
      </c>
    </row>
    <row r="71" spans="7:38" x14ac:dyDescent="0.2">
      <c r="H71" s="2" t="s">
        <v>47</v>
      </c>
      <c r="Z71" s="2" t="s">
        <v>47</v>
      </c>
      <c r="AL71" t="s">
        <v>47</v>
      </c>
    </row>
    <row r="72" spans="7:38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2022-03-10T16:43:46Z</dcterms:modified>
</cp:coreProperties>
</file>