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8\"/>
    </mc:Choice>
  </mc:AlternateContent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Chuva!$A$1:$AI$59</definedName>
    <definedName name="_xlnm.Print_Area" localSheetId="7">DirVento!$A$1:$AG$54</definedName>
    <definedName name="_xlnm.Print_Area" localSheetId="8">RajadaVento!$A$1:$AG$53</definedName>
    <definedName name="_xlnm.Print_Area" localSheetId="0">TempInst!$A$1:$AG$55</definedName>
    <definedName name="_xlnm.Print_Area" localSheetId="1">TempMax!$A$1:$AH$53</definedName>
    <definedName name="_xlnm.Print_Area" localSheetId="2">TempMin!$A$1:$AH$53</definedName>
    <definedName name="_xlnm.Print_Area" localSheetId="3">UmidInst!$A$1:$AG$53</definedName>
    <definedName name="_xlnm.Print_Area" localSheetId="4">UmidMax!$A$1:$AH$53</definedName>
    <definedName name="_xlnm.Print_Area" localSheetId="5">UmidMin!$A$1:$AH$53</definedName>
    <definedName name="_xlnm.Print_Area" localSheetId="6">VelVentoMax!$A$1:$AG$53</definedName>
  </definedNames>
  <calcPr calcId="162913"/>
</workbook>
</file>

<file path=xl/calcChain.xml><?xml version="1.0" encoding="utf-8"?>
<calcChain xmlns="http://schemas.openxmlformats.org/spreadsheetml/2006/main">
  <c r="AG49" i="4" l="1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AG48" i="4" s="1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AG47" i="4" s="1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AG46" i="4" s="1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AG45" i="4" s="1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AG44" i="4" s="1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AG43" i="4" s="1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AG42" i="4" s="1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AG41" i="4" s="1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AG40" i="4" s="1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AG39" i="4" s="1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AG38" i="4" s="1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AG37" i="4" s="1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AG36" i="4" s="1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AG35" i="4" s="1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AG34" i="4" s="1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AG33" i="4" s="1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H49" i="5" s="1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H48" i="5" s="1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AG47" i="5" s="1"/>
  <c r="D47" i="5"/>
  <c r="C47" i="5"/>
  <c r="B47" i="5"/>
  <c r="AH47" i="5" s="1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G46" i="5" s="1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H45" i="5" s="1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H44" i="5" s="1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AG43" i="5" s="1"/>
  <c r="D43" i="5"/>
  <c r="C43" i="5"/>
  <c r="B43" i="5"/>
  <c r="AH43" i="5" s="1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G42" i="5" s="1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H41" i="5" s="1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H40" i="5" s="1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AG39" i="5" s="1"/>
  <c r="D39" i="5"/>
  <c r="C39" i="5"/>
  <c r="B39" i="5"/>
  <c r="AH39" i="5" s="1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G38" i="5" s="1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H37" i="5" s="1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H36" i="5" s="1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AG35" i="5" s="1"/>
  <c r="D35" i="5"/>
  <c r="C35" i="5"/>
  <c r="B35" i="5"/>
  <c r="AH35" i="5" s="1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G34" i="5" s="1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H33" i="5" s="1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H49" i="6" s="1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H48" i="6" s="1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AG47" i="6" s="1"/>
  <c r="D47" i="6"/>
  <c r="C47" i="6"/>
  <c r="B47" i="6"/>
  <c r="AH47" i="6" s="1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G46" i="6" s="1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H45" i="6" s="1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H44" i="6" s="1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AG43" i="6" s="1"/>
  <c r="D43" i="6"/>
  <c r="C43" i="6"/>
  <c r="B43" i="6"/>
  <c r="AH43" i="6" s="1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G42" i="6" s="1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H41" i="6" s="1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H40" i="6" s="1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AG39" i="6" s="1"/>
  <c r="D39" i="6"/>
  <c r="C39" i="6"/>
  <c r="B39" i="6"/>
  <c r="AH39" i="6" s="1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G38" i="6" s="1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H37" i="6" s="1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H36" i="6" s="1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AG35" i="6" s="1"/>
  <c r="D35" i="6"/>
  <c r="C35" i="6"/>
  <c r="B35" i="6"/>
  <c r="AH35" i="6" s="1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G34" i="6" s="1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H33" i="6" s="1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G49" i="7" s="1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G48" i="7" s="1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G47" i="7" s="1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G46" i="7" s="1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G45" i="7" s="1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G44" i="7" s="1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G43" i="7" s="1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AG41" i="7" s="1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AG40" i="7" s="1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AG39" i="7" s="1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AG38" i="7" s="1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AG37" i="7" s="1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AG36" i="7" s="1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AG35" i="7" s="1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AG33" i="7" s="1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H49" i="8" s="1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H48" i="8" s="1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AG47" i="8" s="1"/>
  <c r="D47" i="8"/>
  <c r="C47" i="8"/>
  <c r="B47" i="8"/>
  <c r="AH47" i="8" s="1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G46" i="8" s="1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H45" i="8" s="1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H44" i="8" s="1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AG43" i="8" s="1"/>
  <c r="D43" i="8"/>
  <c r="C43" i="8"/>
  <c r="B43" i="8"/>
  <c r="AH43" i="8" s="1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AG41" i="8" s="1"/>
  <c r="D41" i="8"/>
  <c r="C41" i="8"/>
  <c r="B41" i="8"/>
  <c r="AH41" i="8" s="1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G40" i="8" s="1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H39" i="8" s="1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H38" i="8" s="1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AG37" i="8" s="1"/>
  <c r="D37" i="8"/>
  <c r="C37" i="8"/>
  <c r="B37" i="8"/>
  <c r="AH37" i="8" s="1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G36" i="8" s="1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H35" i="8" s="1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H33" i="8" s="1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H49" i="9" s="1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H48" i="9" s="1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AG47" i="9" s="1"/>
  <c r="D47" i="9"/>
  <c r="C47" i="9"/>
  <c r="B47" i="9"/>
  <c r="AH47" i="9" s="1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G46" i="9" s="1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H45" i="9" s="1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H44" i="9" s="1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AG43" i="9" s="1"/>
  <c r="D43" i="9"/>
  <c r="C43" i="9"/>
  <c r="B43" i="9"/>
  <c r="AH43" i="9" s="1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AG41" i="9" s="1"/>
  <c r="D41" i="9"/>
  <c r="C41" i="9"/>
  <c r="B41" i="9"/>
  <c r="AH41" i="9" s="1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G40" i="9" s="1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H39" i="9" s="1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H38" i="9" s="1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AG37" i="9" s="1"/>
  <c r="D37" i="9"/>
  <c r="C37" i="9"/>
  <c r="B37" i="9"/>
  <c r="AH37" i="9" s="1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G36" i="9" s="1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H35" i="9" s="1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H33" i="9" s="1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H49" i="12" s="1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H48" i="12" s="1"/>
  <c r="AG47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H47" i="12" s="1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G46" i="12" s="1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H45" i="12" s="1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H44" i="12" s="1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AG43" i="12" s="1"/>
  <c r="D43" i="12"/>
  <c r="C43" i="12"/>
  <c r="B43" i="12"/>
  <c r="AH43" i="12" s="1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G42" i="12" s="1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H41" i="12" s="1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H40" i="12" s="1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AG39" i="12" s="1"/>
  <c r="D39" i="12"/>
  <c r="C39" i="12"/>
  <c r="B39" i="12"/>
  <c r="AH39" i="12" s="1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G38" i="12" s="1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G36" i="12" s="1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H35" i="12" s="1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H34" i="12" s="1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AG33" i="12" s="1"/>
  <c r="D33" i="12"/>
  <c r="C33" i="12"/>
  <c r="B33" i="12"/>
  <c r="AH33" i="12" s="1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H49" i="15" s="1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H48" i="15" s="1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AG47" i="15" s="1"/>
  <c r="D47" i="15"/>
  <c r="C47" i="15"/>
  <c r="B47" i="15"/>
  <c r="AH47" i="15" s="1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G46" i="15" s="1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H45" i="15" s="1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H44" i="15" s="1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AG43" i="15" s="1"/>
  <c r="D43" i="15"/>
  <c r="C43" i="15"/>
  <c r="B43" i="15"/>
  <c r="AH43" i="15" s="1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G42" i="15" s="1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H41" i="15" s="1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H40" i="15" s="1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AG39" i="15" s="1"/>
  <c r="D39" i="15"/>
  <c r="C39" i="15"/>
  <c r="B39" i="15"/>
  <c r="AH39" i="15" s="1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G38" i="15" s="1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G36" i="15" s="1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H35" i="15" s="1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H34" i="15" s="1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AG33" i="15" s="1"/>
  <c r="D33" i="15"/>
  <c r="C33" i="15"/>
  <c r="B33" i="15"/>
  <c r="AH33" i="15" s="1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I49" i="14" s="1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G48" i="14" s="1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AI47" i="14" s="1"/>
  <c r="B47" i="14"/>
  <c r="AH47" i="14" s="1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G46" i="14" s="1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AI45" i="14" s="1"/>
  <c r="B45" i="14"/>
  <c r="AH45" i="14" s="1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G44" i="14" s="1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AI43" i="14" s="1"/>
  <c r="B43" i="14"/>
  <c r="AH43" i="14" s="1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G42" i="14" s="1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AI41" i="14" s="1"/>
  <c r="B41" i="14"/>
  <c r="AH41" i="14" s="1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G40" i="14" s="1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AI39" i="14" s="1"/>
  <c r="B39" i="14"/>
  <c r="AH39" i="14" s="1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G38" i="14" s="1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I37" i="14" s="1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G36" i="14" s="1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I35" i="14" s="1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G34" i="14" s="1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I33" i="14" s="1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G32" i="4" l="1"/>
  <c r="AH42" i="5"/>
  <c r="AG36" i="5"/>
  <c r="AG40" i="5"/>
  <c r="AG44" i="5"/>
  <c r="AG48" i="5"/>
  <c r="AH46" i="5"/>
  <c r="AG33" i="5"/>
  <c r="AG37" i="5"/>
  <c r="AG41" i="5"/>
  <c r="AG45" i="5"/>
  <c r="AG49" i="5"/>
  <c r="AH34" i="5"/>
  <c r="AH38" i="5"/>
  <c r="AH32" i="5"/>
  <c r="AG32" i="5"/>
  <c r="AH42" i="6"/>
  <c r="AG36" i="6"/>
  <c r="AG40" i="6"/>
  <c r="AG44" i="6"/>
  <c r="AG48" i="6"/>
  <c r="AH46" i="6"/>
  <c r="AG33" i="6"/>
  <c r="AG37" i="6"/>
  <c r="AG41" i="6"/>
  <c r="AG45" i="6"/>
  <c r="AG49" i="6"/>
  <c r="AH34" i="6"/>
  <c r="AH38" i="6"/>
  <c r="AH32" i="6"/>
  <c r="AG32" i="6"/>
  <c r="AG32" i="7"/>
  <c r="AH40" i="8"/>
  <c r="AG38" i="8"/>
  <c r="AG44" i="8"/>
  <c r="AG48" i="8"/>
  <c r="AH46" i="8"/>
  <c r="AG33" i="8"/>
  <c r="AG35" i="8"/>
  <c r="AG39" i="8"/>
  <c r="AG45" i="8"/>
  <c r="AG49" i="8"/>
  <c r="AH36" i="8"/>
  <c r="AH32" i="8"/>
  <c r="AG32" i="8"/>
  <c r="AH46" i="9"/>
  <c r="AG38" i="9"/>
  <c r="AG44" i="9"/>
  <c r="AG48" i="9"/>
  <c r="AG33" i="9"/>
  <c r="AG35" i="9"/>
  <c r="AG39" i="9"/>
  <c r="AG45" i="9"/>
  <c r="AG49" i="9"/>
  <c r="AH36" i="9"/>
  <c r="AH40" i="9"/>
  <c r="AH32" i="9"/>
  <c r="AG32" i="9"/>
  <c r="AH36" i="12"/>
  <c r="AH46" i="12"/>
  <c r="AG34" i="12"/>
  <c r="AG40" i="12"/>
  <c r="AG44" i="12"/>
  <c r="AG48" i="12"/>
  <c r="AH42" i="12"/>
  <c r="AG35" i="12"/>
  <c r="AG41" i="12"/>
  <c r="AG45" i="12"/>
  <c r="AG49" i="12"/>
  <c r="AH38" i="12"/>
  <c r="AH32" i="12"/>
  <c r="AG32" i="12"/>
  <c r="AG34" i="15"/>
  <c r="AG40" i="15"/>
  <c r="AG44" i="15"/>
  <c r="AG48" i="15"/>
  <c r="AG35" i="15"/>
  <c r="AG41" i="15"/>
  <c r="AG45" i="15"/>
  <c r="AG49" i="15"/>
  <c r="AH36" i="15"/>
  <c r="AH38" i="15"/>
  <c r="AH42" i="15"/>
  <c r="AH46" i="15"/>
  <c r="AH32" i="15"/>
  <c r="AG32" i="15"/>
  <c r="AH36" i="14"/>
  <c r="AH38" i="14"/>
  <c r="AG33" i="14"/>
  <c r="AI34" i="14"/>
  <c r="AG35" i="14"/>
  <c r="AI36" i="14"/>
  <c r="AG37" i="14"/>
  <c r="AI38" i="14"/>
  <c r="AG39" i="14"/>
  <c r="AI40" i="14"/>
  <c r="AG41" i="14"/>
  <c r="AI42" i="14"/>
  <c r="AG43" i="14"/>
  <c r="AI44" i="14"/>
  <c r="AG45" i="14"/>
  <c r="AI46" i="14"/>
  <c r="AG47" i="14"/>
  <c r="AI48" i="14"/>
  <c r="AG49" i="14"/>
  <c r="AH40" i="14"/>
  <c r="AH42" i="14"/>
  <c r="AH44" i="14"/>
  <c r="AH48" i="14"/>
  <c r="AH33" i="14"/>
  <c r="AH35" i="14"/>
  <c r="AH37" i="14"/>
  <c r="AH49" i="14"/>
  <c r="AH34" i="14"/>
  <c r="AH46" i="14"/>
  <c r="AI32" i="14"/>
  <c r="AG32" i="14"/>
  <c r="AH32" i="14"/>
  <c r="H47" i="16" l="1"/>
  <c r="AF31" i="4" l="1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H7" i="15" l="1"/>
  <c r="AH11" i="15"/>
  <c r="AH15" i="15"/>
  <c r="AH19" i="15"/>
  <c r="AH23" i="15"/>
  <c r="AH27" i="15"/>
  <c r="AH31" i="15"/>
  <c r="AH6" i="12"/>
  <c r="AH10" i="12"/>
  <c r="AH14" i="12"/>
  <c r="AH18" i="12"/>
  <c r="AH22" i="12"/>
  <c r="AH26" i="12"/>
  <c r="AH30" i="12"/>
  <c r="AH5" i="15"/>
  <c r="AH9" i="15"/>
  <c r="AH13" i="15"/>
  <c r="AH17" i="15"/>
  <c r="AH21" i="15"/>
  <c r="AH25" i="15"/>
  <c r="AH29" i="15"/>
  <c r="AH8" i="12"/>
  <c r="AH12" i="12"/>
  <c r="AH16" i="12"/>
  <c r="AH20" i="12"/>
  <c r="AH24" i="12"/>
  <c r="AH28" i="12"/>
  <c r="AH8" i="15"/>
  <c r="AH12" i="15"/>
  <c r="AH16" i="15"/>
  <c r="AH20" i="15"/>
  <c r="AH24" i="15"/>
  <c r="AH28" i="15"/>
  <c r="AH7" i="12"/>
  <c r="AH11" i="12"/>
  <c r="AH15" i="12"/>
  <c r="AH19" i="12"/>
  <c r="AH23" i="12"/>
  <c r="AH27" i="12"/>
  <c r="AH31" i="12"/>
  <c r="AG27" i="9"/>
  <c r="AH27" i="8"/>
  <c r="AG27" i="7"/>
  <c r="AH6" i="15"/>
  <c r="AH10" i="15"/>
  <c r="AH14" i="15"/>
  <c r="AH18" i="15"/>
  <c r="AH22" i="15"/>
  <c r="AH26" i="15"/>
  <c r="AG30" i="15"/>
  <c r="AH5" i="12"/>
  <c r="AH9" i="12"/>
  <c r="AH13" i="12"/>
  <c r="AH17" i="12"/>
  <c r="AH21" i="12"/>
  <c r="AH25" i="12"/>
  <c r="AH29" i="12"/>
  <c r="AH27" i="9"/>
  <c r="AH30" i="15"/>
  <c r="AG27" i="8"/>
  <c r="AG27" i="4"/>
  <c r="AG23" i="4"/>
  <c r="AG22" i="4"/>
  <c r="AG26" i="4"/>
  <c r="AG30" i="4"/>
  <c r="AG21" i="4"/>
  <c r="AG25" i="4"/>
  <c r="AG24" i="4"/>
  <c r="AG11" i="4"/>
  <c r="AG8" i="4"/>
  <c r="AG7" i="4"/>
  <c r="AG6" i="4"/>
  <c r="AG10" i="4"/>
  <c r="AG5" i="4"/>
  <c r="AI8" i="14"/>
  <c r="AG8" i="5"/>
  <c r="AG8" i="7"/>
  <c r="AG8" i="14"/>
  <c r="AG8" i="12"/>
  <c r="AG8" i="8"/>
  <c r="AG8" i="15"/>
  <c r="AG8" i="6"/>
  <c r="AG8" i="9"/>
  <c r="AH8" i="14"/>
  <c r="AH8" i="9"/>
  <c r="AH8" i="8"/>
  <c r="AH8" i="6"/>
  <c r="AH8" i="5"/>
  <c r="AH50" i="12" l="1"/>
  <c r="AH50" i="15"/>
  <c r="AI31" i="14"/>
  <c r="AI27" i="14"/>
  <c r="AI23" i="14"/>
  <c r="AI19" i="14"/>
  <c r="AI6" i="14"/>
  <c r="AI10" i="14" l="1"/>
  <c r="AI18" i="14"/>
  <c r="AI26" i="14"/>
  <c r="AI7" i="14"/>
  <c r="AI13" i="14"/>
  <c r="AI21" i="14"/>
  <c r="AI29" i="14"/>
  <c r="AI30" i="14"/>
  <c r="AI28" i="14"/>
  <c r="AI25" i="14"/>
  <c r="AI24" i="14"/>
  <c r="AI22" i="14"/>
  <c r="AI20" i="14"/>
  <c r="AI17" i="14"/>
  <c r="AI16" i="14"/>
  <c r="AI15" i="14"/>
  <c r="AI14" i="14"/>
  <c r="AI12" i="14"/>
  <c r="AI11" i="14"/>
  <c r="AI9" i="14"/>
  <c r="AI5" i="14"/>
  <c r="AG31" i="15" l="1"/>
  <c r="C50" i="7" l="1"/>
  <c r="E50" i="7"/>
  <c r="G50" i="7"/>
  <c r="I50" i="7"/>
  <c r="K50" i="7"/>
  <c r="M50" i="7"/>
  <c r="O50" i="7"/>
  <c r="Q50" i="7"/>
  <c r="S50" i="7"/>
  <c r="U50" i="7"/>
  <c r="W50" i="7"/>
  <c r="Y50" i="7"/>
  <c r="AA50" i="7"/>
  <c r="AC50" i="7"/>
  <c r="B50" i="8"/>
  <c r="D50" i="8"/>
  <c r="F50" i="8"/>
  <c r="H50" i="8"/>
  <c r="J50" i="8"/>
  <c r="L50" i="8"/>
  <c r="N50" i="8"/>
  <c r="P50" i="8"/>
  <c r="R50" i="8"/>
  <c r="T50" i="8"/>
  <c r="V50" i="8"/>
  <c r="X50" i="8"/>
  <c r="Z50" i="8"/>
  <c r="AB50" i="8"/>
  <c r="AD50" i="8"/>
  <c r="AF50" i="8"/>
  <c r="C50" i="9"/>
  <c r="E50" i="9"/>
  <c r="G50" i="9"/>
  <c r="I50" i="9"/>
  <c r="K50" i="9"/>
  <c r="M50" i="9"/>
  <c r="O50" i="9"/>
  <c r="Q50" i="9"/>
  <c r="S50" i="9"/>
  <c r="U50" i="9"/>
  <c r="W50" i="9"/>
  <c r="Y50" i="9"/>
  <c r="AA50" i="9"/>
  <c r="AC50" i="9"/>
  <c r="B50" i="12"/>
  <c r="D50" i="12"/>
  <c r="F50" i="12"/>
  <c r="H50" i="12"/>
  <c r="J50" i="12"/>
  <c r="L50" i="12"/>
  <c r="N50" i="12"/>
  <c r="P50" i="12"/>
  <c r="R50" i="12"/>
  <c r="T50" i="12"/>
  <c r="V50" i="12"/>
  <c r="X50" i="12"/>
  <c r="Z50" i="12"/>
  <c r="AB50" i="12"/>
  <c r="AD50" i="12"/>
  <c r="AF50" i="12"/>
  <c r="B50" i="15"/>
  <c r="D50" i="15"/>
  <c r="F50" i="15"/>
  <c r="H50" i="15"/>
  <c r="J50" i="15"/>
  <c r="L50" i="15"/>
  <c r="N50" i="15"/>
  <c r="P50" i="15"/>
  <c r="R50" i="15"/>
  <c r="T50" i="15"/>
  <c r="V50" i="15"/>
  <c r="X50" i="15"/>
  <c r="Z50" i="15"/>
  <c r="AB50" i="15"/>
  <c r="AF50" i="15"/>
  <c r="AE50" i="7"/>
  <c r="AE50" i="9"/>
  <c r="AG31" i="12"/>
  <c r="C50" i="12"/>
  <c r="E50" i="12"/>
  <c r="G50" i="12"/>
  <c r="I50" i="12"/>
  <c r="K50" i="12"/>
  <c r="M50" i="12"/>
  <c r="O50" i="12"/>
  <c r="Q50" i="12"/>
  <c r="S50" i="12"/>
  <c r="U50" i="12"/>
  <c r="W50" i="12"/>
  <c r="Y50" i="12"/>
  <c r="AA50" i="12"/>
  <c r="AC50" i="12"/>
  <c r="AE50" i="12"/>
  <c r="C50" i="15"/>
  <c r="E50" i="15"/>
  <c r="G50" i="15"/>
  <c r="I50" i="15"/>
  <c r="K50" i="15"/>
  <c r="M50" i="15"/>
  <c r="O50" i="15"/>
  <c r="Q50" i="15"/>
  <c r="S50" i="15"/>
  <c r="U50" i="15"/>
  <c r="W50" i="15"/>
  <c r="Y50" i="15"/>
  <c r="AA50" i="15"/>
  <c r="AC50" i="15"/>
  <c r="AE50" i="15"/>
  <c r="AG14" i="15"/>
  <c r="AD50" i="15"/>
  <c r="AG11" i="15"/>
  <c r="B50" i="4"/>
  <c r="D50" i="4"/>
  <c r="F50" i="4"/>
  <c r="H50" i="4"/>
  <c r="J50" i="4"/>
  <c r="L50" i="4"/>
  <c r="N50" i="4"/>
  <c r="P50" i="4"/>
  <c r="R50" i="4"/>
  <c r="T50" i="4"/>
  <c r="V50" i="4"/>
  <c r="X50" i="4"/>
  <c r="Z50" i="4"/>
  <c r="AB50" i="4"/>
  <c r="AD50" i="4"/>
  <c r="AF50" i="4"/>
  <c r="AG28" i="4"/>
  <c r="C50" i="6"/>
  <c r="E50" i="6"/>
  <c r="G50" i="6"/>
  <c r="I50" i="6"/>
  <c r="K50" i="6"/>
  <c r="M50" i="6"/>
  <c r="O50" i="6"/>
  <c r="Q50" i="6"/>
  <c r="S50" i="6"/>
  <c r="U50" i="6"/>
  <c r="W50" i="6"/>
  <c r="Y50" i="6"/>
  <c r="AA50" i="6"/>
  <c r="AC50" i="6"/>
  <c r="AE50" i="6"/>
  <c r="B50" i="7"/>
  <c r="D50" i="7"/>
  <c r="F50" i="7"/>
  <c r="H50" i="7"/>
  <c r="J50" i="7"/>
  <c r="L50" i="7"/>
  <c r="N50" i="7"/>
  <c r="P50" i="7"/>
  <c r="R50" i="7"/>
  <c r="T50" i="7"/>
  <c r="AD50" i="7"/>
  <c r="AF50" i="7"/>
  <c r="AG14" i="7"/>
  <c r="C50" i="8"/>
  <c r="E50" i="8"/>
  <c r="G50" i="8"/>
  <c r="I50" i="8"/>
  <c r="K50" i="8"/>
  <c r="M50" i="8"/>
  <c r="O50" i="8"/>
  <c r="Q50" i="8"/>
  <c r="S50" i="8"/>
  <c r="U50" i="8"/>
  <c r="W50" i="8"/>
  <c r="Y50" i="8"/>
  <c r="AA50" i="8"/>
  <c r="AC50" i="8"/>
  <c r="AE50" i="8"/>
  <c r="B50" i="9"/>
  <c r="D50" i="9"/>
  <c r="F50" i="9"/>
  <c r="H50" i="9"/>
  <c r="J50" i="9"/>
  <c r="L50" i="9"/>
  <c r="N50" i="9"/>
  <c r="P50" i="9"/>
  <c r="R50" i="9"/>
  <c r="T50" i="9"/>
  <c r="V50" i="9"/>
  <c r="X50" i="9"/>
  <c r="Z50" i="9"/>
  <c r="AB50" i="9"/>
  <c r="AD50" i="9"/>
  <c r="AF50" i="9"/>
  <c r="AG11" i="12"/>
  <c r="V50" i="7"/>
  <c r="X50" i="7"/>
  <c r="Z50" i="7"/>
  <c r="AB50" i="7"/>
  <c r="AH31" i="14"/>
  <c r="C50" i="5"/>
  <c r="E50" i="5"/>
  <c r="G50" i="5"/>
  <c r="I50" i="5"/>
  <c r="K50" i="5"/>
  <c r="M50" i="5"/>
  <c r="O50" i="5"/>
  <c r="Q50" i="5"/>
  <c r="S50" i="5"/>
  <c r="U50" i="5"/>
  <c r="W50" i="5"/>
  <c r="Y50" i="5"/>
  <c r="AA50" i="5"/>
  <c r="AC50" i="5"/>
  <c r="AE50" i="5"/>
  <c r="C50" i="4"/>
  <c r="E50" i="4"/>
  <c r="G50" i="4"/>
  <c r="I50" i="4"/>
  <c r="K50" i="4"/>
  <c r="M50" i="4"/>
  <c r="O50" i="4"/>
  <c r="Q50" i="4"/>
  <c r="S50" i="4"/>
  <c r="U50" i="4"/>
  <c r="W50" i="4"/>
  <c r="Y50" i="4"/>
  <c r="AA50" i="4"/>
  <c r="AC50" i="4"/>
  <c r="AE50" i="4"/>
  <c r="B50" i="5"/>
  <c r="D50" i="5"/>
  <c r="F50" i="5"/>
  <c r="H50" i="5"/>
  <c r="J50" i="5"/>
  <c r="L50" i="5"/>
  <c r="N50" i="5"/>
  <c r="P50" i="5"/>
  <c r="R50" i="5"/>
  <c r="T50" i="5"/>
  <c r="V50" i="5"/>
  <c r="X50" i="5"/>
  <c r="Z50" i="5"/>
  <c r="AB50" i="5"/>
  <c r="AD50" i="5"/>
  <c r="AF50" i="5"/>
  <c r="B50" i="6"/>
  <c r="D50" i="6"/>
  <c r="F50" i="6"/>
  <c r="H50" i="6"/>
  <c r="J50" i="6"/>
  <c r="L50" i="6"/>
  <c r="N50" i="6"/>
  <c r="P50" i="6"/>
  <c r="R50" i="6"/>
  <c r="T50" i="6"/>
  <c r="V50" i="6"/>
  <c r="X50" i="6"/>
  <c r="Z50" i="6"/>
  <c r="AB50" i="6"/>
  <c r="AD50" i="6"/>
  <c r="AF50" i="6"/>
  <c r="C51" i="14"/>
  <c r="C50" i="14"/>
  <c r="E51" i="14"/>
  <c r="E50" i="14"/>
  <c r="I51" i="14"/>
  <c r="I50" i="14"/>
  <c r="K51" i="14"/>
  <c r="K50" i="14"/>
  <c r="O51" i="14"/>
  <c r="O50" i="14"/>
  <c r="S51" i="14"/>
  <c r="S50" i="14"/>
  <c r="W51" i="14"/>
  <c r="W50" i="14"/>
  <c r="AA51" i="14"/>
  <c r="AA50" i="14"/>
  <c r="AE51" i="14"/>
  <c r="AE50" i="14"/>
  <c r="B51" i="14"/>
  <c r="B50" i="14"/>
  <c r="D51" i="14"/>
  <c r="D50" i="14"/>
  <c r="F51" i="14"/>
  <c r="F50" i="14"/>
  <c r="H51" i="14"/>
  <c r="H50" i="14"/>
  <c r="J51" i="14"/>
  <c r="J50" i="14"/>
  <c r="L51" i="14"/>
  <c r="L50" i="14"/>
  <c r="N51" i="14"/>
  <c r="N50" i="14"/>
  <c r="P51" i="14"/>
  <c r="P50" i="14"/>
  <c r="R51" i="14"/>
  <c r="R50" i="14"/>
  <c r="T51" i="14"/>
  <c r="T50" i="14"/>
  <c r="V51" i="14"/>
  <c r="V50" i="14"/>
  <c r="X51" i="14"/>
  <c r="X50" i="14"/>
  <c r="Z51" i="14"/>
  <c r="Z50" i="14"/>
  <c r="AB51" i="14"/>
  <c r="AB50" i="14"/>
  <c r="AD51" i="14"/>
  <c r="AD50" i="14"/>
  <c r="AF51" i="14"/>
  <c r="AF50" i="14"/>
  <c r="AG14" i="14"/>
  <c r="AH14" i="14"/>
  <c r="AH14" i="5"/>
  <c r="AG14" i="5"/>
  <c r="AH14" i="6"/>
  <c r="AG14" i="6"/>
  <c r="AG30" i="14"/>
  <c r="AG14" i="12"/>
  <c r="G51" i="14"/>
  <c r="G50" i="14"/>
  <c r="M51" i="14"/>
  <c r="M50" i="14"/>
  <c r="Q51" i="14"/>
  <c r="Q50" i="14"/>
  <c r="U51" i="14"/>
  <c r="U50" i="14"/>
  <c r="Y51" i="14"/>
  <c r="Y50" i="14"/>
  <c r="AC51" i="14"/>
  <c r="AC50" i="14"/>
  <c r="AG14" i="9"/>
  <c r="AH14" i="9"/>
  <c r="AG14" i="4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H26" i="5"/>
  <c r="AG26" i="5"/>
  <c r="AH26" i="6"/>
  <c r="AG26" i="6"/>
  <c r="AG25" i="6"/>
  <c r="AH25" i="6"/>
  <c r="AH25" i="5"/>
  <c r="AG25" i="5"/>
  <c r="AH24" i="5"/>
  <c r="AG24" i="5"/>
  <c r="AH24" i="6"/>
  <c r="AG24" i="6"/>
  <c r="AH23" i="5"/>
  <c r="AG23" i="5"/>
  <c r="AG23" i="6"/>
  <c r="AH23" i="6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7" i="4"/>
  <c r="AG9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5" i="5"/>
  <c r="AH5" i="5"/>
  <c r="AG5" i="6"/>
  <c r="AH5" i="6"/>
  <c r="AG31" i="14"/>
  <c r="AG31" i="7"/>
  <c r="AH14" i="8"/>
  <c r="AG14" i="8"/>
  <c r="AH50" i="5" l="1"/>
  <c r="AG50" i="6"/>
  <c r="AG50" i="5"/>
  <c r="AH50" i="6"/>
  <c r="AG50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24" i="12"/>
  <c r="AG6" i="12"/>
  <c r="AH5" i="14"/>
  <c r="AH20" i="8"/>
  <c r="AG28" i="14"/>
  <c r="AG29" i="7"/>
  <c r="AG28" i="12"/>
  <c r="AG20" i="8"/>
  <c r="AH21" i="9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14"/>
  <c r="AH12" i="14"/>
  <c r="AG12" i="9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G22" i="7"/>
  <c r="AG22" i="8"/>
  <c r="AG16" i="7"/>
  <c r="AG16" i="14"/>
  <c r="AG12" i="12"/>
  <c r="AG11" i="9"/>
  <c r="AG10" i="8"/>
  <c r="AH6" i="14"/>
  <c r="AH6" i="9"/>
  <c r="AH5" i="8"/>
  <c r="AH28" i="8"/>
  <c r="AH28" i="9"/>
  <c r="AG26" i="7"/>
  <c r="AG26" i="8"/>
  <c r="AH26" i="9"/>
  <c r="AG26" i="12"/>
  <c r="AG26" i="15"/>
  <c r="AH26" i="14"/>
  <c r="AG26" i="9"/>
  <c r="AH26" i="8"/>
  <c r="AG26" i="14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22" i="9"/>
  <c r="AG18" i="7"/>
  <c r="AG18" i="8"/>
  <c r="AG17" i="9"/>
  <c r="AG17" i="7"/>
  <c r="AG17" i="15"/>
  <c r="AH17" i="14"/>
  <c r="AG16" i="9"/>
  <c r="AH16" i="8"/>
  <c r="AG16" i="12"/>
  <c r="AG16" i="15"/>
  <c r="AH7" i="8"/>
  <c r="AG7" i="12"/>
  <c r="AG15" i="7" l="1"/>
  <c r="AH18" i="8"/>
  <c r="AH25" i="9"/>
  <c r="AG25" i="12"/>
  <c r="AG27" i="12"/>
  <c r="AG7" i="15"/>
  <c r="AH10" i="14"/>
  <c r="AH17" i="8"/>
  <c r="AG18" i="12"/>
  <c r="AG11" i="7"/>
  <c r="AH25" i="8"/>
  <c r="AH10" i="9"/>
  <c r="AG15" i="9"/>
  <c r="AG28" i="15"/>
  <c r="AG10" i="7"/>
  <c r="AG12" i="7"/>
  <c r="AG16" i="8"/>
  <c r="AG18" i="9"/>
  <c r="AH17" i="9"/>
  <c r="AG15" i="14"/>
  <c r="AH25" i="14"/>
  <c r="AG30" i="7"/>
  <c r="AH30" i="8"/>
  <c r="AG30" i="12"/>
  <c r="AH30" i="9"/>
  <c r="AH27" i="14"/>
  <c r="AG25" i="15"/>
  <c r="AG18" i="14"/>
  <c r="AG15" i="8"/>
  <c r="AH15" i="14"/>
  <c r="AG10" i="15"/>
  <c r="AH10" i="8"/>
  <c r="AG10" i="9"/>
  <c r="AG7" i="9"/>
  <c r="AG7" i="7"/>
  <c r="AH7" i="14"/>
  <c r="AH7" i="9"/>
  <c r="AH50" i="14" l="1"/>
  <c r="AH50" i="8"/>
  <c r="AG50" i="12"/>
  <c r="AH50" i="9"/>
  <c r="AG50" i="7"/>
  <c r="AG51" i="14"/>
  <c r="AG50" i="8"/>
  <c r="AG50" i="9"/>
  <c r="AG50" i="15"/>
  <c r="AG50" i="14"/>
</calcChain>
</file>

<file path=xl/sharedStrings.xml><?xml version="1.0" encoding="utf-8"?>
<sst xmlns="http://schemas.openxmlformats.org/spreadsheetml/2006/main" count="943" uniqueCount="206">
  <si>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</si>
  <si>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</si>
  <si>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</si>
  <si>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</si>
  <si>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</si>
  <si>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</si>
  <si>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</si>
  <si>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</si>
  <si>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</si>
  <si>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</si>
  <si>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</si>
  <si>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</si>
  <si>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</si>
  <si>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</si>
  <si>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</si>
  <si>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</si>
  <si>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</si>
  <si>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</si>
  <si>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</si>
  <si>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</si>
  <si>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</si>
  <si>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</si>
  <si>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</si>
  <si>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</si>
  <si>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</si>
  <si>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</si>
  <si>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</si>
  <si>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</si>
  <si>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</si>
  <si>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</si>
  <si>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</si>
  <si>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</si>
  <si>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</si>
  <si>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</si>
  <si>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</si>
  <si>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</si>
  <si>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</si>
  <si>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Mês</t>
  </si>
  <si>
    <t>Média</t>
  </si>
  <si>
    <t>Máxima</t>
  </si>
  <si>
    <t>Mínima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</si>
  <si>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</si>
  <si>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</si>
  <si>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</si>
  <si>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</si>
  <si>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</si>
  <si>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</si>
  <si>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</si>
  <si>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</si>
  <si>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</si>
  <si>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</si>
  <si>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</si>
  <si>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</si>
  <si>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</si>
  <si>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</si>
  <si>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</si>
  <si>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</si>
  <si>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</si>
  <si>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</si>
  <si>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</si>
  <si>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</si>
  <si>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</si>
  <si>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</si>
  <si>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</si>
  <si>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</si>
  <si>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</si>
  <si>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</si>
  <si>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</si>
  <si>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</si>
  <si>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</si>
  <si>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</si>
  <si>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</si>
  <si>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</si>
  <si>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</si>
  <si>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</si>
  <si>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</si>
  <si>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</si>
  <si>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</si>
  <si>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</si>
  <si>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</si>
  <si>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</si>
  <si>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</si>
  <si>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</si>
  <si>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</si>
  <si>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</si>
  <si>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</si>
  <si>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</si>
  <si>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</si>
  <si>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</si>
  <si>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Nhumirim (Embrapa Pantanal)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</si>
  <si>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</si>
  <si>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</si>
  <si>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</si>
  <si>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</si>
  <si>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</si>
  <si>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 xml:space="preserve">Rio Brilhante 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</si>
  <si>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</si>
  <si>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</si>
  <si>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</si>
  <si>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</si>
  <si>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</si>
  <si>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</si>
  <si>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</si>
  <si>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</si>
  <si>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</si>
  <si>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</si>
  <si>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Outubror Ocorrência</t>
  </si>
  <si>
    <t>Outubror Ocorrência no dia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</si>
  <si>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</si>
  <si>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</si>
  <si>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</si>
  <si>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</si>
  <si>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Outubro/2018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</si>
  <si>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</si>
  <si>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</si>
  <si>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</si>
  <si>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</si>
  <si>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</si>
  <si>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</si>
  <si>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</si>
  <si>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Aral Motreira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</si>
  <si>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</si>
  <si>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</si>
  <si>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</si>
  <si>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</si>
  <si>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</si>
  <si>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</si>
  <si>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</si>
  <si>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</si>
  <si>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</si>
  <si>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</si>
  <si>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</si>
  <si>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</si>
  <si>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</si>
  <si>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</si>
  <si>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</si>
  <si>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</si>
  <si>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 xml:space="preserve"> Camapuã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</si>
  <si>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</si>
  <si>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</si>
  <si>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</si>
  <si>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</si>
  <si>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</si>
  <si>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</si>
  <si>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</si>
  <si>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</si>
  <si>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</si>
  <si>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 xml:space="preserve"> Fátima do Sul</t>
  </si>
  <si>
    <t>S 708</t>
  </si>
  <si>
    <t>Estrada da Setima Linha - KM 1  de Culturama</t>
  </si>
  <si>
    <t xml:space="preserve"> Iguatemi</t>
  </si>
  <si>
    <t>S 709</t>
  </si>
  <si>
    <t>Rodovia MS 295 - Sentido Tacuru - Casa do Mel  ao lado da casa do Tete/Sítio Igreja</t>
  </si>
  <si>
    <t xml:space="preserve"> Itaporã</t>
  </si>
  <si>
    <t>S 710</t>
  </si>
  <si>
    <t xml:space="preserve">Parque de Exposição </t>
  </si>
  <si>
    <t xml:space="preserve"> Laguna Carapã</t>
  </si>
  <si>
    <t>S 711</t>
  </si>
  <si>
    <t>Rodovia MS 379, Km 1.2 (Próximo a Parque de Exposição)</t>
  </si>
  <si>
    <t>A 731</t>
  </si>
  <si>
    <t>Nova Alvorada do Sul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</si>
  <si>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</si>
  <si>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</si>
  <si>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</si>
  <si>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</si>
  <si>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</si>
  <si>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</si>
  <si>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</si>
  <si>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</si>
  <si>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 xml:space="preserve"> Pedro Gomes</t>
  </si>
  <si>
    <t>S 714</t>
  </si>
  <si>
    <t xml:space="preserve">Chácara Municipal </t>
  </si>
  <si>
    <t>A 703</t>
  </si>
  <si>
    <t>A 723</t>
  </si>
  <si>
    <t>A 732</t>
  </si>
  <si>
    <t xml:space="preserve"> Ribas do Rio Pardo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</si>
  <si>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</si>
  <si>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</si>
  <si>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</si>
  <si>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</si>
  <si>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</si>
  <si>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</si>
  <si>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</si>
  <si>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</si>
  <si>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</si>
  <si>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</si>
  <si>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</si>
  <si>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</si>
  <si>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NO</t>
  </si>
  <si>
    <t>Maior ocorrência no Estado</t>
  </si>
  <si>
    <t>SO</t>
  </si>
  <si>
    <t>N</t>
  </si>
  <si>
    <t>NE</t>
  </si>
  <si>
    <t>SE</t>
  </si>
  <si>
    <t>L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</si>
  <si>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</si>
  <si>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</si>
  <si>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</si>
  <si>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</si>
  <si>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</si>
  <si>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</si>
  <si>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</si>
  <si>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</si>
  <si>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</si>
  <si>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>*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</si>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</sst>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1" borderId="1" xfId="0" applyFont="1" applyFill="1" applyBorder="1" applyAlignment="1">
      <alignment horizontal="center" vertical="center"/>
    </xf>
    <xf numFmtId="0" fontId="14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8" fillId="7" borderId="0" xfId="2" applyFont="1" applyFill="1" applyAlignment="1" applyProtection="1"/>
    <xf numFmtId="0" fontId="0" fillId="7" borderId="0" xfId="0" applyFill="1" applyBorder="1" applyAlignment="1"/>
    <xf numFmtId="0" fontId="18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20" fillId="7" borderId="6" xfId="0" applyFont="1" applyFill="1" applyBorder="1" applyAlignment="1">
      <alignment horizontal="center" vertical="center"/>
    </xf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9" fillId="7" borderId="9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0" fontId="15" fillId="7" borderId="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2" fontId="10" fillId="4" borderId="15" xfId="0" applyNumberFormat="1" applyFont="1" applyFill="1" applyBorder="1" applyAlignment="1">
      <alignment horizontal="center" vertical="center"/>
    </xf>
    <xf numFmtId="2" fontId="3" fillId="4" borderId="15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2" fontId="9" fillId="4" borderId="15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/>
    </xf>
    <xf numFmtId="0" fontId="2" fillId="7" borderId="9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9" fillId="5" borderId="15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2" fontId="9" fillId="3" borderId="15" xfId="0" applyNumberFormat="1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0" fontId="0" fillId="7" borderId="9" xfId="0" applyFill="1" applyBorder="1"/>
    <xf numFmtId="0" fontId="2" fillId="7" borderId="6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0" fontId="13" fillId="0" borderId="15" xfId="0" applyNumberFormat="1" applyFont="1" applyBorder="1" applyAlignment="1">
      <alignment horizontal="center" vertical="center"/>
    </xf>
    <xf numFmtId="2" fontId="16" fillId="8" borderId="15" xfId="0" applyNumberFormat="1" applyFont="1" applyFill="1" applyBorder="1" applyAlignment="1">
      <alignment horizontal="center" vertical="center"/>
    </xf>
    <xf numFmtId="2" fontId="13" fillId="5" borderId="1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" fontId="9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4" fontId="4" fillId="0" borderId="15" xfId="0" applyNumberFormat="1" applyFont="1" applyBorder="1" applyAlignment="1">
      <alignment horizontal="center"/>
    </xf>
    <xf numFmtId="0" fontId="2" fillId="1" borderId="15" xfId="0" applyFont="1" applyFill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/>
    </xf>
    <xf numFmtId="0" fontId="9" fillId="6" borderId="13" xfId="0" applyFont="1" applyFill="1" applyBorder="1" applyAlignment="1">
      <alignment horizontal="center" vertical="center"/>
    </xf>
    <xf numFmtId="1" fontId="9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4" fillId="7" borderId="1" xfId="0" applyNumberFormat="1" applyFont="1" applyFill="1" applyBorder="1" applyAlignment="1">
      <alignment horizontal="center" wrapText="1"/>
    </xf>
    <xf numFmtId="3" fontId="14" fillId="7" borderId="1" xfId="0" applyNumberFormat="1" applyFont="1" applyFill="1" applyBorder="1" applyAlignment="1">
      <alignment horizontal="center" wrapText="1"/>
    </xf>
    <xf numFmtId="0" fontId="21" fillId="7" borderId="1" xfId="0" applyFont="1" applyFill="1" applyBorder="1" applyAlignment="1">
      <alignment wrapText="1"/>
    </xf>
    <xf numFmtId="0" fontId="21" fillId="7" borderId="1" xfId="0" applyFont="1" applyFill="1" applyBorder="1" applyAlignment="1">
      <alignment horizontal="center" vertical="center" wrapText="1"/>
    </xf>
    <xf numFmtId="3" fontId="21" fillId="7" borderId="1" xfId="0" applyNumberFormat="1" applyFont="1" applyFill="1" applyBorder="1" applyAlignment="1">
      <alignment horizontal="center" wrapText="1"/>
    </xf>
    <xf numFmtId="0" fontId="21" fillId="7" borderId="1" xfId="0" applyNumberFormat="1" applyFont="1" applyFill="1" applyBorder="1" applyAlignment="1">
      <alignment horizontal="center" wrapText="1"/>
    </xf>
    <xf numFmtId="14" fontId="21" fillId="7" borderId="1" xfId="0" applyNumberFormat="1" applyFont="1" applyFill="1" applyBorder="1" applyAlignment="1">
      <alignment horizontal="center" wrapText="1"/>
    </xf>
    <xf numFmtId="0" fontId="21" fillId="7" borderId="1" xfId="0" applyFont="1" applyFill="1" applyBorder="1" applyAlignment="1">
      <alignment horizontal="center" wrapText="1"/>
    </xf>
    <xf numFmtId="0" fontId="22" fillId="7" borderId="1" xfId="0" applyFont="1" applyFill="1" applyBorder="1" applyAlignment="1">
      <alignment horizontal="center"/>
    </xf>
    <xf numFmtId="0" fontId="22" fillId="7" borderId="0" xfId="0" applyFont="1" applyFill="1"/>
    <xf numFmtId="0" fontId="22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4" fillId="7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2" fontId="4" fillId="4" borderId="15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5" borderId="13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center"/>
    </xf>
    <xf numFmtId="1" fontId="4" fillId="0" borderId="21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95251</xdr:colOff>
      <xdr:row>51</xdr:row>
      <xdr:rowOff>105833</xdr:rowOff>
    </xdr:from>
    <xdr:to>
      <xdr:col>32</xdr:col>
      <xdr:colOff>264583</xdr:colOff>
      <xdr:row>55</xdr:row>
      <xdr:rowOff>42333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1" y="7373408"/>
          <a:ext cx="1617132" cy="584200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141287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246285" y="7450665"/>
          <a:ext cx="1309420" cy="6058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285750</xdr:colOff>
      <xdr:row>56</xdr:row>
      <xdr:rowOff>137584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65492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382058</xdr:colOff>
      <xdr:row>56</xdr:row>
      <xdr:rowOff>63500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8057" y="7545917"/>
          <a:ext cx="1908175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96571</xdr:colOff>
      <xdr:row>56</xdr:row>
      <xdr:rowOff>138110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833658" y="769725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2242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285751</xdr:colOff>
      <xdr:row>51</xdr:row>
      <xdr:rowOff>74082</xdr:rowOff>
    </xdr:from>
    <xdr:to>
      <xdr:col>33</xdr:col>
      <xdr:colOff>264584</xdr:colOff>
      <xdr:row>55</xdr:row>
      <xdr:rowOff>21165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0901" y="7341657"/>
          <a:ext cx="1550458" cy="594783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151870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903385" y="7450665"/>
          <a:ext cx="1214170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31951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285751</xdr:colOff>
      <xdr:row>51</xdr:row>
      <xdr:rowOff>74082</xdr:rowOff>
    </xdr:from>
    <xdr:to>
      <xdr:col>33</xdr:col>
      <xdr:colOff>264584</xdr:colOff>
      <xdr:row>55</xdr:row>
      <xdr:rowOff>21165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1" y="7341657"/>
          <a:ext cx="1483783" cy="594783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151870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922435" y="7450665"/>
          <a:ext cx="1261795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95251</xdr:colOff>
      <xdr:row>51</xdr:row>
      <xdr:rowOff>105833</xdr:rowOff>
    </xdr:from>
    <xdr:to>
      <xdr:col>32</xdr:col>
      <xdr:colOff>264583</xdr:colOff>
      <xdr:row>55</xdr:row>
      <xdr:rowOff>42333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1" y="7373408"/>
          <a:ext cx="1779057" cy="584200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141287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246285" y="7450665"/>
          <a:ext cx="1309420" cy="6058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708151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285751</xdr:colOff>
      <xdr:row>51</xdr:row>
      <xdr:rowOff>74082</xdr:rowOff>
    </xdr:from>
    <xdr:to>
      <xdr:col>33</xdr:col>
      <xdr:colOff>264584</xdr:colOff>
      <xdr:row>55</xdr:row>
      <xdr:rowOff>21165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8776" y="7341657"/>
          <a:ext cx="1702858" cy="594783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151870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817785" y="7450665"/>
          <a:ext cx="1509445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31951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285751</xdr:colOff>
      <xdr:row>51</xdr:row>
      <xdr:rowOff>74082</xdr:rowOff>
    </xdr:from>
    <xdr:to>
      <xdr:col>33</xdr:col>
      <xdr:colOff>264584</xdr:colOff>
      <xdr:row>55</xdr:row>
      <xdr:rowOff>21165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1" y="7341657"/>
          <a:ext cx="1645708" cy="594783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151870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931960" y="7450665"/>
          <a:ext cx="1242745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286807</xdr:colOff>
      <xdr:row>51</xdr:row>
      <xdr:rowOff>42333</xdr:rowOff>
    </xdr:from>
    <xdr:to>
      <xdr:col>32</xdr:col>
      <xdr:colOff>403223</xdr:colOff>
      <xdr:row>54</xdr:row>
      <xdr:rowOff>137583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2482" y="7309908"/>
          <a:ext cx="1564216" cy="581025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223571</xdr:colOff>
      <xdr:row>55</xdr:row>
      <xdr:rowOff>127527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452658" y="7535332"/>
          <a:ext cx="1267088" cy="5074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3</xdr:col>
      <xdr:colOff>0</xdr:colOff>
      <xdr:row>56</xdr:row>
      <xdr:rowOff>144993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6149975"/>
          <a:ext cx="1717676" cy="567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9525</xdr:colOff>
      <xdr:row>53</xdr:row>
      <xdr:rowOff>9525</xdr:rowOff>
    </xdr:from>
    <xdr:to>
      <xdr:col>32</xdr:col>
      <xdr:colOff>904874</xdr:colOff>
      <xdr:row>56</xdr:row>
      <xdr:rowOff>25400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6096000"/>
          <a:ext cx="1609724" cy="501650"/>
        </a:xfrm>
        <a:prstGeom prst="rect">
          <a:avLst/>
        </a:prstGeom>
      </xdr:spPr>
    </xdr:pic>
    <xdr:clientData/>
  </xdr:twoCellAnchor>
  <xdr:twoCellAnchor editAs="oneCell">
    <xdr:from>
      <xdr:col>13</xdr:col>
      <xdr:colOff>29634</xdr:colOff>
      <xdr:row>53</xdr:row>
      <xdr:rowOff>142876</xdr:rowOff>
    </xdr:from>
    <xdr:to>
      <xdr:col>18</xdr:col>
      <xdr:colOff>219075</xdr:colOff>
      <xdr:row>56</xdr:row>
      <xdr:rowOff>159281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4363509" y="6229351"/>
          <a:ext cx="1380066" cy="5021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717676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51</xdr:row>
      <xdr:rowOff>116417</xdr:rowOff>
    </xdr:from>
    <xdr:to>
      <xdr:col>33</xdr:col>
      <xdr:colOff>382056</xdr:colOff>
      <xdr:row>55</xdr:row>
      <xdr:rowOff>52917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9857" y="7383992"/>
          <a:ext cx="1612900" cy="584200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223571</xdr:colOff>
      <xdr:row>55</xdr:row>
      <xdr:rowOff>127527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519333" y="7535332"/>
          <a:ext cx="1267088" cy="5074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guaClara_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staRica_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xim_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Dourados_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quirai_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vinhema_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ardim_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uti_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aracaju_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iranda_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humirim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mambai_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aranaiba_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ntaPora_20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rtoMurtinho_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oBrilhante_20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aoGabriel_201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eteQuedas_20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idrolandia_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onora_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TresLagoas_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gelica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quidauana_2018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ralMoreira_20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ndeirantes_201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onito_2018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rasil&#226;ndia_20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arap&#243;_2018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apu&#227;_2018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FatimaDoSul_2018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guatemi_2018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por&#227;_2018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LagunaCarap&#227;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taguassu_2018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ovaAlvorada_2018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ovaAndradina_2018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edroGomes_2018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basdoRioPardo_2018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antaRitadoPardo_2018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elviria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elaVista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poGrande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ssilandia_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hapadaoDoSul_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rumb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26.508333333333344</v>
          </cell>
          <cell r="C5">
            <v>35.5</v>
          </cell>
          <cell r="D5">
            <v>19.399999999999999</v>
          </cell>
          <cell r="E5">
            <v>73.083333333333329</v>
          </cell>
          <cell r="F5">
            <v>100</v>
          </cell>
          <cell r="G5">
            <v>34</v>
          </cell>
          <cell r="H5">
            <v>7.9200000000000008</v>
          </cell>
          <cell r="I5" t="str">
            <v>SO</v>
          </cell>
          <cell r="J5">
            <v>28.8</v>
          </cell>
          <cell r="K5">
            <v>0.4</v>
          </cell>
        </row>
        <row r="6">
          <cell r="B6">
            <v>27.950000000000003</v>
          </cell>
          <cell r="C6">
            <v>36.4</v>
          </cell>
          <cell r="D6">
            <v>22.1</v>
          </cell>
          <cell r="E6">
            <v>69.083333333333329</v>
          </cell>
          <cell r="F6">
            <v>96</v>
          </cell>
          <cell r="G6">
            <v>33</v>
          </cell>
          <cell r="H6">
            <v>12.96</v>
          </cell>
          <cell r="I6" t="str">
            <v>SO</v>
          </cell>
          <cell r="J6">
            <v>37.800000000000004</v>
          </cell>
          <cell r="K6">
            <v>16.399999999999999</v>
          </cell>
        </row>
        <row r="7">
          <cell r="B7">
            <v>26.975000000000005</v>
          </cell>
          <cell r="C7">
            <v>36.299999999999997</v>
          </cell>
          <cell r="D7">
            <v>22</v>
          </cell>
          <cell r="E7">
            <v>78.75</v>
          </cell>
          <cell r="F7">
            <v>99</v>
          </cell>
          <cell r="G7">
            <v>35</v>
          </cell>
          <cell r="H7">
            <v>19.079999999999998</v>
          </cell>
          <cell r="I7" t="str">
            <v>SO</v>
          </cell>
          <cell r="J7">
            <v>51.480000000000004</v>
          </cell>
          <cell r="K7">
            <v>30.4</v>
          </cell>
        </row>
        <row r="8">
          <cell r="B8">
            <v>26.799999999999997</v>
          </cell>
          <cell r="C8">
            <v>34.299999999999997</v>
          </cell>
          <cell r="D8">
            <v>21.5</v>
          </cell>
          <cell r="E8">
            <v>76.375</v>
          </cell>
          <cell r="F8">
            <v>99</v>
          </cell>
          <cell r="G8">
            <v>42</v>
          </cell>
          <cell r="H8">
            <v>6.12</v>
          </cell>
          <cell r="I8" t="str">
            <v>SO</v>
          </cell>
          <cell r="J8">
            <v>18.36</v>
          </cell>
          <cell r="K8">
            <v>0.2</v>
          </cell>
        </row>
        <row r="9">
          <cell r="B9">
            <v>27.433333333333326</v>
          </cell>
          <cell r="C9">
            <v>32.4</v>
          </cell>
          <cell r="D9">
            <v>23.2</v>
          </cell>
          <cell r="E9">
            <v>69.833333333333329</v>
          </cell>
          <cell r="F9">
            <v>92</v>
          </cell>
          <cell r="G9">
            <v>47</v>
          </cell>
          <cell r="H9">
            <v>16.559999999999999</v>
          </cell>
          <cell r="I9" t="str">
            <v>SO</v>
          </cell>
          <cell r="J9">
            <v>31.319999999999997</v>
          </cell>
          <cell r="K9">
            <v>0</v>
          </cell>
        </row>
        <row r="10">
          <cell r="B10">
            <v>25.745833333333334</v>
          </cell>
          <cell r="C10">
            <v>31.9</v>
          </cell>
          <cell r="D10">
            <v>20.6</v>
          </cell>
          <cell r="E10">
            <v>70.833333333333329</v>
          </cell>
          <cell r="F10">
            <v>93</v>
          </cell>
          <cell r="G10">
            <v>48</v>
          </cell>
          <cell r="H10">
            <v>10.08</v>
          </cell>
          <cell r="I10" t="str">
            <v>SO</v>
          </cell>
          <cell r="J10">
            <v>24.840000000000003</v>
          </cell>
          <cell r="K10">
            <v>0</v>
          </cell>
        </row>
        <row r="11">
          <cell r="B11">
            <v>26.775000000000006</v>
          </cell>
          <cell r="C11">
            <v>36.1</v>
          </cell>
          <cell r="D11">
            <v>21.5</v>
          </cell>
          <cell r="E11">
            <v>68.583333333333329</v>
          </cell>
          <cell r="F11">
            <v>86</v>
          </cell>
          <cell r="G11">
            <v>37</v>
          </cell>
          <cell r="H11">
            <v>16.920000000000002</v>
          </cell>
          <cell r="I11" t="str">
            <v>SO</v>
          </cell>
          <cell r="J11">
            <v>36.72</v>
          </cell>
          <cell r="K11">
            <v>0.2</v>
          </cell>
        </row>
        <row r="12">
          <cell r="B12">
            <v>25.666666666666668</v>
          </cell>
          <cell r="C12">
            <v>33.4</v>
          </cell>
          <cell r="D12">
            <v>21.6</v>
          </cell>
          <cell r="E12">
            <v>83.291666666666671</v>
          </cell>
          <cell r="F12">
            <v>99</v>
          </cell>
          <cell r="G12">
            <v>50</v>
          </cell>
          <cell r="H12">
            <v>14.4</v>
          </cell>
          <cell r="I12" t="str">
            <v>SO</v>
          </cell>
          <cell r="J12">
            <v>33.840000000000003</v>
          </cell>
          <cell r="K12">
            <v>56</v>
          </cell>
        </row>
        <row r="13">
          <cell r="B13">
            <v>26.095833333333335</v>
          </cell>
          <cell r="C13">
            <v>36.200000000000003</v>
          </cell>
          <cell r="D13">
            <v>21.6</v>
          </cell>
          <cell r="E13">
            <v>79.416666666666671</v>
          </cell>
          <cell r="F13">
            <v>100</v>
          </cell>
          <cell r="G13">
            <v>35</v>
          </cell>
          <cell r="H13">
            <v>16.559999999999999</v>
          </cell>
          <cell r="I13" t="str">
            <v>SO</v>
          </cell>
          <cell r="J13">
            <v>40.680000000000007</v>
          </cell>
          <cell r="K13">
            <v>6.6000000000000005</v>
          </cell>
        </row>
        <row r="14">
          <cell r="B14">
            <v>24.329166666666669</v>
          </cell>
          <cell r="C14">
            <v>30.4</v>
          </cell>
          <cell r="D14">
            <v>21.9</v>
          </cell>
          <cell r="E14">
            <v>90.166666666666671</v>
          </cell>
          <cell r="F14">
            <v>99</v>
          </cell>
          <cell r="G14">
            <v>63</v>
          </cell>
          <cell r="H14">
            <v>11.520000000000001</v>
          </cell>
          <cell r="I14" t="str">
            <v>SO</v>
          </cell>
          <cell r="J14">
            <v>45</v>
          </cell>
          <cell r="K14">
            <v>30.4</v>
          </cell>
        </row>
        <row r="15">
          <cell r="B15">
            <v>25.945833333333336</v>
          </cell>
          <cell r="C15">
            <v>32.799999999999997</v>
          </cell>
          <cell r="D15">
            <v>22.2</v>
          </cell>
          <cell r="E15">
            <v>81.75</v>
          </cell>
          <cell r="F15">
            <v>99</v>
          </cell>
          <cell r="G15">
            <v>52</v>
          </cell>
          <cell r="H15">
            <v>11.16</v>
          </cell>
          <cell r="I15" t="str">
            <v>SO</v>
          </cell>
          <cell r="J15">
            <v>21.6</v>
          </cell>
          <cell r="K15">
            <v>0.2</v>
          </cell>
        </row>
        <row r="16">
          <cell r="B16">
            <v>26.545833333333338</v>
          </cell>
          <cell r="C16">
            <v>31.1</v>
          </cell>
          <cell r="D16">
            <v>22.3</v>
          </cell>
          <cell r="E16">
            <v>77.916666666666671</v>
          </cell>
          <cell r="F16">
            <v>97</v>
          </cell>
          <cell r="G16">
            <v>59</v>
          </cell>
          <cell r="H16">
            <v>11.520000000000001</v>
          </cell>
          <cell r="I16" t="str">
            <v>SO</v>
          </cell>
          <cell r="J16">
            <v>23.759999999999998</v>
          </cell>
          <cell r="K16">
            <v>0</v>
          </cell>
        </row>
        <row r="17">
          <cell r="B17">
            <v>25.262500000000006</v>
          </cell>
          <cell r="C17">
            <v>32.5</v>
          </cell>
          <cell r="D17">
            <v>21.4</v>
          </cell>
          <cell r="E17">
            <v>85.416666666666671</v>
          </cell>
          <cell r="F17">
            <v>100</v>
          </cell>
          <cell r="G17">
            <v>60</v>
          </cell>
          <cell r="H17">
            <v>6.48</v>
          </cell>
          <cell r="I17" t="str">
            <v>SO</v>
          </cell>
          <cell r="J17">
            <v>57.960000000000008</v>
          </cell>
          <cell r="K17">
            <v>31.599999999999998</v>
          </cell>
        </row>
        <row r="18">
          <cell r="B18">
            <v>26.850000000000005</v>
          </cell>
          <cell r="C18">
            <v>33.5</v>
          </cell>
          <cell r="D18">
            <v>22.6</v>
          </cell>
          <cell r="E18">
            <v>79.125</v>
          </cell>
          <cell r="F18">
            <v>99</v>
          </cell>
          <cell r="G18">
            <v>47</v>
          </cell>
          <cell r="H18">
            <v>4.6800000000000006</v>
          </cell>
          <cell r="I18" t="str">
            <v>SO</v>
          </cell>
          <cell r="J18">
            <v>11.520000000000001</v>
          </cell>
          <cell r="K18">
            <v>0.2</v>
          </cell>
        </row>
        <row r="19">
          <cell r="B19">
            <v>27.333333333333332</v>
          </cell>
          <cell r="C19">
            <v>33.4</v>
          </cell>
          <cell r="D19">
            <v>23.2</v>
          </cell>
          <cell r="E19">
            <v>77</v>
          </cell>
          <cell r="F19">
            <v>97</v>
          </cell>
          <cell r="G19">
            <v>45</v>
          </cell>
          <cell r="H19">
            <v>4.6800000000000006</v>
          </cell>
          <cell r="I19" t="str">
            <v>SO</v>
          </cell>
          <cell r="J19">
            <v>11.879999999999999</v>
          </cell>
          <cell r="K19">
            <v>0</v>
          </cell>
        </row>
        <row r="20">
          <cell r="B20">
            <v>28.741666666666664</v>
          </cell>
          <cell r="C20">
            <v>36.299999999999997</v>
          </cell>
          <cell r="D20">
            <v>22.7</v>
          </cell>
          <cell r="E20">
            <v>69.416666666666671</v>
          </cell>
          <cell r="F20">
            <v>98</v>
          </cell>
          <cell r="G20">
            <v>33</v>
          </cell>
          <cell r="H20">
            <v>6.84</v>
          </cell>
          <cell r="I20" t="str">
            <v>SO</v>
          </cell>
          <cell r="J20">
            <v>21.96</v>
          </cell>
          <cell r="K20">
            <v>0</v>
          </cell>
        </row>
        <row r="21">
          <cell r="B21">
            <v>29.520833333333332</v>
          </cell>
          <cell r="C21">
            <v>36</v>
          </cell>
          <cell r="D21">
            <v>23.9</v>
          </cell>
          <cell r="E21">
            <v>65.916666666666671</v>
          </cell>
          <cell r="F21">
            <v>90</v>
          </cell>
          <cell r="G21">
            <v>37</v>
          </cell>
          <cell r="H21">
            <v>11.16</v>
          </cell>
          <cell r="I21" t="str">
            <v>SO</v>
          </cell>
          <cell r="J21">
            <v>25.56</v>
          </cell>
          <cell r="K21">
            <v>0</v>
          </cell>
        </row>
        <row r="22">
          <cell r="B22">
            <v>28.829166666666662</v>
          </cell>
          <cell r="C22">
            <v>38</v>
          </cell>
          <cell r="D22">
            <v>22.5</v>
          </cell>
          <cell r="E22">
            <v>68.375</v>
          </cell>
          <cell r="F22">
            <v>92</v>
          </cell>
          <cell r="G22">
            <v>32</v>
          </cell>
          <cell r="H22">
            <v>24.840000000000003</v>
          </cell>
          <cell r="I22" t="str">
            <v>SO</v>
          </cell>
          <cell r="J22">
            <v>44.28</v>
          </cell>
          <cell r="K22">
            <v>0.4</v>
          </cell>
        </row>
        <row r="23">
          <cell r="B23">
            <v>25.895833333333329</v>
          </cell>
          <cell r="C23">
            <v>33.6</v>
          </cell>
          <cell r="D23">
            <v>21.2</v>
          </cell>
          <cell r="E23">
            <v>75.041666666666671</v>
          </cell>
          <cell r="F23">
            <v>96</v>
          </cell>
          <cell r="G23">
            <v>45</v>
          </cell>
          <cell r="H23">
            <v>13.68</v>
          </cell>
          <cell r="I23" t="str">
            <v>SO</v>
          </cell>
          <cell r="J23">
            <v>45.72</v>
          </cell>
          <cell r="K23">
            <v>0.4</v>
          </cell>
        </row>
        <row r="24">
          <cell r="B24">
            <v>26.033333333333335</v>
          </cell>
          <cell r="C24">
            <v>31.2</v>
          </cell>
          <cell r="D24">
            <v>22.1</v>
          </cell>
          <cell r="E24">
            <v>67.458333333333329</v>
          </cell>
          <cell r="F24">
            <v>93</v>
          </cell>
          <cell r="G24">
            <v>44</v>
          </cell>
          <cell r="H24">
            <v>16.920000000000002</v>
          </cell>
          <cell r="I24" t="str">
            <v>SO</v>
          </cell>
          <cell r="J24">
            <v>33.840000000000003</v>
          </cell>
          <cell r="K24">
            <v>0</v>
          </cell>
        </row>
        <row r="25">
          <cell r="B25">
            <v>24.166666666666671</v>
          </cell>
          <cell r="C25">
            <v>31.9</v>
          </cell>
          <cell r="D25">
            <v>17.5</v>
          </cell>
          <cell r="E25">
            <v>61.208333333333336</v>
          </cell>
          <cell r="F25">
            <v>90</v>
          </cell>
          <cell r="G25">
            <v>34</v>
          </cell>
          <cell r="H25">
            <v>12.6</v>
          </cell>
          <cell r="I25" t="str">
            <v>SO</v>
          </cell>
          <cell r="J25">
            <v>33.119999999999997</v>
          </cell>
          <cell r="K25">
            <v>0</v>
          </cell>
        </row>
        <row r="26">
          <cell r="B26">
            <v>25.908333333333331</v>
          </cell>
          <cell r="C26">
            <v>36.1</v>
          </cell>
          <cell r="D26">
            <v>17.600000000000001</v>
          </cell>
          <cell r="E26">
            <v>64.875</v>
          </cell>
          <cell r="F26">
            <v>94</v>
          </cell>
          <cell r="G26">
            <v>30</v>
          </cell>
          <cell r="H26">
            <v>9.7200000000000006</v>
          </cell>
          <cell r="I26" t="str">
            <v>SO</v>
          </cell>
          <cell r="J26">
            <v>24.48</v>
          </cell>
          <cell r="K26">
            <v>0</v>
          </cell>
        </row>
        <row r="27">
          <cell r="B27">
            <v>27.82083333333334</v>
          </cell>
          <cell r="C27">
            <v>34.4</v>
          </cell>
          <cell r="D27">
            <v>23.5</v>
          </cell>
          <cell r="E27">
            <v>69.458333333333329</v>
          </cell>
          <cell r="F27">
            <v>96</v>
          </cell>
          <cell r="G27">
            <v>45</v>
          </cell>
          <cell r="H27">
            <v>11.879999999999999</v>
          </cell>
          <cell r="I27" t="str">
            <v>SO</v>
          </cell>
          <cell r="J27">
            <v>28.8</v>
          </cell>
          <cell r="K27">
            <v>2.4000000000000004</v>
          </cell>
        </row>
        <row r="28">
          <cell r="B28">
            <v>23.737499999999994</v>
          </cell>
          <cell r="C28">
            <v>25.6</v>
          </cell>
          <cell r="D28">
            <v>22.1</v>
          </cell>
          <cell r="E28">
            <v>94.125</v>
          </cell>
          <cell r="F28">
            <v>100</v>
          </cell>
          <cell r="G28">
            <v>86</v>
          </cell>
          <cell r="H28">
            <v>6.84</v>
          </cell>
          <cell r="I28" t="str">
            <v>SO</v>
          </cell>
          <cell r="J28">
            <v>27.720000000000002</v>
          </cell>
          <cell r="K28">
            <v>12.599999999999998</v>
          </cell>
        </row>
        <row r="29">
          <cell r="B29">
            <v>25.058333333333334</v>
          </cell>
          <cell r="C29">
            <v>30.7</v>
          </cell>
          <cell r="D29">
            <v>23.1</v>
          </cell>
          <cell r="E29">
            <v>88.375</v>
          </cell>
          <cell r="F29">
            <v>99</v>
          </cell>
          <cell r="G29">
            <v>58</v>
          </cell>
          <cell r="H29">
            <v>6.48</v>
          </cell>
          <cell r="I29" t="str">
            <v>SO</v>
          </cell>
          <cell r="J29">
            <v>48.6</v>
          </cell>
          <cell r="K29">
            <v>0.4</v>
          </cell>
        </row>
        <row r="30">
          <cell r="B30">
            <v>25.070833333333336</v>
          </cell>
          <cell r="C30">
            <v>31.5</v>
          </cell>
          <cell r="D30">
            <v>22.5</v>
          </cell>
          <cell r="E30">
            <v>85.416666666666671</v>
          </cell>
          <cell r="F30">
            <v>99</v>
          </cell>
          <cell r="G30">
            <v>54</v>
          </cell>
          <cell r="H30">
            <v>7.5600000000000005</v>
          </cell>
          <cell r="I30" t="str">
            <v>SO</v>
          </cell>
          <cell r="J30">
            <v>42.12</v>
          </cell>
          <cell r="K30">
            <v>23</v>
          </cell>
        </row>
        <row r="31">
          <cell r="B31">
            <v>24.879166666666659</v>
          </cell>
          <cell r="C31">
            <v>30.5</v>
          </cell>
          <cell r="D31">
            <v>21.9</v>
          </cell>
          <cell r="E31">
            <v>86.416666666666671</v>
          </cell>
          <cell r="F31">
            <v>100</v>
          </cell>
          <cell r="G31">
            <v>59</v>
          </cell>
          <cell r="H31">
            <v>10.8</v>
          </cell>
          <cell r="I31" t="str">
            <v>SO</v>
          </cell>
          <cell r="J31">
            <v>51.480000000000004</v>
          </cell>
          <cell r="K31">
            <v>20.400000000000002</v>
          </cell>
        </row>
        <row r="32">
          <cell r="B32">
            <v>24.379166666666663</v>
          </cell>
          <cell r="C32">
            <v>31.5</v>
          </cell>
          <cell r="D32">
            <v>18.5</v>
          </cell>
          <cell r="E32">
            <v>69.291666666666671</v>
          </cell>
          <cell r="F32">
            <v>96</v>
          </cell>
          <cell r="G32">
            <v>33</v>
          </cell>
          <cell r="H32">
            <v>6.12</v>
          </cell>
          <cell r="I32" t="str">
            <v>SO</v>
          </cell>
          <cell r="J32">
            <v>18.720000000000002</v>
          </cell>
          <cell r="K32">
            <v>0</v>
          </cell>
        </row>
        <row r="33">
          <cell r="B33">
            <v>25.304166666666664</v>
          </cell>
          <cell r="C33">
            <v>34.1</v>
          </cell>
          <cell r="D33">
            <v>19.399999999999999</v>
          </cell>
          <cell r="E33">
            <v>72.25</v>
          </cell>
          <cell r="F33">
            <v>96</v>
          </cell>
          <cell r="G33">
            <v>41</v>
          </cell>
          <cell r="H33">
            <v>8.64</v>
          </cell>
          <cell r="I33" t="str">
            <v>SO</v>
          </cell>
          <cell r="J33">
            <v>22.68</v>
          </cell>
          <cell r="K33">
            <v>0</v>
          </cell>
        </row>
        <row r="34">
          <cell r="B34">
            <v>28.779166666666658</v>
          </cell>
          <cell r="C34">
            <v>36.4</v>
          </cell>
          <cell r="D34">
            <v>22.3</v>
          </cell>
          <cell r="E34">
            <v>63.791666666666664</v>
          </cell>
          <cell r="F34">
            <v>90</v>
          </cell>
          <cell r="G34">
            <v>35</v>
          </cell>
          <cell r="H34">
            <v>6.84</v>
          </cell>
          <cell r="I34" t="str">
            <v>SO</v>
          </cell>
          <cell r="J34">
            <v>27.36</v>
          </cell>
          <cell r="K34">
            <v>0</v>
          </cell>
        </row>
        <row r="35">
          <cell r="B35">
            <v>29.895833333333332</v>
          </cell>
          <cell r="C35">
            <v>38.299999999999997</v>
          </cell>
          <cell r="D35">
            <v>23.2</v>
          </cell>
          <cell r="E35">
            <v>62.125</v>
          </cell>
          <cell r="F35">
            <v>92</v>
          </cell>
          <cell r="G35">
            <v>29</v>
          </cell>
          <cell r="H35">
            <v>26.28</v>
          </cell>
          <cell r="I35" t="str">
            <v>SO</v>
          </cell>
          <cell r="J35">
            <v>52.56</v>
          </cell>
          <cell r="K35">
            <v>0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24.5625</v>
          </cell>
          <cell r="C5">
            <v>33.1</v>
          </cell>
          <cell r="D5">
            <v>19.100000000000001</v>
          </cell>
          <cell r="E5">
            <v>67.541666666666671</v>
          </cell>
          <cell r="F5">
            <v>92</v>
          </cell>
          <cell r="G5">
            <v>32</v>
          </cell>
          <cell r="H5">
            <v>26.64</v>
          </cell>
          <cell r="I5" t="str">
            <v>NE</v>
          </cell>
          <cell r="J5">
            <v>38.159999999999997</v>
          </cell>
          <cell r="K5">
            <v>0.6</v>
          </cell>
        </row>
        <row r="6">
          <cell r="B6">
            <v>26.133333333333329</v>
          </cell>
          <cell r="C6">
            <v>33.5</v>
          </cell>
          <cell r="D6">
            <v>21.3</v>
          </cell>
          <cell r="E6">
            <v>61.583333333333336</v>
          </cell>
          <cell r="F6">
            <v>84</v>
          </cell>
          <cell r="G6">
            <v>32</v>
          </cell>
          <cell r="H6">
            <v>24.48</v>
          </cell>
          <cell r="I6" t="str">
            <v>NE</v>
          </cell>
          <cell r="J6">
            <v>37.080000000000005</v>
          </cell>
          <cell r="K6">
            <v>0</v>
          </cell>
        </row>
        <row r="7">
          <cell r="B7">
            <v>25.279166666666669</v>
          </cell>
          <cell r="C7">
            <v>34.299999999999997</v>
          </cell>
          <cell r="D7">
            <v>20.2</v>
          </cell>
          <cell r="E7">
            <v>64.916666666666671</v>
          </cell>
          <cell r="F7">
            <v>89</v>
          </cell>
          <cell r="G7">
            <v>33</v>
          </cell>
          <cell r="H7">
            <v>19.8</v>
          </cell>
          <cell r="I7" t="str">
            <v>NO</v>
          </cell>
          <cell r="J7">
            <v>64.08</v>
          </cell>
          <cell r="K7">
            <v>11.399999999999999</v>
          </cell>
        </row>
        <row r="8">
          <cell r="B8">
            <v>23.137500000000003</v>
          </cell>
          <cell r="C8">
            <v>32.6</v>
          </cell>
          <cell r="D8">
            <v>18.7</v>
          </cell>
          <cell r="E8">
            <v>76.583333333333329</v>
          </cell>
          <cell r="F8">
            <v>96</v>
          </cell>
          <cell r="G8">
            <v>41</v>
          </cell>
          <cell r="H8">
            <v>32.04</v>
          </cell>
          <cell r="I8" t="str">
            <v>NE</v>
          </cell>
          <cell r="J8">
            <v>66.239999999999995</v>
          </cell>
          <cell r="K8">
            <v>21</v>
          </cell>
        </row>
        <row r="9">
          <cell r="B9">
            <v>22.24166666666666</v>
          </cell>
          <cell r="C9">
            <v>31.2</v>
          </cell>
          <cell r="D9">
            <v>19.5</v>
          </cell>
          <cell r="E9">
            <v>86.708333333333329</v>
          </cell>
          <cell r="F9">
            <v>97</v>
          </cell>
          <cell r="G9">
            <v>50</v>
          </cell>
          <cell r="H9">
            <v>25.92</v>
          </cell>
          <cell r="I9" t="str">
            <v>SE</v>
          </cell>
          <cell r="J9">
            <v>48.6</v>
          </cell>
          <cell r="K9">
            <v>23.599999999999998</v>
          </cell>
        </row>
        <row r="10">
          <cell r="B10">
            <v>23.120833333333334</v>
          </cell>
          <cell r="C10">
            <v>30.6</v>
          </cell>
          <cell r="D10">
            <v>19.2</v>
          </cell>
          <cell r="E10">
            <v>79.25</v>
          </cell>
          <cell r="F10">
            <v>95</v>
          </cell>
          <cell r="G10">
            <v>46</v>
          </cell>
          <cell r="H10">
            <v>23.040000000000003</v>
          </cell>
          <cell r="I10" t="str">
            <v>L</v>
          </cell>
          <cell r="J10">
            <v>37.440000000000005</v>
          </cell>
          <cell r="K10">
            <v>1.7999999999999998</v>
          </cell>
        </row>
        <row r="11">
          <cell r="B11">
            <v>25.370833333333337</v>
          </cell>
          <cell r="C11">
            <v>33.1</v>
          </cell>
          <cell r="D11">
            <v>20.5</v>
          </cell>
          <cell r="E11">
            <v>68.583333333333329</v>
          </cell>
          <cell r="F11">
            <v>94</v>
          </cell>
          <cell r="G11">
            <v>28</v>
          </cell>
          <cell r="H11">
            <v>29.16</v>
          </cell>
          <cell r="I11" t="str">
            <v>NE</v>
          </cell>
          <cell r="J11">
            <v>46.440000000000005</v>
          </cell>
          <cell r="K11">
            <v>2</v>
          </cell>
        </row>
        <row r="12">
          <cell r="B12">
            <v>25.670833333333334</v>
          </cell>
          <cell r="C12">
            <v>32.799999999999997</v>
          </cell>
          <cell r="D12">
            <v>21.4</v>
          </cell>
          <cell r="E12">
            <v>65.25</v>
          </cell>
          <cell r="F12">
            <v>82</v>
          </cell>
          <cell r="G12">
            <v>36</v>
          </cell>
          <cell r="H12">
            <v>29.52</v>
          </cell>
          <cell r="I12" t="str">
            <v>N</v>
          </cell>
          <cell r="J12">
            <v>45</v>
          </cell>
          <cell r="K12">
            <v>0</v>
          </cell>
        </row>
        <row r="13">
          <cell r="B13">
            <v>24.162499999999994</v>
          </cell>
          <cell r="C13">
            <v>32.5</v>
          </cell>
          <cell r="D13">
            <v>20.100000000000001</v>
          </cell>
          <cell r="E13">
            <v>74.875</v>
          </cell>
          <cell r="F13">
            <v>93</v>
          </cell>
          <cell r="G13">
            <v>40</v>
          </cell>
          <cell r="H13">
            <v>33.840000000000003</v>
          </cell>
          <cell r="I13" t="str">
            <v>NE</v>
          </cell>
          <cell r="J13">
            <v>51.480000000000004</v>
          </cell>
          <cell r="K13">
            <v>5</v>
          </cell>
        </row>
        <row r="14">
          <cell r="B14">
            <v>24.854166666666668</v>
          </cell>
          <cell r="C14">
            <v>33.200000000000003</v>
          </cell>
          <cell r="D14">
            <v>19.5</v>
          </cell>
          <cell r="E14">
            <v>72.25</v>
          </cell>
          <cell r="F14">
            <v>94</v>
          </cell>
          <cell r="G14">
            <v>33</v>
          </cell>
          <cell r="H14">
            <v>22.68</v>
          </cell>
          <cell r="I14" t="str">
            <v>NE</v>
          </cell>
          <cell r="J14">
            <v>45.36</v>
          </cell>
          <cell r="K14">
            <v>0</v>
          </cell>
        </row>
        <row r="15">
          <cell r="B15">
            <v>23.691666666666666</v>
          </cell>
          <cell r="C15">
            <v>30.7</v>
          </cell>
          <cell r="D15">
            <v>20.8</v>
          </cell>
          <cell r="E15">
            <v>81.208333333333329</v>
          </cell>
          <cell r="F15">
            <v>95</v>
          </cell>
          <cell r="G15">
            <v>48</v>
          </cell>
          <cell r="H15">
            <v>16.559999999999999</v>
          </cell>
          <cell r="I15" t="str">
            <v>NE</v>
          </cell>
          <cell r="J15">
            <v>38.519999999999996</v>
          </cell>
          <cell r="K15">
            <v>5.8</v>
          </cell>
        </row>
        <row r="16">
          <cell r="B16">
            <v>24.225000000000005</v>
          </cell>
          <cell r="C16">
            <v>32.9</v>
          </cell>
          <cell r="D16">
            <v>20.5</v>
          </cell>
          <cell r="E16">
            <v>78.083333333333329</v>
          </cell>
          <cell r="F16">
            <v>96</v>
          </cell>
          <cell r="G16">
            <v>40</v>
          </cell>
          <cell r="H16">
            <v>38.519999999999996</v>
          </cell>
          <cell r="I16" t="str">
            <v>NE</v>
          </cell>
          <cell r="J16">
            <v>64.08</v>
          </cell>
          <cell r="K16">
            <v>0.2</v>
          </cell>
        </row>
        <row r="17">
          <cell r="B17">
            <v>24.608333333333331</v>
          </cell>
          <cell r="C17">
            <v>30.7</v>
          </cell>
          <cell r="D17">
            <v>20.100000000000001</v>
          </cell>
          <cell r="E17">
            <v>73.333333333333329</v>
          </cell>
          <cell r="F17">
            <v>96</v>
          </cell>
          <cell r="G17">
            <v>51</v>
          </cell>
          <cell r="H17">
            <v>19.8</v>
          </cell>
          <cell r="I17" t="str">
            <v>O</v>
          </cell>
          <cell r="J17">
            <v>46.800000000000004</v>
          </cell>
          <cell r="K17">
            <v>5.8</v>
          </cell>
        </row>
        <row r="18">
          <cell r="B18">
            <v>24.916666666666668</v>
          </cell>
          <cell r="C18">
            <v>32.9</v>
          </cell>
          <cell r="D18">
            <v>20.9</v>
          </cell>
          <cell r="E18">
            <v>73.291666666666671</v>
          </cell>
          <cell r="F18">
            <v>93</v>
          </cell>
          <cell r="G18">
            <v>39</v>
          </cell>
          <cell r="H18">
            <v>20.16</v>
          </cell>
          <cell r="I18" t="str">
            <v>NE</v>
          </cell>
          <cell r="J18">
            <v>33.840000000000003</v>
          </cell>
          <cell r="K18">
            <v>0</v>
          </cell>
        </row>
        <row r="19">
          <cell r="B19">
            <v>25.041666666666675</v>
          </cell>
          <cell r="C19">
            <v>33.799999999999997</v>
          </cell>
          <cell r="D19">
            <v>20.100000000000001</v>
          </cell>
          <cell r="E19">
            <v>72.791666666666671</v>
          </cell>
          <cell r="F19">
            <v>94</v>
          </cell>
          <cell r="G19">
            <v>33</v>
          </cell>
          <cell r="H19">
            <v>21.240000000000002</v>
          </cell>
          <cell r="I19" t="str">
            <v>NO</v>
          </cell>
          <cell r="J19">
            <v>39.96</v>
          </cell>
          <cell r="K19">
            <v>0.6</v>
          </cell>
        </row>
        <row r="20">
          <cell r="B20">
            <v>25.895833333333332</v>
          </cell>
          <cell r="C20">
            <v>35</v>
          </cell>
          <cell r="D20">
            <v>19.899999999999999</v>
          </cell>
          <cell r="E20">
            <v>67.625</v>
          </cell>
          <cell r="F20">
            <v>94</v>
          </cell>
          <cell r="G20">
            <v>31</v>
          </cell>
          <cell r="H20">
            <v>16.920000000000002</v>
          </cell>
          <cell r="I20" t="str">
            <v>N</v>
          </cell>
          <cell r="J20">
            <v>28.08</v>
          </cell>
          <cell r="K20">
            <v>0</v>
          </cell>
        </row>
        <row r="21">
          <cell r="B21">
            <v>26.004166666666666</v>
          </cell>
          <cell r="C21">
            <v>32.5</v>
          </cell>
          <cell r="D21">
            <v>21.3</v>
          </cell>
          <cell r="E21">
            <v>67.208333333333329</v>
          </cell>
          <cell r="F21">
            <v>87</v>
          </cell>
          <cell r="G21">
            <v>38</v>
          </cell>
          <cell r="H21">
            <v>25.2</v>
          </cell>
          <cell r="I21" t="str">
            <v>NE</v>
          </cell>
          <cell r="J21">
            <v>39.24</v>
          </cell>
          <cell r="K21">
            <v>0</v>
          </cell>
        </row>
        <row r="22">
          <cell r="B22">
            <v>27.029166666666665</v>
          </cell>
          <cell r="C22">
            <v>34.6</v>
          </cell>
          <cell r="D22">
            <v>21</v>
          </cell>
          <cell r="E22">
            <v>62.25</v>
          </cell>
          <cell r="F22">
            <v>89</v>
          </cell>
          <cell r="G22">
            <v>32</v>
          </cell>
          <cell r="H22">
            <v>23.400000000000002</v>
          </cell>
          <cell r="I22" t="str">
            <v>NO</v>
          </cell>
          <cell r="J22">
            <v>42.12</v>
          </cell>
          <cell r="K22">
            <v>0</v>
          </cell>
        </row>
        <row r="23">
          <cell r="B23">
            <v>24.716666666666665</v>
          </cell>
          <cell r="C23">
            <v>31.5</v>
          </cell>
          <cell r="D23">
            <v>20.100000000000001</v>
          </cell>
          <cell r="E23">
            <v>75.583333333333329</v>
          </cell>
          <cell r="F23">
            <v>95</v>
          </cell>
          <cell r="G23">
            <v>47</v>
          </cell>
          <cell r="H23">
            <v>26.28</v>
          </cell>
          <cell r="I23" t="str">
            <v>NE</v>
          </cell>
          <cell r="J23">
            <v>42.12</v>
          </cell>
          <cell r="K23">
            <v>4</v>
          </cell>
        </row>
        <row r="24">
          <cell r="B24">
            <v>25.629166666666666</v>
          </cell>
          <cell r="C24">
            <v>31.6</v>
          </cell>
          <cell r="D24">
            <v>21.2</v>
          </cell>
          <cell r="E24">
            <v>68.75</v>
          </cell>
          <cell r="F24">
            <v>94</v>
          </cell>
          <cell r="G24">
            <v>40</v>
          </cell>
          <cell r="H24">
            <v>21.240000000000002</v>
          </cell>
          <cell r="I24" t="str">
            <v>L</v>
          </cell>
          <cell r="J24">
            <v>39.96</v>
          </cell>
          <cell r="K24">
            <v>0</v>
          </cell>
        </row>
        <row r="25">
          <cell r="B25">
            <v>25.570833333333336</v>
          </cell>
          <cell r="C25">
            <v>33.200000000000003</v>
          </cell>
          <cell r="D25">
            <v>19.7</v>
          </cell>
          <cell r="E25">
            <v>56.166666666666664</v>
          </cell>
          <cell r="F25">
            <v>74</v>
          </cell>
          <cell r="G25">
            <v>31</v>
          </cell>
          <cell r="H25">
            <v>20.16</v>
          </cell>
          <cell r="I25" t="str">
            <v>L</v>
          </cell>
          <cell r="J25">
            <v>35.28</v>
          </cell>
          <cell r="K25">
            <v>0</v>
          </cell>
        </row>
        <row r="26">
          <cell r="B26">
            <v>24.75</v>
          </cell>
          <cell r="C26">
            <v>32.700000000000003</v>
          </cell>
          <cell r="D26">
            <v>20.2</v>
          </cell>
          <cell r="E26">
            <v>66.041666666666671</v>
          </cell>
          <cell r="F26">
            <v>92</v>
          </cell>
          <cell r="G26">
            <v>40</v>
          </cell>
          <cell r="H26">
            <v>16.2</v>
          </cell>
          <cell r="I26" t="str">
            <v>L</v>
          </cell>
          <cell r="J26">
            <v>41.76</v>
          </cell>
          <cell r="K26">
            <v>11.999999999999998</v>
          </cell>
        </row>
        <row r="27">
          <cell r="B27">
            <v>25.095833333333335</v>
          </cell>
          <cell r="C27">
            <v>31.8</v>
          </cell>
          <cell r="D27">
            <v>21</v>
          </cell>
          <cell r="E27">
            <v>73.666666666666671</v>
          </cell>
          <cell r="F27">
            <v>95</v>
          </cell>
          <cell r="G27">
            <v>37</v>
          </cell>
          <cell r="H27">
            <v>23.400000000000002</v>
          </cell>
          <cell r="I27" t="str">
            <v>NO</v>
          </cell>
          <cell r="J27">
            <v>37.800000000000004</v>
          </cell>
          <cell r="K27">
            <v>0</v>
          </cell>
        </row>
        <row r="28">
          <cell r="B28">
            <v>21.604166666666668</v>
          </cell>
          <cell r="C28">
            <v>25.1</v>
          </cell>
          <cell r="D28">
            <v>19.899999999999999</v>
          </cell>
          <cell r="E28">
            <v>90.708333333333329</v>
          </cell>
          <cell r="F28">
            <v>96</v>
          </cell>
          <cell r="G28">
            <v>67</v>
          </cell>
          <cell r="H28">
            <v>15.840000000000002</v>
          </cell>
          <cell r="I28" t="str">
            <v>NE</v>
          </cell>
          <cell r="J28">
            <v>37.440000000000005</v>
          </cell>
          <cell r="K28">
            <v>9.6000000000000014</v>
          </cell>
        </row>
        <row r="29">
          <cell r="B29">
            <v>24.554166666666671</v>
          </cell>
          <cell r="C29">
            <v>31.7</v>
          </cell>
          <cell r="D29">
            <v>20.100000000000001</v>
          </cell>
          <cell r="E29">
            <v>76.458333333333329</v>
          </cell>
          <cell r="F29">
            <v>97</v>
          </cell>
          <cell r="G29">
            <v>41</v>
          </cell>
          <cell r="H29">
            <v>21.240000000000002</v>
          </cell>
          <cell r="I29" t="str">
            <v>NE</v>
          </cell>
          <cell r="J29">
            <v>34.200000000000003</v>
          </cell>
          <cell r="K29">
            <v>0.2</v>
          </cell>
        </row>
        <row r="30">
          <cell r="B30">
            <v>24.891666666666666</v>
          </cell>
          <cell r="C30">
            <v>32</v>
          </cell>
          <cell r="D30">
            <v>19</v>
          </cell>
          <cell r="E30">
            <v>73.541666666666671</v>
          </cell>
          <cell r="F30">
            <v>97</v>
          </cell>
          <cell r="G30">
            <v>42</v>
          </cell>
          <cell r="H30">
            <v>19.8</v>
          </cell>
          <cell r="I30" t="str">
            <v>NE</v>
          </cell>
          <cell r="J30">
            <v>47.16</v>
          </cell>
          <cell r="K30">
            <v>14.4</v>
          </cell>
        </row>
        <row r="31">
          <cell r="B31">
            <v>22.620833333333337</v>
          </cell>
          <cell r="C31">
            <v>25.4</v>
          </cell>
          <cell r="D31">
            <v>21</v>
          </cell>
          <cell r="E31">
            <v>85.541666666666671</v>
          </cell>
          <cell r="F31">
            <v>95</v>
          </cell>
          <cell r="G31">
            <v>71</v>
          </cell>
          <cell r="H31">
            <v>18</v>
          </cell>
          <cell r="I31" t="str">
            <v>SO</v>
          </cell>
          <cell r="J31">
            <v>32.76</v>
          </cell>
          <cell r="K31">
            <v>3.4000000000000004</v>
          </cell>
        </row>
        <row r="32">
          <cell r="B32">
            <v>23.9375</v>
          </cell>
          <cell r="C32">
            <v>30.2</v>
          </cell>
          <cell r="D32">
            <v>20.3</v>
          </cell>
          <cell r="E32">
            <v>77.583333333333329</v>
          </cell>
          <cell r="F32">
            <v>97</v>
          </cell>
          <cell r="G32">
            <v>47</v>
          </cell>
          <cell r="H32">
            <v>17.28</v>
          </cell>
          <cell r="I32" t="str">
            <v>O</v>
          </cell>
          <cell r="J32">
            <v>35.64</v>
          </cell>
          <cell r="K32">
            <v>0.2</v>
          </cell>
        </row>
        <row r="33">
          <cell r="B33">
            <v>25.391666666666666</v>
          </cell>
          <cell r="C33">
            <v>30.7</v>
          </cell>
          <cell r="D33">
            <v>20.8</v>
          </cell>
          <cell r="E33">
            <v>71.416666666666671</v>
          </cell>
          <cell r="F33">
            <v>93</v>
          </cell>
          <cell r="G33">
            <v>47</v>
          </cell>
          <cell r="H33">
            <v>17.64</v>
          </cell>
          <cell r="I33" t="str">
            <v>O</v>
          </cell>
          <cell r="J33">
            <v>29.880000000000003</v>
          </cell>
          <cell r="K33">
            <v>0</v>
          </cell>
        </row>
        <row r="34">
          <cell r="B34">
            <v>26.3</v>
          </cell>
          <cell r="C34">
            <v>34.200000000000003</v>
          </cell>
          <cell r="D34">
            <v>20.6</v>
          </cell>
          <cell r="E34">
            <v>65.875</v>
          </cell>
          <cell r="F34">
            <v>89</v>
          </cell>
          <cell r="G34">
            <v>35</v>
          </cell>
          <cell r="H34">
            <v>16.920000000000002</v>
          </cell>
          <cell r="I34" t="str">
            <v>NE</v>
          </cell>
          <cell r="J34">
            <v>49.680000000000007</v>
          </cell>
          <cell r="K34">
            <v>0.6</v>
          </cell>
        </row>
        <row r="35">
          <cell r="B35">
            <v>25.579166666666666</v>
          </cell>
          <cell r="C35">
            <v>33.799999999999997</v>
          </cell>
          <cell r="D35">
            <v>21.2</v>
          </cell>
          <cell r="E35">
            <v>72</v>
          </cell>
          <cell r="F35">
            <v>91</v>
          </cell>
          <cell r="G35">
            <v>42</v>
          </cell>
          <cell r="H35">
            <v>31.319999999999997</v>
          </cell>
          <cell r="I35" t="str">
            <v>N</v>
          </cell>
          <cell r="J35">
            <v>45.72</v>
          </cell>
          <cell r="K35">
            <v>21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25.385000000000002</v>
          </cell>
          <cell r="C5">
            <v>35.299999999999997</v>
          </cell>
          <cell r="D5">
            <v>20.100000000000001</v>
          </cell>
          <cell r="E5">
            <v>77.75</v>
          </cell>
          <cell r="F5">
            <v>96</v>
          </cell>
          <cell r="G5">
            <v>36</v>
          </cell>
          <cell r="H5">
            <v>13.32</v>
          </cell>
          <cell r="I5" t="str">
            <v>S</v>
          </cell>
          <cell r="J5">
            <v>26.28</v>
          </cell>
          <cell r="K5">
            <v>0</v>
          </cell>
        </row>
        <row r="6">
          <cell r="B6">
            <v>26.273684210526319</v>
          </cell>
          <cell r="C6">
            <v>34.5</v>
          </cell>
          <cell r="D6">
            <v>21.7</v>
          </cell>
          <cell r="E6">
            <v>75.84210526315789</v>
          </cell>
          <cell r="F6">
            <v>94</v>
          </cell>
          <cell r="G6">
            <v>42</v>
          </cell>
          <cell r="H6">
            <v>13.68</v>
          </cell>
          <cell r="I6" t="str">
            <v>L</v>
          </cell>
          <cell r="J6">
            <v>23.040000000000003</v>
          </cell>
          <cell r="K6">
            <v>0</v>
          </cell>
        </row>
        <row r="7">
          <cell r="B7">
            <v>26.85</v>
          </cell>
          <cell r="C7">
            <v>35.1</v>
          </cell>
          <cell r="D7">
            <v>22.5</v>
          </cell>
          <cell r="E7">
            <v>74.166666666666671</v>
          </cell>
          <cell r="F7">
            <v>94</v>
          </cell>
          <cell r="G7">
            <v>40</v>
          </cell>
          <cell r="H7">
            <v>10.08</v>
          </cell>
          <cell r="I7" t="str">
            <v>L</v>
          </cell>
          <cell r="J7">
            <v>37.440000000000005</v>
          </cell>
          <cell r="K7">
            <v>0</v>
          </cell>
        </row>
        <row r="8">
          <cell r="B8">
            <v>26.859090909090909</v>
          </cell>
          <cell r="C8">
            <v>31.2</v>
          </cell>
          <cell r="D8">
            <v>24.2</v>
          </cell>
          <cell r="E8">
            <v>70.272727272727266</v>
          </cell>
          <cell r="F8">
            <v>82</v>
          </cell>
          <cell r="G8">
            <v>53</v>
          </cell>
          <cell r="H8">
            <v>19.8</v>
          </cell>
          <cell r="I8" t="str">
            <v>L</v>
          </cell>
          <cell r="J8">
            <v>38.519999999999996</v>
          </cell>
          <cell r="K8">
            <v>0</v>
          </cell>
        </row>
        <row r="9">
          <cell r="B9">
            <v>25.042857142857137</v>
          </cell>
          <cell r="C9">
            <v>35.1</v>
          </cell>
          <cell r="D9">
            <v>22.5</v>
          </cell>
          <cell r="E9">
            <v>82.333333333333329</v>
          </cell>
          <cell r="F9">
            <v>92</v>
          </cell>
          <cell r="G9">
            <v>41</v>
          </cell>
          <cell r="H9">
            <v>18</v>
          </cell>
          <cell r="I9" t="str">
            <v>NE</v>
          </cell>
          <cell r="J9">
            <v>34.56</v>
          </cell>
          <cell r="K9">
            <v>0</v>
          </cell>
        </row>
        <row r="10">
          <cell r="B10">
            <v>26.339130434782618</v>
          </cell>
          <cell r="C10">
            <v>33.200000000000003</v>
          </cell>
          <cell r="D10">
            <v>21.9</v>
          </cell>
          <cell r="E10">
            <v>77.739130434782609</v>
          </cell>
          <cell r="F10">
            <v>95</v>
          </cell>
          <cell r="G10">
            <v>48</v>
          </cell>
          <cell r="H10">
            <v>6.12</v>
          </cell>
          <cell r="I10" t="str">
            <v>SE</v>
          </cell>
          <cell r="J10">
            <v>18</v>
          </cell>
          <cell r="K10">
            <v>0</v>
          </cell>
        </row>
        <row r="11">
          <cell r="B11">
            <v>27.334999999999997</v>
          </cell>
          <cell r="C11">
            <v>35.799999999999997</v>
          </cell>
          <cell r="D11">
            <v>22.9</v>
          </cell>
          <cell r="E11">
            <v>73.95</v>
          </cell>
          <cell r="F11">
            <v>93</v>
          </cell>
          <cell r="G11">
            <v>37</v>
          </cell>
          <cell r="H11">
            <v>15.840000000000002</v>
          </cell>
          <cell r="I11" t="str">
            <v>SE</v>
          </cell>
          <cell r="J11">
            <v>29.52</v>
          </cell>
          <cell r="K11">
            <v>0</v>
          </cell>
        </row>
        <row r="12">
          <cell r="B12">
            <v>28.133333333333336</v>
          </cell>
          <cell r="C12">
            <v>35.4</v>
          </cell>
          <cell r="D12">
            <v>21.7</v>
          </cell>
          <cell r="E12">
            <v>66.238095238095241</v>
          </cell>
          <cell r="F12">
            <v>92</v>
          </cell>
          <cell r="G12">
            <v>39</v>
          </cell>
          <cell r="H12">
            <v>19.440000000000001</v>
          </cell>
          <cell r="I12" t="str">
            <v>L</v>
          </cell>
          <cell r="J12">
            <v>37.440000000000005</v>
          </cell>
          <cell r="K12">
            <v>0</v>
          </cell>
        </row>
        <row r="13">
          <cell r="B13">
            <v>28.418181818181814</v>
          </cell>
          <cell r="C13">
            <v>35.4</v>
          </cell>
          <cell r="D13">
            <v>22.1</v>
          </cell>
          <cell r="E13">
            <v>66.090909090909093</v>
          </cell>
          <cell r="F13">
            <v>93</v>
          </cell>
          <cell r="G13">
            <v>39</v>
          </cell>
          <cell r="H13">
            <v>20.16</v>
          </cell>
          <cell r="I13" t="str">
            <v>L</v>
          </cell>
          <cell r="J13">
            <v>41.4</v>
          </cell>
          <cell r="K13">
            <v>0</v>
          </cell>
        </row>
        <row r="14">
          <cell r="B14">
            <v>26.513043478260869</v>
          </cell>
          <cell r="C14">
            <v>36.1</v>
          </cell>
          <cell r="D14">
            <v>21.4</v>
          </cell>
          <cell r="E14">
            <v>76.869565217391298</v>
          </cell>
          <cell r="F14">
            <v>95</v>
          </cell>
          <cell r="G14">
            <v>37</v>
          </cell>
          <cell r="H14">
            <v>22.68</v>
          </cell>
          <cell r="I14" t="str">
            <v>L</v>
          </cell>
          <cell r="J14">
            <v>45.36</v>
          </cell>
          <cell r="K14">
            <v>0</v>
          </cell>
        </row>
        <row r="15">
          <cell r="B15">
            <v>25.995652173913037</v>
          </cell>
          <cell r="C15">
            <v>33.1</v>
          </cell>
          <cell r="D15">
            <v>22.7</v>
          </cell>
          <cell r="E15">
            <v>80.565217391304344</v>
          </cell>
          <cell r="F15">
            <v>94</v>
          </cell>
          <cell r="G15">
            <v>53</v>
          </cell>
          <cell r="H15">
            <v>12.24</v>
          </cell>
          <cell r="I15" t="str">
            <v>SE</v>
          </cell>
          <cell r="J15">
            <v>36.36</v>
          </cell>
          <cell r="K15">
            <v>0</v>
          </cell>
        </row>
        <row r="16">
          <cell r="B16">
            <v>26.095000000000006</v>
          </cell>
          <cell r="C16">
            <v>36</v>
          </cell>
          <cell r="D16">
            <v>22.7</v>
          </cell>
          <cell r="E16">
            <v>80.45</v>
          </cell>
          <cell r="F16">
            <v>94</v>
          </cell>
          <cell r="G16">
            <v>38</v>
          </cell>
          <cell r="H16">
            <v>19.440000000000001</v>
          </cell>
          <cell r="I16" t="str">
            <v>L</v>
          </cell>
          <cell r="J16">
            <v>39.96</v>
          </cell>
          <cell r="K16">
            <v>0</v>
          </cell>
        </row>
        <row r="17">
          <cell r="B17">
            <v>24.42</v>
          </cell>
          <cell r="C17">
            <v>33.200000000000003</v>
          </cell>
          <cell r="D17">
            <v>22.6</v>
          </cell>
          <cell r="E17">
            <v>87</v>
          </cell>
          <cell r="F17">
            <v>94</v>
          </cell>
          <cell r="G17">
            <v>56</v>
          </cell>
          <cell r="H17">
            <v>29.880000000000003</v>
          </cell>
          <cell r="I17" t="str">
            <v>L</v>
          </cell>
          <cell r="J17">
            <v>62.28</v>
          </cell>
          <cell r="K17">
            <v>0</v>
          </cell>
        </row>
        <row r="18">
          <cell r="B18">
            <v>24.080000000000002</v>
          </cell>
          <cell r="C18">
            <v>31.8</v>
          </cell>
          <cell r="D18">
            <v>22</v>
          </cell>
          <cell r="E18">
            <v>90.4</v>
          </cell>
          <cell r="F18">
            <v>94</v>
          </cell>
          <cell r="G18">
            <v>73</v>
          </cell>
          <cell r="H18">
            <v>12.96</v>
          </cell>
          <cell r="I18" t="str">
            <v>L</v>
          </cell>
          <cell r="J18">
            <v>27</v>
          </cell>
          <cell r="K18">
            <v>0</v>
          </cell>
        </row>
        <row r="19">
          <cell r="B19">
            <v>24.773684210526316</v>
          </cell>
          <cell r="C19">
            <v>33.299999999999997</v>
          </cell>
          <cell r="D19">
            <v>22.2</v>
          </cell>
          <cell r="E19">
            <v>86.78947368421052</v>
          </cell>
          <cell r="F19">
            <v>94</v>
          </cell>
          <cell r="G19">
            <v>62</v>
          </cell>
          <cell r="H19">
            <v>18.720000000000002</v>
          </cell>
          <cell r="I19" t="str">
            <v>L</v>
          </cell>
          <cell r="J19">
            <v>52.56</v>
          </cell>
          <cell r="K19">
            <v>0</v>
          </cell>
        </row>
        <row r="20">
          <cell r="B20">
            <v>23.947058823529407</v>
          </cell>
          <cell r="C20">
            <v>34.9</v>
          </cell>
          <cell r="D20">
            <v>20.9</v>
          </cell>
          <cell r="E20">
            <v>87.882352941176464</v>
          </cell>
          <cell r="F20">
            <v>95</v>
          </cell>
          <cell r="G20">
            <v>52</v>
          </cell>
          <cell r="H20">
            <v>11.520000000000001</v>
          </cell>
          <cell r="I20" t="str">
            <v>SE</v>
          </cell>
          <cell r="J20">
            <v>23.040000000000003</v>
          </cell>
          <cell r="K20">
            <v>0</v>
          </cell>
        </row>
        <row r="21">
          <cell r="B21">
            <v>27.618749999999999</v>
          </cell>
          <cell r="C21">
            <v>35.6</v>
          </cell>
          <cell r="D21">
            <v>22.5</v>
          </cell>
          <cell r="E21">
            <v>76.625</v>
          </cell>
          <cell r="F21">
            <v>92</v>
          </cell>
          <cell r="G21">
            <v>53</v>
          </cell>
          <cell r="H21">
            <v>14.76</v>
          </cell>
          <cell r="I21" t="str">
            <v>NO</v>
          </cell>
          <cell r="J21">
            <v>30.6</v>
          </cell>
          <cell r="K21">
            <v>0</v>
          </cell>
        </row>
        <row r="22">
          <cell r="B22">
            <v>28.468421052631577</v>
          </cell>
          <cell r="C22">
            <v>36.5</v>
          </cell>
          <cell r="D22">
            <v>22.7</v>
          </cell>
          <cell r="E22">
            <v>72.21052631578948</v>
          </cell>
          <cell r="F22">
            <v>89</v>
          </cell>
          <cell r="G22">
            <v>45</v>
          </cell>
          <cell r="H22">
            <v>19.079999999999998</v>
          </cell>
          <cell r="I22" t="str">
            <v>NO</v>
          </cell>
          <cell r="J22">
            <v>33.840000000000003</v>
          </cell>
          <cell r="K22">
            <v>0</v>
          </cell>
        </row>
        <row r="23">
          <cell r="B23">
            <v>26.836842105263155</v>
          </cell>
          <cell r="C23">
            <v>33.5</v>
          </cell>
          <cell r="D23">
            <v>22.2</v>
          </cell>
          <cell r="E23">
            <v>74.684210526315795</v>
          </cell>
          <cell r="F23">
            <v>86</v>
          </cell>
          <cell r="G23">
            <v>61</v>
          </cell>
          <cell r="H23">
            <v>14.76</v>
          </cell>
          <cell r="I23" t="str">
            <v>SE</v>
          </cell>
          <cell r="J23">
            <v>34.200000000000003</v>
          </cell>
          <cell r="K23">
            <v>0</v>
          </cell>
        </row>
        <row r="24">
          <cell r="B24">
            <v>26.112500000000001</v>
          </cell>
          <cell r="C24">
            <v>34.700000000000003</v>
          </cell>
          <cell r="D24">
            <v>22.9</v>
          </cell>
          <cell r="E24">
            <v>81</v>
          </cell>
          <cell r="F24">
            <v>88</v>
          </cell>
          <cell r="G24">
            <v>57</v>
          </cell>
          <cell r="H24">
            <v>14.04</v>
          </cell>
          <cell r="I24" t="str">
            <v>NO</v>
          </cell>
          <cell r="J24">
            <v>32.76</v>
          </cell>
          <cell r="K24">
            <v>0</v>
          </cell>
        </row>
        <row r="25">
          <cell r="B25">
            <v>26.994117647058822</v>
          </cell>
          <cell r="C25">
            <v>36.299999999999997</v>
          </cell>
          <cell r="D25">
            <v>23</v>
          </cell>
          <cell r="E25">
            <v>68.588235294117652</v>
          </cell>
          <cell r="F25">
            <v>79</v>
          </cell>
          <cell r="G25">
            <v>47</v>
          </cell>
          <cell r="H25">
            <v>15.48</v>
          </cell>
          <cell r="I25" t="str">
            <v>SE</v>
          </cell>
          <cell r="J25">
            <v>37.080000000000005</v>
          </cell>
          <cell r="K25">
            <v>0</v>
          </cell>
        </row>
        <row r="26">
          <cell r="B26">
            <v>25.150000000000002</v>
          </cell>
          <cell r="C26">
            <v>35</v>
          </cell>
          <cell r="D26">
            <v>20.9</v>
          </cell>
          <cell r="E26">
            <v>71.666666666666671</v>
          </cell>
          <cell r="F26">
            <v>81</v>
          </cell>
          <cell r="G26">
            <v>53</v>
          </cell>
          <cell r="H26">
            <v>7.9200000000000008</v>
          </cell>
          <cell r="I26" t="str">
            <v>SE</v>
          </cell>
          <cell r="J26">
            <v>23.400000000000002</v>
          </cell>
          <cell r="K26">
            <v>0</v>
          </cell>
        </row>
        <row r="27">
          <cell r="B27">
            <v>27.12142857142857</v>
          </cell>
          <cell r="C27">
            <v>35.299999999999997</v>
          </cell>
          <cell r="D27">
            <v>23.1</v>
          </cell>
          <cell r="E27">
            <v>75.214285714285708</v>
          </cell>
          <cell r="F27">
            <v>91</v>
          </cell>
          <cell r="G27">
            <v>47</v>
          </cell>
          <cell r="H27">
            <v>18.36</v>
          </cell>
          <cell r="I27" t="str">
            <v>NE</v>
          </cell>
          <cell r="J27">
            <v>36.36</v>
          </cell>
          <cell r="K27">
            <v>0</v>
          </cell>
        </row>
        <row r="28">
          <cell r="B28">
            <v>24.957894736842107</v>
          </cell>
          <cell r="C28">
            <v>29</v>
          </cell>
          <cell r="D28">
            <v>22.6</v>
          </cell>
          <cell r="E28">
            <v>88.05263157894737</v>
          </cell>
          <cell r="F28">
            <v>95</v>
          </cell>
          <cell r="G28">
            <v>63</v>
          </cell>
          <cell r="H28">
            <v>10.08</v>
          </cell>
          <cell r="I28" t="str">
            <v>NO</v>
          </cell>
          <cell r="J28">
            <v>18.720000000000002</v>
          </cell>
          <cell r="K28">
            <v>0</v>
          </cell>
        </row>
        <row r="29">
          <cell r="B29">
            <v>24.775000000000002</v>
          </cell>
          <cell r="C29">
            <v>31.9</v>
          </cell>
          <cell r="D29">
            <v>22.8</v>
          </cell>
          <cell r="E29">
            <v>89.875</v>
          </cell>
          <cell r="F29">
            <v>95</v>
          </cell>
          <cell r="G29">
            <v>63</v>
          </cell>
          <cell r="H29">
            <v>12.24</v>
          </cell>
          <cell r="I29" t="str">
            <v>L</v>
          </cell>
          <cell r="J29">
            <v>20.52</v>
          </cell>
          <cell r="K29">
            <v>0</v>
          </cell>
        </row>
        <row r="30">
          <cell r="B30">
            <v>24.338461538461537</v>
          </cell>
          <cell r="C30">
            <v>27.7</v>
          </cell>
          <cell r="D30">
            <v>21.1</v>
          </cell>
          <cell r="E30">
            <v>84.461538461538467</v>
          </cell>
          <cell r="F30">
            <v>91</v>
          </cell>
          <cell r="G30">
            <v>76</v>
          </cell>
          <cell r="H30">
            <v>8.2799999999999994</v>
          </cell>
          <cell r="I30" t="str">
            <v>NE</v>
          </cell>
          <cell r="J30">
            <v>23.040000000000003</v>
          </cell>
          <cell r="K30">
            <v>0</v>
          </cell>
        </row>
        <row r="31">
          <cell r="B31">
            <v>25.59375</v>
          </cell>
          <cell r="C31">
            <v>28.3</v>
          </cell>
          <cell r="D31">
            <v>23.3</v>
          </cell>
          <cell r="E31">
            <v>80</v>
          </cell>
          <cell r="F31">
            <v>85</v>
          </cell>
          <cell r="G31">
            <v>74</v>
          </cell>
          <cell r="H31">
            <v>14.4</v>
          </cell>
          <cell r="I31" t="str">
            <v>O</v>
          </cell>
          <cell r="J31">
            <v>24.12</v>
          </cell>
          <cell r="K31">
            <v>0</v>
          </cell>
        </row>
        <row r="32">
          <cell r="B32">
            <v>23.807692307692307</v>
          </cell>
          <cell r="C32">
            <v>29.3</v>
          </cell>
          <cell r="D32">
            <v>22.4</v>
          </cell>
          <cell r="E32">
            <v>85.384615384615387</v>
          </cell>
          <cell r="F32">
            <v>89</v>
          </cell>
          <cell r="G32">
            <v>68</v>
          </cell>
          <cell r="H32">
            <v>5.04</v>
          </cell>
          <cell r="I32" t="str">
            <v>O</v>
          </cell>
          <cell r="J32">
            <v>10.44</v>
          </cell>
          <cell r="K32">
            <v>0</v>
          </cell>
        </row>
        <row r="33">
          <cell r="B33">
            <v>26.285714285714288</v>
          </cell>
          <cell r="C33">
            <v>34.299999999999997</v>
          </cell>
          <cell r="D33">
            <v>23.6</v>
          </cell>
          <cell r="E33">
            <v>78.928571428571431</v>
          </cell>
          <cell r="F33">
            <v>88</v>
          </cell>
          <cell r="G33">
            <v>53</v>
          </cell>
          <cell r="H33">
            <v>9.3600000000000012</v>
          </cell>
          <cell r="I33" t="str">
            <v>NO</v>
          </cell>
          <cell r="J33">
            <v>20.52</v>
          </cell>
          <cell r="K33">
            <v>0</v>
          </cell>
        </row>
        <row r="34">
          <cell r="B34">
            <v>25.527272727272727</v>
          </cell>
          <cell r="C34">
            <v>35.6</v>
          </cell>
          <cell r="D34">
            <v>22.2</v>
          </cell>
          <cell r="E34">
            <v>81.272727272727266</v>
          </cell>
          <cell r="F34">
            <v>91</v>
          </cell>
          <cell r="G34">
            <v>61</v>
          </cell>
          <cell r="H34">
            <v>9</v>
          </cell>
          <cell r="I34" t="str">
            <v>O</v>
          </cell>
          <cell r="J34">
            <v>15.48</v>
          </cell>
          <cell r="K34">
            <v>0</v>
          </cell>
        </row>
        <row r="35">
          <cell r="B35">
            <v>26.927272727272733</v>
          </cell>
          <cell r="C35">
            <v>35.5</v>
          </cell>
          <cell r="D35">
            <v>23</v>
          </cell>
          <cell r="E35">
            <v>73.727272727272734</v>
          </cell>
          <cell r="F35">
            <v>86</v>
          </cell>
          <cell r="G35">
            <v>58</v>
          </cell>
          <cell r="H35">
            <v>12.24</v>
          </cell>
          <cell r="I35" t="str">
            <v>L</v>
          </cell>
          <cell r="J35">
            <v>46.440000000000005</v>
          </cell>
          <cell r="K35">
            <v>0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24.979166666666668</v>
          </cell>
          <cell r="C5">
            <v>34.299999999999997</v>
          </cell>
          <cell r="D5">
            <v>19.2</v>
          </cell>
          <cell r="E5">
            <v>76.333333333333329</v>
          </cell>
          <cell r="F5">
            <v>98</v>
          </cell>
          <cell r="G5">
            <v>39</v>
          </cell>
          <cell r="H5">
            <v>15.840000000000002</v>
          </cell>
          <cell r="I5" t="str">
            <v>S</v>
          </cell>
          <cell r="J5">
            <v>37.800000000000004</v>
          </cell>
          <cell r="K5">
            <v>0.2</v>
          </cell>
        </row>
        <row r="6">
          <cell r="B6">
            <v>25.620833333333337</v>
          </cell>
          <cell r="C6">
            <v>31.8</v>
          </cell>
          <cell r="D6">
            <v>19.600000000000001</v>
          </cell>
          <cell r="E6">
            <v>73.083333333333329</v>
          </cell>
          <cell r="F6">
            <v>91</v>
          </cell>
          <cell r="G6">
            <v>51</v>
          </cell>
          <cell r="H6">
            <v>18</v>
          </cell>
          <cell r="I6" t="str">
            <v>SE</v>
          </cell>
          <cell r="J6">
            <v>40.32</v>
          </cell>
          <cell r="K6">
            <v>5.2</v>
          </cell>
        </row>
        <row r="7">
          <cell r="B7">
            <v>24.654166666666665</v>
          </cell>
          <cell r="C7">
            <v>32.4</v>
          </cell>
          <cell r="D7">
            <v>19.600000000000001</v>
          </cell>
          <cell r="E7">
            <v>81.666666666666671</v>
          </cell>
          <cell r="F7">
            <v>98</v>
          </cell>
          <cell r="G7">
            <v>50</v>
          </cell>
          <cell r="H7">
            <v>22.32</v>
          </cell>
          <cell r="I7" t="str">
            <v>N</v>
          </cell>
          <cell r="J7">
            <v>51.480000000000004</v>
          </cell>
          <cell r="K7">
            <v>18.2</v>
          </cell>
        </row>
        <row r="8">
          <cell r="B8">
            <v>23.216666666666669</v>
          </cell>
          <cell r="C8">
            <v>30.6</v>
          </cell>
          <cell r="D8">
            <v>18.600000000000001</v>
          </cell>
          <cell r="E8">
            <v>82</v>
          </cell>
          <cell r="F8">
            <v>98</v>
          </cell>
          <cell r="G8">
            <v>52</v>
          </cell>
          <cell r="H8">
            <v>16.920000000000002</v>
          </cell>
          <cell r="I8" t="str">
            <v>N</v>
          </cell>
          <cell r="J8">
            <v>39.24</v>
          </cell>
          <cell r="K8">
            <v>0</v>
          </cell>
        </row>
        <row r="9">
          <cell r="B9">
            <v>23.262499999999999</v>
          </cell>
          <cell r="C9">
            <v>30.5</v>
          </cell>
          <cell r="D9">
            <v>17.2</v>
          </cell>
          <cell r="E9">
            <v>72.125</v>
          </cell>
          <cell r="F9">
            <v>92</v>
          </cell>
          <cell r="G9">
            <v>49</v>
          </cell>
          <cell r="H9">
            <v>16.2</v>
          </cell>
          <cell r="I9" t="str">
            <v>NO</v>
          </cell>
          <cell r="J9">
            <v>27.36</v>
          </cell>
          <cell r="K9">
            <v>0.2</v>
          </cell>
        </row>
        <row r="10">
          <cell r="B10">
            <v>24.487499999999997</v>
          </cell>
          <cell r="C10">
            <v>30</v>
          </cell>
          <cell r="D10">
            <v>20.5</v>
          </cell>
          <cell r="E10">
            <v>72.25</v>
          </cell>
          <cell r="F10">
            <v>89</v>
          </cell>
          <cell r="G10">
            <v>51</v>
          </cell>
          <cell r="H10">
            <v>15.120000000000001</v>
          </cell>
          <cell r="I10" t="str">
            <v>SO</v>
          </cell>
          <cell r="J10">
            <v>30.96</v>
          </cell>
          <cell r="K10">
            <v>0</v>
          </cell>
        </row>
        <row r="11">
          <cell r="B11">
            <v>24.554166666666664</v>
          </cell>
          <cell r="C11">
            <v>33</v>
          </cell>
          <cell r="D11">
            <v>19.600000000000001</v>
          </cell>
          <cell r="E11">
            <v>71.125</v>
          </cell>
          <cell r="F11">
            <v>86</v>
          </cell>
          <cell r="G11">
            <v>43</v>
          </cell>
          <cell r="H11">
            <v>15.840000000000002</v>
          </cell>
          <cell r="I11" t="str">
            <v>O</v>
          </cell>
          <cell r="J11">
            <v>32.76</v>
          </cell>
          <cell r="K11">
            <v>1.5999999999999999</v>
          </cell>
        </row>
        <row r="12">
          <cell r="B12">
            <v>21.487500000000001</v>
          </cell>
          <cell r="C12">
            <v>26.2</v>
          </cell>
          <cell r="D12">
            <v>19.5</v>
          </cell>
          <cell r="E12">
            <v>92.458333333333329</v>
          </cell>
          <cell r="F12">
            <v>98</v>
          </cell>
          <cell r="G12">
            <v>76</v>
          </cell>
          <cell r="H12">
            <v>25.2</v>
          </cell>
          <cell r="I12" t="str">
            <v>NO</v>
          </cell>
          <cell r="J12">
            <v>57.960000000000008</v>
          </cell>
          <cell r="K12">
            <v>25.4</v>
          </cell>
        </row>
        <row r="13">
          <cell r="B13">
            <v>21.762499999999999</v>
          </cell>
          <cell r="C13">
            <v>27.7</v>
          </cell>
          <cell r="D13">
            <v>19.8</v>
          </cell>
          <cell r="E13">
            <v>88.458333333333329</v>
          </cell>
          <cell r="F13">
            <v>98</v>
          </cell>
          <cell r="G13">
            <v>69</v>
          </cell>
          <cell r="H13">
            <v>27</v>
          </cell>
          <cell r="I13" t="str">
            <v>S</v>
          </cell>
          <cell r="J13">
            <v>50.04</v>
          </cell>
          <cell r="K13">
            <v>2.4000000000000008</v>
          </cell>
        </row>
        <row r="14">
          <cell r="B14">
            <v>19.804166666666671</v>
          </cell>
          <cell r="C14">
            <v>21.6</v>
          </cell>
          <cell r="D14">
            <v>19.100000000000001</v>
          </cell>
          <cell r="E14">
            <v>95.958333333333329</v>
          </cell>
          <cell r="F14">
            <v>98</v>
          </cell>
          <cell r="G14">
            <v>91</v>
          </cell>
          <cell r="H14">
            <v>15.48</v>
          </cell>
          <cell r="I14" t="str">
            <v>S</v>
          </cell>
          <cell r="J14">
            <v>35.64</v>
          </cell>
          <cell r="K14">
            <v>60.000000000000014</v>
          </cell>
        </row>
        <row r="15">
          <cell r="B15">
            <v>22.479166666666661</v>
          </cell>
          <cell r="C15">
            <v>28.2</v>
          </cell>
          <cell r="D15">
            <v>19.3</v>
          </cell>
          <cell r="E15">
            <v>87.875</v>
          </cell>
          <cell r="F15">
            <v>98</v>
          </cell>
          <cell r="G15">
            <v>66</v>
          </cell>
          <cell r="H15">
            <v>11.520000000000001</v>
          </cell>
          <cell r="I15" t="str">
            <v>NO</v>
          </cell>
          <cell r="J15">
            <v>21.96</v>
          </cell>
          <cell r="K15">
            <v>0</v>
          </cell>
        </row>
        <row r="16">
          <cell r="B16">
            <v>24.095833333333331</v>
          </cell>
          <cell r="C16">
            <v>29</v>
          </cell>
          <cell r="D16">
            <v>19.5</v>
          </cell>
          <cell r="E16">
            <v>78.583333333333329</v>
          </cell>
          <cell r="F16">
            <v>90</v>
          </cell>
          <cell r="G16">
            <v>63</v>
          </cell>
          <cell r="H16">
            <v>17.28</v>
          </cell>
          <cell r="I16" t="str">
            <v>SO</v>
          </cell>
          <cell r="J16">
            <v>37.080000000000005</v>
          </cell>
          <cell r="K16">
            <v>0</v>
          </cell>
        </row>
        <row r="17">
          <cell r="B17">
            <v>26.462500000000002</v>
          </cell>
          <cell r="C17">
            <v>32.1</v>
          </cell>
          <cell r="D17">
            <v>21.7</v>
          </cell>
          <cell r="E17">
            <v>72.708333333333329</v>
          </cell>
          <cell r="F17">
            <v>91</v>
          </cell>
          <cell r="G17">
            <v>48</v>
          </cell>
          <cell r="H17">
            <v>24.12</v>
          </cell>
          <cell r="I17" t="str">
            <v>S</v>
          </cell>
          <cell r="J17">
            <v>41.04</v>
          </cell>
          <cell r="K17">
            <v>0</v>
          </cell>
        </row>
        <row r="18">
          <cell r="B18">
            <v>24.8</v>
          </cell>
          <cell r="C18">
            <v>30.3</v>
          </cell>
          <cell r="D18">
            <v>21.3</v>
          </cell>
          <cell r="E18">
            <v>80.708333333333329</v>
          </cell>
          <cell r="F18">
            <v>96</v>
          </cell>
          <cell r="G18">
            <v>54</v>
          </cell>
          <cell r="H18">
            <v>15.120000000000001</v>
          </cell>
          <cell r="I18" t="str">
            <v>N</v>
          </cell>
          <cell r="J18">
            <v>37.800000000000004</v>
          </cell>
          <cell r="K18">
            <v>0.4</v>
          </cell>
        </row>
        <row r="19">
          <cell r="B19">
            <v>23.925000000000001</v>
          </cell>
          <cell r="C19">
            <v>30.5</v>
          </cell>
          <cell r="D19">
            <v>19.8</v>
          </cell>
          <cell r="E19">
            <v>78.75</v>
          </cell>
          <cell r="F19">
            <v>95</v>
          </cell>
          <cell r="G19">
            <v>49</v>
          </cell>
          <cell r="H19">
            <v>13.68</v>
          </cell>
          <cell r="I19" t="str">
            <v>N</v>
          </cell>
          <cell r="J19">
            <v>26.28</v>
          </cell>
          <cell r="K19">
            <v>0</v>
          </cell>
        </row>
        <row r="20">
          <cell r="B20">
            <v>25.625</v>
          </cell>
          <cell r="C20">
            <v>34</v>
          </cell>
          <cell r="D20">
            <v>19.399999999999999</v>
          </cell>
          <cell r="E20">
            <v>68.5</v>
          </cell>
          <cell r="F20">
            <v>92</v>
          </cell>
          <cell r="G20">
            <v>39</v>
          </cell>
          <cell r="H20">
            <v>14.76</v>
          </cell>
          <cell r="I20" t="str">
            <v>S</v>
          </cell>
          <cell r="J20">
            <v>34.200000000000003</v>
          </cell>
          <cell r="K20">
            <v>0</v>
          </cell>
        </row>
        <row r="21">
          <cell r="B21">
            <v>28.295833333333331</v>
          </cell>
          <cell r="C21">
            <v>35.9</v>
          </cell>
          <cell r="D21">
            <v>23.5</v>
          </cell>
          <cell r="E21">
            <v>63.708333333333336</v>
          </cell>
          <cell r="F21">
            <v>82</v>
          </cell>
          <cell r="G21">
            <v>36</v>
          </cell>
          <cell r="H21">
            <v>25.56</v>
          </cell>
          <cell r="I21" t="str">
            <v>S</v>
          </cell>
          <cell r="J21">
            <v>46.080000000000005</v>
          </cell>
          <cell r="K21">
            <v>0.60000000000000009</v>
          </cell>
        </row>
        <row r="22">
          <cell r="B22">
            <v>26.162500000000005</v>
          </cell>
          <cell r="C22">
            <v>36.200000000000003</v>
          </cell>
          <cell r="D22">
            <v>19.8</v>
          </cell>
          <cell r="E22">
            <v>73.958333333333329</v>
          </cell>
          <cell r="F22">
            <v>93</v>
          </cell>
          <cell r="G22">
            <v>33</v>
          </cell>
          <cell r="H22">
            <v>32.04</v>
          </cell>
          <cell r="I22" t="str">
            <v>SO</v>
          </cell>
          <cell r="J22">
            <v>65.52</v>
          </cell>
          <cell r="K22">
            <v>2.4</v>
          </cell>
        </row>
        <row r="23">
          <cell r="B23">
            <v>23.083333333333332</v>
          </cell>
          <cell r="C23">
            <v>28.4</v>
          </cell>
          <cell r="D23">
            <v>19.600000000000001</v>
          </cell>
          <cell r="E23">
            <v>82.166666666666671</v>
          </cell>
          <cell r="F23">
            <v>97</v>
          </cell>
          <cell r="G23">
            <v>55</v>
          </cell>
          <cell r="H23">
            <v>10.44</v>
          </cell>
          <cell r="I23" t="str">
            <v>SO</v>
          </cell>
          <cell r="J23">
            <v>34.56</v>
          </cell>
          <cell r="K23">
            <v>1.5999999999999999</v>
          </cell>
        </row>
        <row r="24">
          <cell r="B24">
            <v>23.929166666666671</v>
          </cell>
          <cell r="C24">
            <v>29</v>
          </cell>
          <cell r="D24">
            <v>20.100000000000001</v>
          </cell>
          <cell r="E24">
            <v>69.333333333333329</v>
          </cell>
          <cell r="F24">
            <v>94</v>
          </cell>
          <cell r="G24">
            <v>42</v>
          </cell>
          <cell r="H24">
            <v>20.88</v>
          </cell>
          <cell r="I24" t="str">
            <v>O</v>
          </cell>
          <cell r="J24">
            <v>40.680000000000007</v>
          </cell>
          <cell r="K24">
            <v>0</v>
          </cell>
        </row>
        <row r="25">
          <cell r="B25">
            <v>23.420833333333331</v>
          </cell>
          <cell r="C25">
            <v>29.3</v>
          </cell>
          <cell r="D25">
            <v>17.600000000000001</v>
          </cell>
          <cell r="E25">
            <v>56.625</v>
          </cell>
          <cell r="F25">
            <v>79</v>
          </cell>
          <cell r="G25">
            <v>35</v>
          </cell>
          <cell r="H25">
            <v>21.6</v>
          </cell>
          <cell r="I25" t="str">
            <v>O</v>
          </cell>
          <cell r="J25">
            <v>41.04</v>
          </cell>
          <cell r="K25">
            <v>0</v>
          </cell>
        </row>
        <row r="26">
          <cell r="B26">
            <v>25.629166666666663</v>
          </cell>
          <cell r="C26">
            <v>34</v>
          </cell>
          <cell r="D26">
            <v>18.7</v>
          </cell>
          <cell r="E26">
            <v>51.25</v>
          </cell>
          <cell r="F26">
            <v>74</v>
          </cell>
          <cell r="G26">
            <v>29</v>
          </cell>
          <cell r="H26">
            <v>20.16</v>
          </cell>
          <cell r="I26" t="str">
            <v>O</v>
          </cell>
          <cell r="J26">
            <v>35.28</v>
          </cell>
          <cell r="K26">
            <v>0</v>
          </cell>
        </row>
        <row r="27">
          <cell r="B27">
            <v>25.091666666666669</v>
          </cell>
          <cell r="C27">
            <v>32.4</v>
          </cell>
          <cell r="D27">
            <v>20.399999999999999</v>
          </cell>
          <cell r="E27">
            <v>70.75</v>
          </cell>
          <cell r="F27">
            <v>97</v>
          </cell>
          <cell r="G27">
            <v>45</v>
          </cell>
          <cell r="H27">
            <v>16.920000000000002</v>
          </cell>
          <cell r="I27" t="str">
            <v>SO</v>
          </cell>
          <cell r="J27">
            <v>36.36</v>
          </cell>
          <cell r="K27">
            <v>35.200000000000003</v>
          </cell>
        </row>
        <row r="28">
          <cell r="B28">
            <v>22.012499999999999</v>
          </cell>
          <cell r="C28">
            <v>24.4</v>
          </cell>
          <cell r="D28">
            <v>20.5</v>
          </cell>
          <cell r="E28">
            <v>94.666666666666671</v>
          </cell>
          <cell r="F28">
            <v>97</v>
          </cell>
          <cell r="G28">
            <v>87</v>
          </cell>
          <cell r="H28">
            <v>12.24</v>
          </cell>
          <cell r="I28" t="str">
            <v>SO</v>
          </cell>
          <cell r="J28">
            <v>37.800000000000004</v>
          </cell>
          <cell r="K28">
            <v>18.599999999999998</v>
          </cell>
        </row>
        <row r="29">
          <cell r="B29">
            <v>23.020833333333332</v>
          </cell>
          <cell r="C29">
            <v>26</v>
          </cell>
          <cell r="D29">
            <v>21.9</v>
          </cell>
          <cell r="E29">
            <v>90.333333333333329</v>
          </cell>
          <cell r="F29">
            <v>98</v>
          </cell>
          <cell r="G29">
            <v>72</v>
          </cell>
          <cell r="H29">
            <v>20.88</v>
          </cell>
          <cell r="I29" t="str">
            <v>S</v>
          </cell>
          <cell r="J29">
            <v>35.64</v>
          </cell>
          <cell r="K29">
            <v>8.6</v>
          </cell>
        </row>
        <row r="30">
          <cell r="B30">
            <v>23.429166666666664</v>
          </cell>
          <cell r="C30">
            <v>29.7</v>
          </cell>
          <cell r="D30">
            <v>21.7</v>
          </cell>
          <cell r="E30">
            <v>89.625</v>
          </cell>
          <cell r="F30">
            <v>97</v>
          </cell>
          <cell r="G30">
            <v>61</v>
          </cell>
          <cell r="H30">
            <v>18</v>
          </cell>
          <cell r="I30" t="str">
            <v>SE</v>
          </cell>
          <cell r="J30">
            <v>38.519999999999996</v>
          </cell>
          <cell r="K30">
            <v>23.799999999999997</v>
          </cell>
        </row>
        <row r="31">
          <cell r="B31">
            <v>22.608333333333334</v>
          </cell>
          <cell r="C31">
            <v>26.2</v>
          </cell>
          <cell r="D31">
            <v>20.2</v>
          </cell>
          <cell r="E31">
            <v>81.541666666666671</v>
          </cell>
          <cell r="F31">
            <v>97</v>
          </cell>
          <cell r="G31">
            <v>55</v>
          </cell>
          <cell r="H31">
            <v>15.840000000000002</v>
          </cell>
          <cell r="I31" t="str">
            <v>N</v>
          </cell>
          <cell r="J31">
            <v>28.8</v>
          </cell>
          <cell r="K31">
            <v>1.7999999999999998</v>
          </cell>
        </row>
        <row r="32">
          <cell r="B32">
            <v>21.166666666666668</v>
          </cell>
          <cell r="C32">
            <v>29</v>
          </cell>
          <cell r="D32">
            <v>13.9</v>
          </cell>
          <cell r="E32">
            <v>63.666666666666664</v>
          </cell>
          <cell r="F32">
            <v>94</v>
          </cell>
          <cell r="G32">
            <v>24</v>
          </cell>
          <cell r="H32">
            <v>11.16</v>
          </cell>
          <cell r="I32" t="str">
            <v>N</v>
          </cell>
          <cell r="J32">
            <v>22.68</v>
          </cell>
          <cell r="K32">
            <v>0</v>
          </cell>
        </row>
        <row r="33">
          <cell r="B33">
            <v>24.554166666666664</v>
          </cell>
          <cell r="C33">
            <v>30.9</v>
          </cell>
          <cell r="D33">
            <v>18.3</v>
          </cell>
          <cell r="E33">
            <v>57.125</v>
          </cell>
          <cell r="F33">
            <v>80</v>
          </cell>
          <cell r="G33">
            <v>42</v>
          </cell>
          <cell r="H33">
            <v>13.68</v>
          </cell>
          <cell r="I33" t="str">
            <v>NO</v>
          </cell>
          <cell r="J33">
            <v>28.08</v>
          </cell>
          <cell r="K33">
            <v>0</v>
          </cell>
        </row>
        <row r="34">
          <cell r="B34">
            <v>27.108333333333324</v>
          </cell>
          <cell r="C34">
            <v>34.1</v>
          </cell>
          <cell r="D34">
            <v>21.6</v>
          </cell>
          <cell r="E34">
            <v>61.333333333333336</v>
          </cell>
          <cell r="F34">
            <v>77</v>
          </cell>
          <cell r="G34">
            <v>42</v>
          </cell>
          <cell r="H34">
            <v>18</v>
          </cell>
          <cell r="I34" t="str">
            <v>SO</v>
          </cell>
          <cell r="J34">
            <v>37.080000000000005</v>
          </cell>
          <cell r="K34">
            <v>0</v>
          </cell>
        </row>
        <row r="35">
          <cell r="B35">
            <v>26.662499999999994</v>
          </cell>
          <cell r="C35">
            <v>34.4</v>
          </cell>
          <cell r="D35">
            <v>18.899999999999999</v>
          </cell>
          <cell r="E35">
            <v>70.458333333333329</v>
          </cell>
          <cell r="F35">
            <v>93</v>
          </cell>
          <cell r="G35">
            <v>41</v>
          </cell>
          <cell r="H35">
            <v>28.44</v>
          </cell>
          <cell r="I35" t="str">
            <v>S</v>
          </cell>
          <cell r="J35">
            <v>60.12</v>
          </cell>
          <cell r="K35">
            <v>8.8000000000000007</v>
          </cell>
        </row>
        <row r="36">
          <cell r="I36" t="str">
            <v>S</v>
          </cell>
        </row>
      </sheetData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24.037500000000005</v>
          </cell>
          <cell r="C5">
            <v>32.200000000000003</v>
          </cell>
          <cell r="D5">
            <v>20.2</v>
          </cell>
          <cell r="E5">
            <v>82.545454545454547</v>
          </cell>
          <cell r="F5">
            <v>100</v>
          </cell>
          <cell r="G5">
            <v>50</v>
          </cell>
          <cell r="H5">
            <v>14.4</v>
          </cell>
          <cell r="I5" t="str">
            <v>SE</v>
          </cell>
          <cell r="J5">
            <v>49.32</v>
          </cell>
          <cell r="K5">
            <v>3.8000000000000003</v>
          </cell>
        </row>
        <row r="6">
          <cell r="B6">
            <v>25.004166666666666</v>
          </cell>
          <cell r="C6">
            <v>31.6</v>
          </cell>
          <cell r="D6">
            <v>21.4</v>
          </cell>
          <cell r="E6">
            <v>78.166666666666671</v>
          </cell>
          <cell r="F6">
            <v>95</v>
          </cell>
          <cell r="G6">
            <v>48</v>
          </cell>
          <cell r="H6">
            <v>12.96</v>
          </cell>
          <cell r="I6" t="str">
            <v>SE</v>
          </cell>
          <cell r="J6">
            <v>41.4</v>
          </cell>
          <cell r="K6">
            <v>4.4000000000000004</v>
          </cell>
        </row>
        <row r="7">
          <cell r="B7">
            <v>24.933333333333337</v>
          </cell>
          <cell r="C7">
            <v>30.9</v>
          </cell>
          <cell r="D7">
            <v>21.2</v>
          </cell>
          <cell r="E7">
            <v>82.5</v>
          </cell>
          <cell r="F7">
            <v>100</v>
          </cell>
          <cell r="G7">
            <v>58</v>
          </cell>
          <cell r="H7">
            <v>15.48</v>
          </cell>
          <cell r="I7" t="str">
            <v>NO</v>
          </cell>
          <cell r="J7">
            <v>35.28</v>
          </cell>
          <cell r="K7">
            <v>0.2</v>
          </cell>
        </row>
        <row r="8">
          <cell r="B8">
            <v>23.600000000000005</v>
          </cell>
          <cell r="C8">
            <v>30.2</v>
          </cell>
          <cell r="D8">
            <v>20.100000000000001</v>
          </cell>
          <cell r="E8">
            <v>80.916666666666671</v>
          </cell>
          <cell r="F8">
            <v>96</v>
          </cell>
          <cell r="G8">
            <v>55</v>
          </cell>
          <cell r="H8">
            <v>18</v>
          </cell>
          <cell r="I8" t="str">
            <v>NO</v>
          </cell>
          <cell r="J8">
            <v>29.16</v>
          </cell>
          <cell r="K8">
            <v>0</v>
          </cell>
        </row>
        <row r="9">
          <cell r="B9">
            <v>23.454166666666666</v>
          </cell>
          <cell r="C9">
            <v>29.5</v>
          </cell>
          <cell r="D9">
            <v>18.600000000000001</v>
          </cell>
          <cell r="E9">
            <v>65.666666666666671</v>
          </cell>
          <cell r="F9">
            <v>75</v>
          </cell>
          <cell r="G9">
            <v>50</v>
          </cell>
          <cell r="H9">
            <v>17.64</v>
          </cell>
          <cell r="I9" t="str">
            <v>O</v>
          </cell>
          <cell r="J9">
            <v>29.52</v>
          </cell>
          <cell r="K9">
            <v>0</v>
          </cell>
        </row>
        <row r="10">
          <cell r="B10">
            <v>22.516666666666666</v>
          </cell>
          <cell r="C10">
            <v>27.6</v>
          </cell>
          <cell r="D10">
            <v>19.3</v>
          </cell>
          <cell r="E10">
            <v>69.208333333333329</v>
          </cell>
          <cell r="F10">
            <v>87</v>
          </cell>
          <cell r="G10">
            <v>51</v>
          </cell>
          <cell r="H10">
            <v>20.52</v>
          </cell>
          <cell r="I10" t="str">
            <v>S</v>
          </cell>
          <cell r="J10">
            <v>33.840000000000003</v>
          </cell>
          <cell r="K10">
            <v>0</v>
          </cell>
        </row>
        <row r="11">
          <cell r="B11">
            <v>23.545833333333331</v>
          </cell>
          <cell r="C11">
            <v>31.6</v>
          </cell>
          <cell r="D11">
            <v>18.7</v>
          </cell>
          <cell r="E11">
            <v>74.791666666666671</v>
          </cell>
          <cell r="F11">
            <v>100</v>
          </cell>
          <cell r="G11">
            <v>49</v>
          </cell>
          <cell r="H11">
            <v>19.079999999999998</v>
          </cell>
          <cell r="I11" t="str">
            <v>S</v>
          </cell>
          <cell r="J11">
            <v>33.480000000000004</v>
          </cell>
          <cell r="K11">
            <v>11.200000000000001</v>
          </cell>
        </row>
        <row r="12">
          <cell r="B12">
            <v>21.391666666666666</v>
          </cell>
          <cell r="C12">
            <v>22.8</v>
          </cell>
          <cell r="D12">
            <v>20.6</v>
          </cell>
          <cell r="E12">
            <v>96.571428571428569</v>
          </cell>
          <cell r="F12">
            <v>100</v>
          </cell>
          <cell r="G12">
            <v>90</v>
          </cell>
          <cell r="H12">
            <v>22.68</v>
          </cell>
          <cell r="I12" t="str">
            <v>S</v>
          </cell>
          <cell r="J12">
            <v>46.080000000000005</v>
          </cell>
          <cell r="K12">
            <v>65.8</v>
          </cell>
        </row>
        <row r="13">
          <cell r="B13">
            <v>20.987499999999997</v>
          </cell>
          <cell r="C13">
            <v>23.4</v>
          </cell>
          <cell r="D13">
            <v>19.899999999999999</v>
          </cell>
          <cell r="E13">
            <v>92.5625</v>
          </cell>
          <cell r="F13">
            <v>100</v>
          </cell>
          <cell r="G13">
            <v>79</v>
          </cell>
          <cell r="H13">
            <v>15.120000000000001</v>
          </cell>
          <cell r="I13" t="str">
            <v>SE</v>
          </cell>
          <cell r="J13">
            <v>30.96</v>
          </cell>
          <cell r="K13">
            <v>38.000000000000007</v>
          </cell>
        </row>
        <row r="14">
          <cell r="B14">
            <v>21.245833333333337</v>
          </cell>
          <cell r="C14">
            <v>23.2</v>
          </cell>
          <cell r="D14">
            <v>19.600000000000001</v>
          </cell>
          <cell r="E14">
            <v>93.521739130434781</v>
          </cell>
          <cell r="F14">
            <v>100</v>
          </cell>
          <cell r="G14">
            <v>87</v>
          </cell>
          <cell r="H14">
            <v>35.28</v>
          </cell>
          <cell r="I14" t="str">
            <v>SO</v>
          </cell>
          <cell r="J14">
            <v>60.480000000000004</v>
          </cell>
          <cell r="K14">
            <v>42.4</v>
          </cell>
        </row>
        <row r="15">
          <cell r="B15">
            <v>22.225000000000005</v>
          </cell>
          <cell r="C15">
            <v>24.8</v>
          </cell>
          <cell r="D15">
            <v>20.6</v>
          </cell>
          <cell r="E15">
            <v>88</v>
          </cell>
          <cell r="F15">
            <v>100</v>
          </cell>
          <cell r="G15">
            <v>77</v>
          </cell>
          <cell r="H15">
            <v>21.240000000000002</v>
          </cell>
          <cell r="I15" t="str">
            <v>S</v>
          </cell>
          <cell r="J15">
            <v>38.159999999999997</v>
          </cell>
          <cell r="K15">
            <v>1.5999999999999999</v>
          </cell>
        </row>
        <row r="16">
          <cell r="B16">
            <v>23.562499999999996</v>
          </cell>
          <cell r="C16">
            <v>29.7</v>
          </cell>
          <cell r="D16">
            <v>18.600000000000001</v>
          </cell>
          <cell r="E16">
            <v>75.75</v>
          </cell>
          <cell r="F16">
            <v>87</v>
          </cell>
          <cell r="G16">
            <v>59</v>
          </cell>
          <cell r="H16">
            <v>20.52</v>
          </cell>
          <cell r="I16" t="str">
            <v>S</v>
          </cell>
          <cell r="J16">
            <v>34.92</v>
          </cell>
          <cell r="K16">
            <v>0</v>
          </cell>
        </row>
        <row r="17">
          <cell r="B17">
            <v>26.525000000000002</v>
          </cell>
          <cell r="C17">
            <v>32.1</v>
          </cell>
          <cell r="D17">
            <v>22.5</v>
          </cell>
          <cell r="E17">
            <v>76.291666666666671</v>
          </cell>
          <cell r="F17">
            <v>94</v>
          </cell>
          <cell r="G17">
            <v>56</v>
          </cell>
          <cell r="H17">
            <v>18.720000000000002</v>
          </cell>
          <cell r="I17" t="str">
            <v>SE</v>
          </cell>
          <cell r="J17">
            <v>39.24</v>
          </cell>
          <cell r="K17">
            <v>0</v>
          </cell>
        </row>
        <row r="18">
          <cell r="B18">
            <v>23.854166666666668</v>
          </cell>
          <cell r="C18">
            <v>32.4</v>
          </cell>
          <cell r="D18">
            <v>19.8</v>
          </cell>
          <cell r="E18">
            <v>81.578947368421055</v>
          </cell>
          <cell r="F18">
            <v>100</v>
          </cell>
          <cell r="G18">
            <v>50</v>
          </cell>
          <cell r="H18">
            <v>13.68</v>
          </cell>
          <cell r="I18" t="str">
            <v>NO</v>
          </cell>
          <cell r="J18">
            <v>32.04</v>
          </cell>
          <cell r="K18">
            <v>6.8000000000000007</v>
          </cell>
        </row>
        <row r="19">
          <cell r="B19">
            <v>23.433333333333334</v>
          </cell>
          <cell r="C19">
            <v>28.7</v>
          </cell>
          <cell r="D19">
            <v>20.2</v>
          </cell>
          <cell r="E19">
            <v>78.125</v>
          </cell>
          <cell r="F19">
            <v>96</v>
          </cell>
          <cell r="G19">
            <v>56</v>
          </cell>
          <cell r="H19">
            <v>10.8</v>
          </cell>
          <cell r="I19" t="str">
            <v>NO</v>
          </cell>
          <cell r="J19">
            <v>29.16</v>
          </cell>
          <cell r="K19">
            <v>0</v>
          </cell>
        </row>
        <row r="20">
          <cell r="B20">
            <v>24.470833333333331</v>
          </cell>
          <cell r="C20">
            <v>31.6</v>
          </cell>
          <cell r="D20">
            <v>20.100000000000001</v>
          </cell>
          <cell r="E20">
            <v>77.375</v>
          </cell>
          <cell r="F20">
            <v>91</v>
          </cell>
          <cell r="G20">
            <v>54</v>
          </cell>
          <cell r="H20">
            <v>11.16</v>
          </cell>
          <cell r="I20" t="str">
            <v>O</v>
          </cell>
          <cell r="J20">
            <v>36.72</v>
          </cell>
          <cell r="K20">
            <v>0.8</v>
          </cell>
        </row>
        <row r="21">
          <cell r="B21">
            <v>24.320833333333336</v>
          </cell>
          <cell r="C21">
            <v>28.6</v>
          </cell>
          <cell r="D21">
            <v>19.600000000000001</v>
          </cell>
          <cell r="E21">
            <v>87.625</v>
          </cell>
          <cell r="F21">
            <v>100</v>
          </cell>
          <cell r="G21">
            <v>72</v>
          </cell>
          <cell r="H21">
            <v>23.400000000000002</v>
          </cell>
          <cell r="I21" t="str">
            <v>S</v>
          </cell>
          <cell r="J21">
            <v>41.4</v>
          </cell>
          <cell r="K21">
            <v>13.399999999999999</v>
          </cell>
        </row>
        <row r="22">
          <cell r="B22">
            <v>22.941666666666666</v>
          </cell>
          <cell r="C22">
            <v>33.299999999999997</v>
          </cell>
          <cell r="D22">
            <v>19.100000000000001</v>
          </cell>
          <cell r="E22">
            <v>88.043478260869563</v>
          </cell>
          <cell r="F22">
            <v>100</v>
          </cell>
          <cell r="G22">
            <v>55</v>
          </cell>
          <cell r="H22">
            <v>39.24</v>
          </cell>
          <cell r="I22" t="str">
            <v>SE</v>
          </cell>
          <cell r="J22">
            <v>66.960000000000008</v>
          </cell>
          <cell r="K22">
            <v>33.6</v>
          </cell>
        </row>
        <row r="23">
          <cell r="B23">
            <v>22.570833333333329</v>
          </cell>
          <cell r="C23">
            <v>28</v>
          </cell>
          <cell r="D23">
            <v>19.100000000000001</v>
          </cell>
          <cell r="E23">
            <v>77.25</v>
          </cell>
          <cell r="F23">
            <v>100</v>
          </cell>
          <cell r="G23">
            <v>57</v>
          </cell>
          <cell r="H23">
            <v>14.4</v>
          </cell>
          <cell r="I23" t="str">
            <v>O</v>
          </cell>
          <cell r="J23">
            <v>32.04</v>
          </cell>
          <cell r="K23">
            <v>0.2</v>
          </cell>
        </row>
        <row r="24">
          <cell r="B24">
            <v>23.329166666666669</v>
          </cell>
          <cell r="C24">
            <v>28.2</v>
          </cell>
          <cell r="D24">
            <v>19.7</v>
          </cell>
          <cell r="E24">
            <v>74.375</v>
          </cell>
          <cell r="F24">
            <v>95</v>
          </cell>
          <cell r="G24">
            <v>47</v>
          </cell>
          <cell r="H24">
            <v>21.6</v>
          </cell>
          <cell r="I24" t="str">
            <v>S</v>
          </cell>
          <cell r="J24">
            <v>37.800000000000004</v>
          </cell>
          <cell r="K24">
            <v>0</v>
          </cell>
        </row>
        <row r="25">
          <cell r="B25">
            <v>22.491666666666664</v>
          </cell>
          <cell r="C25">
            <v>28</v>
          </cell>
          <cell r="D25">
            <v>16.899999999999999</v>
          </cell>
          <cell r="E25">
            <v>63.625</v>
          </cell>
          <cell r="F25">
            <v>89</v>
          </cell>
          <cell r="G25">
            <v>39</v>
          </cell>
          <cell r="H25">
            <v>18.36</v>
          </cell>
          <cell r="I25" t="str">
            <v>S</v>
          </cell>
          <cell r="J25">
            <v>37.800000000000004</v>
          </cell>
          <cell r="K25">
            <v>0</v>
          </cell>
        </row>
        <row r="26">
          <cell r="B26">
            <v>23.191666666666666</v>
          </cell>
          <cell r="C26">
            <v>30.5</v>
          </cell>
          <cell r="D26">
            <v>17.600000000000001</v>
          </cell>
          <cell r="E26">
            <v>63.833333333333336</v>
          </cell>
          <cell r="F26">
            <v>82</v>
          </cell>
          <cell r="G26">
            <v>44</v>
          </cell>
          <cell r="H26">
            <v>15.48</v>
          </cell>
          <cell r="I26" t="str">
            <v>S</v>
          </cell>
          <cell r="J26">
            <v>28.08</v>
          </cell>
          <cell r="K26">
            <v>0</v>
          </cell>
        </row>
        <row r="27">
          <cell r="B27">
            <v>24.479166666666661</v>
          </cell>
          <cell r="C27">
            <v>30.9</v>
          </cell>
          <cell r="D27">
            <v>20.3</v>
          </cell>
          <cell r="E27">
            <v>73.608695652173907</v>
          </cell>
          <cell r="F27">
            <v>100</v>
          </cell>
          <cell r="G27">
            <v>52</v>
          </cell>
          <cell r="H27">
            <v>15.840000000000002</v>
          </cell>
          <cell r="I27" t="str">
            <v>SO</v>
          </cell>
          <cell r="J27">
            <v>41.4</v>
          </cell>
          <cell r="K27">
            <v>17.2</v>
          </cell>
        </row>
        <row r="28">
          <cell r="B28">
            <v>22.266666666666666</v>
          </cell>
          <cell r="C28">
            <v>24.1</v>
          </cell>
          <cell r="D28">
            <v>21.3</v>
          </cell>
          <cell r="E28">
            <v>97.058823529411768</v>
          </cell>
          <cell r="F28">
            <v>100</v>
          </cell>
          <cell r="G28">
            <v>89</v>
          </cell>
          <cell r="H28">
            <v>14.76</v>
          </cell>
          <cell r="I28" t="str">
            <v>S</v>
          </cell>
          <cell r="J28">
            <v>29.16</v>
          </cell>
          <cell r="K28">
            <v>9.3999999999999986</v>
          </cell>
        </row>
        <row r="29">
          <cell r="B29">
            <v>21.716666666666665</v>
          </cell>
          <cell r="C29">
            <v>23.1</v>
          </cell>
          <cell r="D29">
            <v>20.9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12.24</v>
          </cell>
          <cell r="I29" t="str">
            <v>S</v>
          </cell>
          <cell r="J29">
            <v>26.64</v>
          </cell>
          <cell r="K29">
            <v>62.399999999999991</v>
          </cell>
        </row>
        <row r="30">
          <cell r="B30">
            <v>22.966666666666665</v>
          </cell>
          <cell r="C30">
            <v>26.5</v>
          </cell>
          <cell r="D30">
            <v>21.5</v>
          </cell>
          <cell r="E30">
            <v>86.333333333333329</v>
          </cell>
          <cell r="F30">
            <v>94</v>
          </cell>
          <cell r="G30">
            <v>79</v>
          </cell>
          <cell r="H30">
            <v>23.400000000000002</v>
          </cell>
          <cell r="I30" t="str">
            <v>SE</v>
          </cell>
          <cell r="J30">
            <v>44.28</v>
          </cell>
          <cell r="K30">
            <v>20.599999999999998</v>
          </cell>
        </row>
        <row r="31">
          <cell r="B31">
            <v>21.608333333333334</v>
          </cell>
          <cell r="C31">
            <v>24.3</v>
          </cell>
          <cell r="D31">
            <v>19.3</v>
          </cell>
          <cell r="E31">
            <v>82.047619047619051</v>
          </cell>
          <cell r="F31">
            <v>100</v>
          </cell>
          <cell r="G31">
            <v>61</v>
          </cell>
          <cell r="H31">
            <v>12.96</v>
          </cell>
          <cell r="I31" t="str">
            <v>NO</v>
          </cell>
          <cell r="J31">
            <v>44.28</v>
          </cell>
          <cell r="K31">
            <v>3.0000000000000004</v>
          </cell>
        </row>
        <row r="32">
          <cell r="B32">
            <v>21.141666666666669</v>
          </cell>
          <cell r="C32">
            <v>28</v>
          </cell>
          <cell r="D32">
            <v>15.6</v>
          </cell>
          <cell r="E32">
            <v>64.083333333333329</v>
          </cell>
          <cell r="F32">
            <v>86</v>
          </cell>
          <cell r="G32">
            <v>35</v>
          </cell>
          <cell r="H32">
            <v>18.36</v>
          </cell>
          <cell r="I32" t="str">
            <v>NO</v>
          </cell>
          <cell r="J32">
            <v>29.52</v>
          </cell>
          <cell r="K32">
            <v>0</v>
          </cell>
        </row>
        <row r="33">
          <cell r="B33">
            <v>23.258333333333329</v>
          </cell>
          <cell r="C33">
            <v>29.5</v>
          </cell>
          <cell r="D33">
            <v>17.8</v>
          </cell>
          <cell r="E33">
            <v>65.333333333333329</v>
          </cell>
          <cell r="F33">
            <v>93</v>
          </cell>
          <cell r="G33">
            <v>43</v>
          </cell>
          <cell r="H33">
            <v>20.88</v>
          </cell>
          <cell r="I33" t="str">
            <v>SE</v>
          </cell>
          <cell r="J33">
            <v>39.24</v>
          </cell>
          <cell r="K33">
            <v>0</v>
          </cell>
        </row>
        <row r="34">
          <cell r="B34">
            <v>25.995833333333337</v>
          </cell>
          <cell r="C34">
            <v>32.9</v>
          </cell>
          <cell r="D34">
            <v>20.5</v>
          </cell>
          <cell r="E34">
            <v>66.708333333333329</v>
          </cell>
          <cell r="F34">
            <v>88</v>
          </cell>
          <cell r="G34">
            <v>46</v>
          </cell>
          <cell r="H34">
            <v>15.48</v>
          </cell>
          <cell r="I34" t="str">
            <v>SE</v>
          </cell>
          <cell r="J34">
            <v>30.96</v>
          </cell>
          <cell r="K34">
            <v>0</v>
          </cell>
        </row>
        <row r="35">
          <cell r="B35">
            <v>24.658333333333335</v>
          </cell>
          <cell r="C35">
            <v>34.299999999999997</v>
          </cell>
          <cell r="D35">
            <v>18</v>
          </cell>
          <cell r="E35">
            <v>76.083333333333329</v>
          </cell>
          <cell r="F35">
            <v>96</v>
          </cell>
          <cell r="G35">
            <v>49</v>
          </cell>
          <cell r="H35">
            <v>31.319999999999997</v>
          </cell>
          <cell r="I35" t="str">
            <v>SE</v>
          </cell>
          <cell r="J35">
            <v>86.039999999999992</v>
          </cell>
          <cell r="K35">
            <v>12.399999999999999</v>
          </cell>
        </row>
        <row r="36">
          <cell r="I36" t="str">
            <v>S</v>
          </cell>
        </row>
      </sheetData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24.720833333333331</v>
          </cell>
          <cell r="C5">
            <v>32.6</v>
          </cell>
          <cell r="D5">
            <v>19.399999999999999</v>
          </cell>
          <cell r="E5">
            <v>78.541666666666671</v>
          </cell>
          <cell r="F5">
            <v>97</v>
          </cell>
          <cell r="G5">
            <v>48</v>
          </cell>
          <cell r="H5">
            <v>18.720000000000002</v>
          </cell>
          <cell r="I5" t="str">
            <v>NE</v>
          </cell>
          <cell r="J5">
            <v>34.200000000000003</v>
          </cell>
          <cell r="K5">
            <v>0.2</v>
          </cell>
        </row>
        <row r="6">
          <cell r="B6">
            <v>26.099999999999998</v>
          </cell>
          <cell r="C6">
            <v>31.4</v>
          </cell>
          <cell r="D6">
            <v>22.4</v>
          </cell>
          <cell r="E6">
            <v>74.041666666666671</v>
          </cell>
          <cell r="F6">
            <v>86</v>
          </cell>
          <cell r="G6">
            <v>53</v>
          </cell>
          <cell r="H6">
            <v>23.400000000000002</v>
          </cell>
          <cell r="I6" t="str">
            <v>N</v>
          </cell>
          <cell r="J6">
            <v>45.72</v>
          </cell>
          <cell r="K6">
            <v>0.4</v>
          </cell>
        </row>
        <row r="7">
          <cell r="B7">
            <v>26.391666666666669</v>
          </cell>
          <cell r="C7">
            <v>33.6</v>
          </cell>
          <cell r="D7">
            <v>22.9</v>
          </cell>
          <cell r="E7">
            <v>73.708333333333329</v>
          </cell>
          <cell r="F7">
            <v>87</v>
          </cell>
          <cell r="G7">
            <v>46</v>
          </cell>
          <cell r="H7">
            <v>26.28</v>
          </cell>
          <cell r="I7" t="str">
            <v>SO</v>
          </cell>
          <cell r="J7">
            <v>45</v>
          </cell>
          <cell r="K7">
            <v>0</v>
          </cell>
        </row>
        <row r="8">
          <cell r="B8">
            <v>24.850000000000005</v>
          </cell>
          <cell r="C8">
            <v>31.3</v>
          </cell>
          <cell r="D8">
            <v>20.2</v>
          </cell>
          <cell r="E8">
            <v>77.041666666666671</v>
          </cell>
          <cell r="F8">
            <v>95</v>
          </cell>
          <cell r="G8">
            <v>50</v>
          </cell>
          <cell r="H8">
            <v>16.559999999999999</v>
          </cell>
          <cell r="I8" t="str">
            <v>S</v>
          </cell>
          <cell r="J8">
            <v>29.880000000000003</v>
          </cell>
          <cell r="K8">
            <v>0</v>
          </cell>
        </row>
        <row r="9">
          <cell r="B9">
            <v>24.083333333333332</v>
          </cell>
          <cell r="C9">
            <v>29.6</v>
          </cell>
          <cell r="D9">
            <v>19.899999999999999</v>
          </cell>
          <cell r="E9">
            <v>72.75</v>
          </cell>
          <cell r="F9">
            <v>84</v>
          </cell>
          <cell r="G9">
            <v>55</v>
          </cell>
          <cell r="H9">
            <v>16.920000000000002</v>
          </cell>
          <cell r="I9" t="str">
            <v>S</v>
          </cell>
          <cell r="J9">
            <v>32.04</v>
          </cell>
          <cell r="K9">
            <v>0</v>
          </cell>
        </row>
        <row r="10">
          <cell r="B10">
            <v>23.954166666666666</v>
          </cell>
          <cell r="C10">
            <v>27.9</v>
          </cell>
          <cell r="D10">
            <v>19.5</v>
          </cell>
          <cell r="E10">
            <v>68.5</v>
          </cell>
          <cell r="F10">
            <v>83</v>
          </cell>
          <cell r="G10">
            <v>51</v>
          </cell>
          <cell r="H10">
            <v>16.559999999999999</v>
          </cell>
          <cell r="I10" t="str">
            <v>L</v>
          </cell>
          <cell r="J10">
            <v>32.76</v>
          </cell>
          <cell r="K10">
            <v>0</v>
          </cell>
        </row>
        <row r="11">
          <cell r="B11">
            <v>25.095833333333335</v>
          </cell>
          <cell r="C11">
            <v>33.299999999999997</v>
          </cell>
          <cell r="D11">
            <v>19</v>
          </cell>
          <cell r="E11">
            <v>67.75</v>
          </cell>
          <cell r="F11">
            <v>83</v>
          </cell>
          <cell r="G11">
            <v>43</v>
          </cell>
          <cell r="H11">
            <v>15.48</v>
          </cell>
          <cell r="I11" t="str">
            <v>L</v>
          </cell>
          <cell r="J11">
            <v>30.6</v>
          </cell>
          <cell r="K11">
            <v>0.2</v>
          </cell>
        </row>
        <row r="12">
          <cell r="B12">
            <v>22.158333333333335</v>
          </cell>
          <cell r="C12">
            <v>26.8</v>
          </cell>
          <cell r="D12">
            <v>21</v>
          </cell>
          <cell r="E12">
            <v>92.625</v>
          </cell>
          <cell r="F12">
            <v>96</v>
          </cell>
          <cell r="G12">
            <v>70</v>
          </cell>
          <cell r="H12">
            <v>25.92</v>
          </cell>
          <cell r="I12" t="str">
            <v>NE</v>
          </cell>
          <cell r="J12">
            <v>50.76</v>
          </cell>
          <cell r="K12">
            <v>37.799999999999997</v>
          </cell>
        </row>
        <row r="13">
          <cell r="B13">
            <v>21.083333333333339</v>
          </cell>
          <cell r="C13">
            <v>23.5</v>
          </cell>
          <cell r="D13">
            <v>19.600000000000001</v>
          </cell>
          <cell r="E13">
            <v>93.083333333333329</v>
          </cell>
          <cell r="F13">
            <v>97</v>
          </cell>
          <cell r="G13">
            <v>84</v>
          </cell>
          <cell r="H13">
            <v>23.400000000000002</v>
          </cell>
          <cell r="I13" t="str">
            <v>NE</v>
          </cell>
          <cell r="J13">
            <v>41.04</v>
          </cell>
          <cell r="K13">
            <v>29.400000000000002</v>
          </cell>
        </row>
        <row r="14">
          <cell r="B14">
            <v>20.204166666666669</v>
          </cell>
          <cell r="C14">
            <v>21</v>
          </cell>
          <cell r="D14">
            <v>19</v>
          </cell>
          <cell r="E14">
            <v>94.333333333333329</v>
          </cell>
          <cell r="F14">
            <v>97</v>
          </cell>
          <cell r="G14">
            <v>87</v>
          </cell>
          <cell r="H14">
            <v>16.2</v>
          </cell>
          <cell r="I14" t="str">
            <v>L</v>
          </cell>
          <cell r="J14">
            <v>51.480000000000004</v>
          </cell>
          <cell r="K14">
            <v>45.6</v>
          </cell>
        </row>
        <row r="15">
          <cell r="B15">
            <v>22.770833333333332</v>
          </cell>
          <cell r="C15">
            <v>28</v>
          </cell>
          <cell r="D15">
            <v>19.8</v>
          </cell>
          <cell r="E15">
            <v>87.375</v>
          </cell>
          <cell r="F15">
            <v>96</v>
          </cell>
          <cell r="G15">
            <v>68</v>
          </cell>
          <cell r="H15">
            <v>17.64</v>
          </cell>
          <cell r="I15" t="str">
            <v>L</v>
          </cell>
          <cell r="J15">
            <v>33.480000000000004</v>
          </cell>
          <cell r="K15">
            <v>0</v>
          </cell>
        </row>
        <row r="16">
          <cell r="B16">
            <v>24.325000000000003</v>
          </cell>
          <cell r="C16">
            <v>30.7</v>
          </cell>
          <cell r="D16">
            <v>18.7</v>
          </cell>
          <cell r="E16">
            <v>73.208333333333329</v>
          </cell>
          <cell r="F16">
            <v>88</v>
          </cell>
          <cell r="G16">
            <v>55</v>
          </cell>
          <cell r="H16">
            <v>16.559999999999999</v>
          </cell>
          <cell r="I16" t="str">
            <v>L</v>
          </cell>
          <cell r="J16">
            <v>33.840000000000003</v>
          </cell>
          <cell r="K16">
            <v>0</v>
          </cell>
        </row>
        <row r="17">
          <cell r="B17">
            <v>26.066666666666666</v>
          </cell>
          <cell r="C17">
            <v>32.299999999999997</v>
          </cell>
          <cell r="D17">
            <v>22</v>
          </cell>
          <cell r="E17">
            <v>78.125</v>
          </cell>
          <cell r="F17">
            <v>94</v>
          </cell>
          <cell r="G17">
            <v>50</v>
          </cell>
          <cell r="H17">
            <v>25.56</v>
          </cell>
          <cell r="I17" t="str">
            <v>N</v>
          </cell>
          <cell r="J17">
            <v>71.28</v>
          </cell>
          <cell r="K17">
            <v>13.6</v>
          </cell>
        </row>
        <row r="18">
          <cell r="B18">
            <v>25.362500000000001</v>
          </cell>
          <cell r="C18">
            <v>33.1</v>
          </cell>
          <cell r="D18">
            <v>22</v>
          </cell>
          <cell r="E18">
            <v>83.041666666666671</v>
          </cell>
          <cell r="F18">
            <v>95</v>
          </cell>
          <cell r="G18">
            <v>48</v>
          </cell>
          <cell r="H18">
            <v>12.24</v>
          </cell>
          <cell r="I18" t="str">
            <v>L</v>
          </cell>
          <cell r="J18">
            <v>37.800000000000004</v>
          </cell>
          <cell r="K18">
            <v>5.8</v>
          </cell>
        </row>
        <row r="19">
          <cell r="B19">
            <v>24.474999999999998</v>
          </cell>
          <cell r="C19">
            <v>29.5</v>
          </cell>
          <cell r="D19">
            <v>21.5</v>
          </cell>
          <cell r="E19">
            <v>80.5</v>
          </cell>
          <cell r="F19">
            <v>94</v>
          </cell>
          <cell r="G19">
            <v>58</v>
          </cell>
          <cell r="H19">
            <v>15.48</v>
          </cell>
          <cell r="I19" t="str">
            <v>S</v>
          </cell>
          <cell r="J19">
            <v>30.96</v>
          </cell>
          <cell r="K19">
            <v>1</v>
          </cell>
        </row>
        <row r="20">
          <cell r="B20">
            <v>26.558333333333337</v>
          </cell>
          <cell r="C20">
            <v>34.200000000000003</v>
          </cell>
          <cell r="D20">
            <v>20.6</v>
          </cell>
          <cell r="E20">
            <v>68.375</v>
          </cell>
          <cell r="F20">
            <v>89</v>
          </cell>
          <cell r="G20">
            <v>37</v>
          </cell>
          <cell r="H20">
            <v>14.4</v>
          </cell>
          <cell r="I20" t="str">
            <v>S</v>
          </cell>
          <cell r="J20">
            <v>28.44</v>
          </cell>
          <cell r="K20">
            <v>0</v>
          </cell>
        </row>
        <row r="21">
          <cell r="B21">
            <v>27.533333333333335</v>
          </cell>
          <cell r="C21">
            <v>35</v>
          </cell>
          <cell r="D21">
            <v>23.7</v>
          </cell>
          <cell r="E21">
            <v>71.125</v>
          </cell>
          <cell r="F21">
            <v>87</v>
          </cell>
          <cell r="G21">
            <v>42</v>
          </cell>
          <cell r="H21">
            <v>20.88</v>
          </cell>
          <cell r="I21" t="str">
            <v>L</v>
          </cell>
          <cell r="J21">
            <v>44.28</v>
          </cell>
          <cell r="K21">
            <v>0</v>
          </cell>
        </row>
        <row r="22">
          <cell r="B22">
            <v>25.404166666666665</v>
          </cell>
          <cell r="C22">
            <v>35.6</v>
          </cell>
          <cell r="D22">
            <v>19.399999999999999</v>
          </cell>
          <cell r="E22">
            <v>77.916666666666671</v>
          </cell>
          <cell r="F22">
            <v>96</v>
          </cell>
          <cell r="G22">
            <v>45</v>
          </cell>
          <cell r="H22">
            <v>41.4</v>
          </cell>
          <cell r="I22" t="str">
            <v>L</v>
          </cell>
          <cell r="J22">
            <v>72.360000000000014</v>
          </cell>
          <cell r="K22">
            <v>19.399999999999999</v>
          </cell>
        </row>
        <row r="23">
          <cell r="B23">
            <v>23.913043478260864</v>
          </cell>
          <cell r="C23">
            <v>31.2</v>
          </cell>
          <cell r="D23">
            <v>19.7</v>
          </cell>
          <cell r="E23">
            <v>78.478260869565219</v>
          </cell>
          <cell r="F23">
            <v>96</v>
          </cell>
          <cell r="G23">
            <v>48</v>
          </cell>
          <cell r="H23">
            <v>14.04</v>
          </cell>
          <cell r="I23" t="str">
            <v>SE</v>
          </cell>
          <cell r="J23">
            <v>30.6</v>
          </cell>
          <cell r="K23">
            <v>1</v>
          </cell>
        </row>
        <row r="24">
          <cell r="B24">
            <v>24.216666666666665</v>
          </cell>
          <cell r="C24">
            <v>28.9</v>
          </cell>
          <cell r="D24">
            <v>19.600000000000001</v>
          </cell>
          <cell r="E24">
            <v>66.166666666666671</v>
          </cell>
          <cell r="F24">
            <v>88</v>
          </cell>
          <cell r="G24">
            <v>44</v>
          </cell>
          <cell r="H24">
            <v>20.16</v>
          </cell>
          <cell r="I24" t="str">
            <v>L</v>
          </cell>
          <cell r="J24">
            <v>42.12</v>
          </cell>
          <cell r="K24">
            <v>0</v>
          </cell>
        </row>
        <row r="25">
          <cell r="B25">
            <v>22.883333333333329</v>
          </cell>
          <cell r="C25">
            <v>28.9</v>
          </cell>
          <cell r="D25">
            <v>17</v>
          </cell>
          <cell r="E25">
            <v>59.416666666666664</v>
          </cell>
          <cell r="F25">
            <v>77</v>
          </cell>
          <cell r="G25">
            <v>34</v>
          </cell>
          <cell r="H25">
            <v>16.559999999999999</v>
          </cell>
          <cell r="I25" t="str">
            <v>L</v>
          </cell>
          <cell r="J25">
            <v>35.28</v>
          </cell>
          <cell r="K25">
            <v>0</v>
          </cell>
        </row>
        <row r="26">
          <cell r="B26">
            <v>24.879166666666666</v>
          </cell>
          <cell r="C26">
            <v>32.799999999999997</v>
          </cell>
          <cell r="D26">
            <v>18</v>
          </cell>
          <cell r="E26">
            <v>56.083333333333336</v>
          </cell>
          <cell r="F26">
            <v>80</v>
          </cell>
          <cell r="G26">
            <v>31</v>
          </cell>
          <cell r="H26">
            <v>14.76</v>
          </cell>
          <cell r="I26" t="str">
            <v>L</v>
          </cell>
          <cell r="J26">
            <v>31.319999999999997</v>
          </cell>
          <cell r="K26">
            <v>0</v>
          </cell>
        </row>
        <row r="27">
          <cell r="B27">
            <v>25.183333333333337</v>
          </cell>
          <cell r="C27">
            <v>32.700000000000003</v>
          </cell>
          <cell r="D27">
            <v>21.6</v>
          </cell>
          <cell r="E27">
            <v>70.916666666666671</v>
          </cell>
          <cell r="F27">
            <v>92</v>
          </cell>
          <cell r="G27">
            <v>52</v>
          </cell>
          <cell r="H27">
            <v>14.04</v>
          </cell>
          <cell r="I27" t="str">
            <v>L</v>
          </cell>
          <cell r="J27">
            <v>63</v>
          </cell>
          <cell r="K27">
            <v>18.599999999999998</v>
          </cell>
        </row>
        <row r="28">
          <cell r="B28">
            <v>22.316666666666666</v>
          </cell>
          <cell r="C28">
            <v>26.3</v>
          </cell>
          <cell r="D28">
            <v>20.9</v>
          </cell>
          <cell r="E28">
            <v>92.958333333333329</v>
          </cell>
          <cell r="F28">
            <v>100</v>
          </cell>
          <cell r="G28">
            <v>77</v>
          </cell>
          <cell r="H28">
            <v>13.32</v>
          </cell>
          <cell r="I28" t="str">
            <v>L</v>
          </cell>
          <cell r="J28">
            <v>59.04</v>
          </cell>
          <cell r="K28">
            <v>29</v>
          </cell>
        </row>
        <row r="29">
          <cell r="B29">
            <v>23.141666666666666</v>
          </cell>
          <cell r="C29">
            <v>27.3</v>
          </cell>
          <cell r="D29">
            <v>20.9</v>
          </cell>
          <cell r="E29">
            <v>90.75</v>
          </cell>
          <cell r="F29">
            <v>97</v>
          </cell>
          <cell r="G29">
            <v>73</v>
          </cell>
          <cell r="H29">
            <v>17.28</v>
          </cell>
          <cell r="I29" t="str">
            <v>N</v>
          </cell>
          <cell r="J29">
            <v>34.200000000000003</v>
          </cell>
          <cell r="K29">
            <v>24.200000000000003</v>
          </cell>
        </row>
        <row r="30">
          <cell r="B30">
            <v>23.400000000000002</v>
          </cell>
          <cell r="C30">
            <v>29</v>
          </cell>
          <cell r="D30">
            <v>20.8</v>
          </cell>
          <cell r="E30">
            <v>89.75</v>
          </cell>
          <cell r="F30">
            <v>99</v>
          </cell>
          <cell r="G30">
            <v>63</v>
          </cell>
          <cell r="H30">
            <v>17.64</v>
          </cell>
          <cell r="I30" t="str">
            <v>N</v>
          </cell>
          <cell r="J30">
            <v>37.800000000000004</v>
          </cell>
          <cell r="K30">
            <v>74.199999999999989</v>
          </cell>
        </row>
        <row r="31">
          <cell r="B31">
            <v>23.258333333333329</v>
          </cell>
          <cell r="C31">
            <v>27.6</v>
          </cell>
          <cell r="D31">
            <v>20.6</v>
          </cell>
          <cell r="E31">
            <v>80.125</v>
          </cell>
          <cell r="F31">
            <v>96</v>
          </cell>
          <cell r="G31">
            <v>52</v>
          </cell>
          <cell r="H31">
            <v>16.2</v>
          </cell>
          <cell r="I31" t="str">
            <v>SO</v>
          </cell>
          <cell r="J31">
            <v>30.96</v>
          </cell>
          <cell r="K31">
            <v>19.599999999999998</v>
          </cell>
        </row>
        <row r="32">
          <cell r="B32">
            <v>22.266666666666662</v>
          </cell>
          <cell r="C32">
            <v>30</v>
          </cell>
          <cell r="D32">
            <v>16</v>
          </cell>
          <cell r="E32">
            <v>60.666666666666664</v>
          </cell>
          <cell r="F32">
            <v>84</v>
          </cell>
          <cell r="G32">
            <v>26</v>
          </cell>
          <cell r="H32">
            <v>12.96</v>
          </cell>
          <cell r="I32" t="str">
            <v>S</v>
          </cell>
          <cell r="J32">
            <v>23.040000000000003</v>
          </cell>
          <cell r="K32">
            <v>0</v>
          </cell>
        </row>
        <row r="33">
          <cell r="B33">
            <v>24.170833333333334</v>
          </cell>
          <cell r="C33">
            <v>30.1</v>
          </cell>
          <cell r="D33">
            <v>19.899999999999999</v>
          </cell>
          <cell r="E33">
            <v>60.916666666666664</v>
          </cell>
          <cell r="F33">
            <v>82</v>
          </cell>
          <cell r="G33">
            <v>44</v>
          </cell>
          <cell r="H33">
            <v>13.32</v>
          </cell>
          <cell r="I33" t="str">
            <v>SE</v>
          </cell>
          <cell r="J33">
            <v>28.08</v>
          </cell>
          <cell r="K33">
            <v>0</v>
          </cell>
        </row>
        <row r="34">
          <cell r="B34">
            <v>27.1875</v>
          </cell>
          <cell r="C34">
            <v>34.1</v>
          </cell>
          <cell r="D34">
            <v>21.8</v>
          </cell>
          <cell r="E34">
            <v>59.708333333333336</v>
          </cell>
          <cell r="F34">
            <v>75</v>
          </cell>
          <cell r="G34">
            <v>42</v>
          </cell>
          <cell r="H34">
            <v>15.120000000000001</v>
          </cell>
          <cell r="I34" t="str">
            <v>NE</v>
          </cell>
          <cell r="J34">
            <v>31.680000000000003</v>
          </cell>
          <cell r="K34">
            <v>0</v>
          </cell>
        </row>
        <row r="35">
          <cell r="B35">
            <v>26.470833333333331</v>
          </cell>
          <cell r="C35">
            <v>35.299999999999997</v>
          </cell>
          <cell r="D35">
            <v>19.600000000000001</v>
          </cell>
          <cell r="E35">
            <v>68.541666666666671</v>
          </cell>
          <cell r="F35">
            <v>87</v>
          </cell>
          <cell r="G35">
            <v>42</v>
          </cell>
          <cell r="H35">
            <v>37.080000000000005</v>
          </cell>
          <cell r="I35" t="str">
            <v>N</v>
          </cell>
          <cell r="J35">
            <v>71.28</v>
          </cell>
          <cell r="K35">
            <v>1.2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26.150000000000006</v>
          </cell>
          <cell r="C5">
            <v>33.200000000000003</v>
          </cell>
          <cell r="D5">
            <v>20.8</v>
          </cell>
          <cell r="E5">
            <v>71.75</v>
          </cell>
          <cell r="F5">
            <v>92</v>
          </cell>
          <cell r="G5">
            <v>49</v>
          </cell>
          <cell r="H5">
            <v>16.2</v>
          </cell>
          <cell r="I5" t="str">
            <v>N</v>
          </cell>
          <cell r="J5">
            <v>33.840000000000003</v>
          </cell>
          <cell r="K5">
            <v>0</v>
          </cell>
        </row>
        <row r="6">
          <cell r="B6">
            <v>26.358333333333345</v>
          </cell>
          <cell r="C6">
            <v>30.9</v>
          </cell>
          <cell r="D6">
            <v>21.8</v>
          </cell>
          <cell r="E6">
            <v>75.650000000000006</v>
          </cell>
          <cell r="F6">
            <v>97</v>
          </cell>
          <cell r="G6">
            <v>60</v>
          </cell>
          <cell r="H6">
            <v>13.68</v>
          </cell>
          <cell r="I6" t="str">
            <v>NE</v>
          </cell>
          <cell r="J6">
            <v>27.720000000000002</v>
          </cell>
          <cell r="K6">
            <v>9.4</v>
          </cell>
        </row>
        <row r="7">
          <cell r="B7">
            <v>25.991666666666671</v>
          </cell>
          <cell r="C7">
            <v>30.8</v>
          </cell>
          <cell r="D7">
            <v>22.4</v>
          </cell>
          <cell r="E7">
            <v>77.705882352941174</v>
          </cell>
          <cell r="F7">
            <v>100</v>
          </cell>
          <cell r="G7">
            <v>62</v>
          </cell>
          <cell r="H7">
            <v>12.24</v>
          </cell>
          <cell r="I7" t="str">
            <v>S</v>
          </cell>
          <cell r="J7">
            <v>29.52</v>
          </cell>
          <cell r="K7">
            <v>0</v>
          </cell>
        </row>
        <row r="8">
          <cell r="B8">
            <v>24.250000000000004</v>
          </cell>
          <cell r="C8">
            <v>32.4</v>
          </cell>
          <cell r="D8">
            <v>20.100000000000001</v>
          </cell>
          <cell r="E8">
            <v>78.238095238095241</v>
          </cell>
          <cell r="F8">
            <v>96</v>
          </cell>
          <cell r="G8">
            <v>47</v>
          </cell>
          <cell r="H8">
            <v>10.8</v>
          </cell>
          <cell r="I8" t="str">
            <v>SO</v>
          </cell>
          <cell r="J8">
            <v>31.680000000000003</v>
          </cell>
          <cell r="K8">
            <v>1.2</v>
          </cell>
        </row>
        <row r="9">
          <cell r="B9">
            <v>25.766666666666666</v>
          </cell>
          <cell r="C9">
            <v>32.4</v>
          </cell>
          <cell r="D9">
            <v>20.7</v>
          </cell>
          <cell r="E9">
            <v>68.739130434782609</v>
          </cell>
          <cell r="F9">
            <v>100</v>
          </cell>
          <cell r="G9">
            <v>43</v>
          </cell>
          <cell r="H9">
            <v>10.08</v>
          </cell>
          <cell r="I9" t="str">
            <v>S</v>
          </cell>
          <cell r="J9">
            <v>24.12</v>
          </cell>
          <cell r="K9">
            <v>0</v>
          </cell>
        </row>
        <row r="10">
          <cell r="B10">
            <v>25.791666666666671</v>
          </cell>
          <cell r="C10">
            <v>31.9</v>
          </cell>
          <cell r="D10">
            <v>20.5</v>
          </cell>
          <cell r="E10">
            <v>70.625</v>
          </cell>
          <cell r="F10">
            <v>95</v>
          </cell>
          <cell r="G10">
            <v>53</v>
          </cell>
          <cell r="H10">
            <v>11.879999999999999</v>
          </cell>
          <cell r="I10" t="str">
            <v>S</v>
          </cell>
          <cell r="J10">
            <v>29.16</v>
          </cell>
          <cell r="K10">
            <v>0</v>
          </cell>
        </row>
        <row r="11">
          <cell r="B11">
            <v>27.108333333333334</v>
          </cell>
          <cell r="C11">
            <v>33.6</v>
          </cell>
          <cell r="D11">
            <v>21.7</v>
          </cell>
          <cell r="E11">
            <v>68.333333333333329</v>
          </cell>
          <cell r="F11">
            <v>89</v>
          </cell>
          <cell r="G11">
            <v>45</v>
          </cell>
          <cell r="H11">
            <v>17.64</v>
          </cell>
          <cell r="I11" t="str">
            <v>N</v>
          </cell>
          <cell r="J11">
            <v>31.680000000000003</v>
          </cell>
          <cell r="K11">
            <v>0</v>
          </cell>
        </row>
        <row r="12">
          <cell r="B12">
            <v>25.912499999999991</v>
          </cell>
          <cell r="C12">
            <v>32.9</v>
          </cell>
          <cell r="D12">
            <v>22</v>
          </cell>
          <cell r="E12">
            <v>78.375</v>
          </cell>
          <cell r="F12">
            <v>100</v>
          </cell>
          <cell r="G12">
            <v>52</v>
          </cell>
          <cell r="H12">
            <v>11.879999999999999</v>
          </cell>
          <cell r="I12" t="str">
            <v>L</v>
          </cell>
          <cell r="J12">
            <v>30.96</v>
          </cell>
          <cell r="K12">
            <v>7.6000000000000005</v>
          </cell>
        </row>
        <row r="13">
          <cell r="B13">
            <v>26.808333333333334</v>
          </cell>
          <cell r="C13">
            <v>34.1</v>
          </cell>
          <cell r="D13">
            <v>21.8</v>
          </cell>
          <cell r="E13">
            <v>74.434782608695656</v>
          </cell>
          <cell r="F13">
            <v>100</v>
          </cell>
          <cell r="G13">
            <v>46</v>
          </cell>
          <cell r="H13">
            <v>14.76</v>
          </cell>
          <cell r="I13" t="str">
            <v>N</v>
          </cell>
          <cell r="J13">
            <v>29.880000000000003</v>
          </cell>
          <cell r="K13">
            <v>0</v>
          </cell>
        </row>
        <row r="14">
          <cell r="B14">
            <v>22.883333333333336</v>
          </cell>
          <cell r="C14">
            <v>26.1</v>
          </cell>
          <cell r="D14">
            <v>19.7</v>
          </cell>
          <cell r="E14">
            <v>82.647058823529406</v>
          </cell>
          <cell r="F14">
            <v>99</v>
          </cell>
          <cell r="G14">
            <v>74</v>
          </cell>
          <cell r="H14">
            <v>10.08</v>
          </cell>
          <cell r="I14" t="str">
            <v>L</v>
          </cell>
          <cell r="J14">
            <v>33.119999999999997</v>
          </cell>
          <cell r="K14">
            <v>81.40000000000002</v>
          </cell>
        </row>
        <row r="15">
          <cell r="B15">
            <v>25.154166666666665</v>
          </cell>
          <cell r="C15">
            <v>32</v>
          </cell>
          <cell r="D15">
            <v>21.5</v>
          </cell>
          <cell r="E15">
            <v>78.521739130434781</v>
          </cell>
          <cell r="F15">
            <v>100</v>
          </cell>
          <cell r="G15">
            <v>53</v>
          </cell>
          <cell r="H15">
            <v>7.5600000000000005</v>
          </cell>
          <cell r="I15" t="str">
            <v>S</v>
          </cell>
          <cell r="J15">
            <v>20.16</v>
          </cell>
          <cell r="K15">
            <v>0</v>
          </cell>
        </row>
        <row r="16">
          <cell r="B16">
            <v>26.962499999999995</v>
          </cell>
          <cell r="C16">
            <v>31.8</v>
          </cell>
          <cell r="D16">
            <v>23.4</v>
          </cell>
          <cell r="E16">
            <v>79.826086956521735</v>
          </cell>
          <cell r="F16">
            <v>100</v>
          </cell>
          <cell r="G16">
            <v>58</v>
          </cell>
          <cell r="H16">
            <v>10.8</v>
          </cell>
          <cell r="I16" t="str">
            <v>N</v>
          </cell>
          <cell r="J16">
            <v>20.88</v>
          </cell>
          <cell r="K16">
            <v>0</v>
          </cell>
        </row>
        <row r="17">
          <cell r="B17">
            <v>27.570833333333329</v>
          </cell>
          <cell r="C17">
            <v>33</v>
          </cell>
          <cell r="D17">
            <v>22.9</v>
          </cell>
          <cell r="E17">
            <v>73.545454545454547</v>
          </cell>
          <cell r="F17">
            <v>100</v>
          </cell>
          <cell r="G17">
            <v>43</v>
          </cell>
          <cell r="H17">
            <v>11.879999999999999</v>
          </cell>
          <cell r="I17" t="str">
            <v>NO</v>
          </cell>
          <cell r="J17">
            <v>27.36</v>
          </cell>
          <cell r="K17">
            <v>0</v>
          </cell>
        </row>
        <row r="18">
          <cell r="B18">
            <v>25.870833333333334</v>
          </cell>
          <cell r="C18">
            <v>30.2</v>
          </cell>
          <cell r="D18">
            <v>22.9</v>
          </cell>
          <cell r="E18">
            <v>79.875</v>
          </cell>
          <cell r="F18">
            <v>91</v>
          </cell>
          <cell r="G18">
            <v>63</v>
          </cell>
          <cell r="H18">
            <v>10.8</v>
          </cell>
          <cell r="I18" t="str">
            <v>SO</v>
          </cell>
          <cell r="J18">
            <v>22.68</v>
          </cell>
          <cell r="K18">
            <v>0</v>
          </cell>
        </row>
        <row r="19">
          <cell r="B19">
            <v>24.895833333333332</v>
          </cell>
          <cell r="C19">
            <v>30.5</v>
          </cell>
          <cell r="D19">
            <v>20.8</v>
          </cell>
          <cell r="E19">
            <v>74.291666666666671</v>
          </cell>
          <cell r="F19">
            <v>90</v>
          </cell>
          <cell r="G19">
            <v>51</v>
          </cell>
          <cell r="H19">
            <v>8.2799999999999994</v>
          </cell>
          <cell r="I19" t="str">
            <v>SO</v>
          </cell>
          <cell r="J19">
            <v>23.759999999999998</v>
          </cell>
          <cell r="K19">
            <v>0</v>
          </cell>
        </row>
        <row r="20">
          <cell r="B20">
            <v>26.083333333333329</v>
          </cell>
          <cell r="C20">
            <v>32.9</v>
          </cell>
          <cell r="D20">
            <v>20.6</v>
          </cell>
          <cell r="E20">
            <v>70.78947368421052</v>
          </cell>
          <cell r="F20">
            <v>100</v>
          </cell>
          <cell r="G20">
            <v>47</v>
          </cell>
          <cell r="H20">
            <v>15.48</v>
          </cell>
          <cell r="I20" t="str">
            <v>N</v>
          </cell>
          <cell r="J20">
            <v>32.04</v>
          </cell>
          <cell r="K20">
            <v>0</v>
          </cell>
        </row>
        <row r="21">
          <cell r="B21">
            <v>29.262500000000006</v>
          </cell>
          <cell r="C21">
            <v>34.799999999999997</v>
          </cell>
          <cell r="D21">
            <v>23.8</v>
          </cell>
          <cell r="E21">
            <v>64.833333333333329</v>
          </cell>
          <cell r="F21">
            <v>95</v>
          </cell>
          <cell r="G21">
            <v>43</v>
          </cell>
          <cell r="H21">
            <v>16.920000000000002</v>
          </cell>
          <cell r="I21" t="str">
            <v>N</v>
          </cell>
          <cell r="J21">
            <v>42.12</v>
          </cell>
          <cell r="K21">
            <v>0</v>
          </cell>
        </row>
        <row r="22">
          <cell r="B22">
            <v>29.545833333333334</v>
          </cell>
          <cell r="C22">
            <v>35.6</v>
          </cell>
          <cell r="D22">
            <v>22.2</v>
          </cell>
          <cell r="E22">
            <v>66.708333333333329</v>
          </cell>
          <cell r="F22">
            <v>100</v>
          </cell>
          <cell r="G22">
            <v>43</v>
          </cell>
          <cell r="H22">
            <v>15.120000000000001</v>
          </cell>
          <cell r="I22" t="str">
            <v>N</v>
          </cell>
          <cell r="J22">
            <v>37.080000000000005</v>
          </cell>
          <cell r="K22">
            <v>12.4</v>
          </cell>
        </row>
        <row r="23">
          <cell r="B23">
            <v>24.295833333333334</v>
          </cell>
          <cell r="C23">
            <v>29.1</v>
          </cell>
          <cell r="D23">
            <v>21.3</v>
          </cell>
          <cell r="E23">
            <v>81.285714285714292</v>
          </cell>
          <cell r="F23">
            <v>100</v>
          </cell>
          <cell r="G23">
            <v>60</v>
          </cell>
          <cell r="H23">
            <v>11.879999999999999</v>
          </cell>
          <cell r="I23" t="str">
            <v>SO</v>
          </cell>
          <cell r="J23">
            <v>41.4</v>
          </cell>
          <cell r="K23">
            <v>8.1999999999999993</v>
          </cell>
        </row>
        <row r="24">
          <cell r="B24">
            <v>27.108333333333334</v>
          </cell>
          <cell r="C24">
            <v>33.9</v>
          </cell>
          <cell r="D24">
            <v>22.2</v>
          </cell>
          <cell r="E24">
            <v>65.818181818181813</v>
          </cell>
          <cell r="F24">
            <v>94</v>
          </cell>
          <cell r="G24">
            <v>36</v>
          </cell>
          <cell r="H24">
            <v>11.879999999999999</v>
          </cell>
          <cell r="I24" t="str">
            <v>L</v>
          </cell>
          <cell r="J24">
            <v>28.08</v>
          </cell>
          <cell r="K24">
            <v>0</v>
          </cell>
        </row>
        <row r="25">
          <cell r="B25">
            <v>26.778260869565212</v>
          </cell>
          <cell r="C25">
            <v>33.200000000000003</v>
          </cell>
          <cell r="D25">
            <v>20</v>
          </cell>
          <cell r="E25">
            <v>53.260869565217391</v>
          </cell>
          <cell r="F25">
            <v>87</v>
          </cell>
          <cell r="G25">
            <v>29</v>
          </cell>
          <cell r="H25">
            <v>11.879999999999999</v>
          </cell>
          <cell r="I25" t="str">
            <v>SE</v>
          </cell>
          <cell r="J25">
            <v>26.64</v>
          </cell>
          <cell r="K25">
            <v>0</v>
          </cell>
        </row>
        <row r="26">
          <cell r="B26">
            <v>27.329166666666666</v>
          </cell>
          <cell r="C26">
            <v>34</v>
          </cell>
          <cell r="D26">
            <v>21.3</v>
          </cell>
          <cell r="E26">
            <v>51.333333333333336</v>
          </cell>
          <cell r="F26">
            <v>74</v>
          </cell>
          <cell r="G26">
            <v>37</v>
          </cell>
          <cell r="H26">
            <v>10.8</v>
          </cell>
          <cell r="I26" t="str">
            <v>SE</v>
          </cell>
          <cell r="J26">
            <v>30.240000000000002</v>
          </cell>
          <cell r="K26">
            <v>0</v>
          </cell>
        </row>
        <row r="27">
          <cell r="B27">
            <v>26.2</v>
          </cell>
          <cell r="C27">
            <v>31.7</v>
          </cell>
          <cell r="D27">
            <v>22.5</v>
          </cell>
          <cell r="E27">
            <v>76.208333333333329</v>
          </cell>
          <cell r="F27">
            <v>91</v>
          </cell>
          <cell r="G27">
            <v>58</v>
          </cell>
          <cell r="H27">
            <v>15.48</v>
          </cell>
          <cell r="I27" t="str">
            <v>SE</v>
          </cell>
          <cell r="J27">
            <v>31.319999999999997</v>
          </cell>
          <cell r="K27">
            <v>0.2</v>
          </cell>
        </row>
        <row r="28">
          <cell r="B28">
            <v>24.241666666666674</v>
          </cell>
          <cell r="C28">
            <v>27.7</v>
          </cell>
          <cell r="D28">
            <v>22.6</v>
          </cell>
          <cell r="E28">
            <v>87.642857142857139</v>
          </cell>
          <cell r="F28">
            <v>100</v>
          </cell>
          <cell r="G28">
            <v>74</v>
          </cell>
          <cell r="H28">
            <v>12.6</v>
          </cell>
          <cell r="I28" t="str">
            <v>N</v>
          </cell>
          <cell r="J28">
            <v>25.56</v>
          </cell>
          <cell r="K28">
            <v>15.600000000000001</v>
          </cell>
        </row>
        <row r="29">
          <cell r="B29">
            <v>24.283333333333331</v>
          </cell>
          <cell r="C29">
            <v>27.9</v>
          </cell>
          <cell r="D29">
            <v>21.8</v>
          </cell>
          <cell r="E29">
            <v>86.5</v>
          </cell>
          <cell r="F29">
            <v>100</v>
          </cell>
          <cell r="G29">
            <v>75</v>
          </cell>
          <cell r="H29">
            <v>8.64</v>
          </cell>
          <cell r="I29" t="str">
            <v>N</v>
          </cell>
          <cell r="J29">
            <v>20.88</v>
          </cell>
          <cell r="K29">
            <v>44.4</v>
          </cell>
        </row>
        <row r="30">
          <cell r="B30">
            <v>24.712500000000002</v>
          </cell>
          <cell r="C30">
            <v>29.5</v>
          </cell>
          <cell r="D30">
            <v>21.8</v>
          </cell>
          <cell r="E30">
            <v>78.5</v>
          </cell>
          <cell r="F30">
            <v>100</v>
          </cell>
          <cell r="G30">
            <v>66</v>
          </cell>
          <cell r="H30">
            <v>13.32</v>
          </cell>
          <cell r="I30" t="str">
            <v>N</v>
          </cell>
          <cell r="J30">
            <v>34.92</v>
          </cell>
          <cell r="K30">
            <v>143.39999999999998</v>
          </cell>
        </row>
        <row r="31">
          <cell r="B31">
            <v>23.895833333333332</v>
          </cell>
          <cell r="C31">
            <v>27.3</v>
          </cell>
          <cell r="D31">
            <v>22</v>
          </cell>
          <cell r="E31">
            <v>71.5</v>
          </cell>
          <cell r="F31">
            <v>99</v>
          </cell>
          <cell r="G31">
            <v>62</v>
          </cell>
          <cell r="H31">
            <v>12.24</v>
          </cell>
          <cell r="I31" t="str">
            <v>SO</v>
          </cell>
          <cell r="J31">
            <v>24.840000000000003</v>
          </cell>
          <cell r="K31">
            <v>5</v>
          </cell>
        </row>
        <row r="32">
          <cell r="B32">
            <v>22.937499999999996</v>
          </cell>
          <cell r="C32">
            <v>29.6</v>
          </cell>
          <cell r="D32">
            <v>16.5</v>
          </cell>
          <cell r="E32">
            <v>61.421052631578945</v>
          </cell>
          <cell r="F32">
            <v>100</v>
          </cell>
          <cell r="G32">
            <v>33</v>
          </cell>
          <cell r="H32">
            <v>8.2799999999999994</v>
          </cell>
          <cell r="I32" t="str">
            <v>S</v>
          </cell>
          <cell r="J32">
            <v>19.440000000000001</v>
          </cell>
          <cell r="K32">
            <v>0</v>
          </cell>
        </row>
        <row r="33">
          <cell r="B33">
            <v>25.695833333333336</v>
          </cell>
          <cell r="C33">
            <v>32.200000000000003</v>
          </cell>
          <cell r="D33">
            <v>20.2</v>
          </cell>
          <cell r="E33">
            <v>67.958333333333329</v>
          </cell>
          <cell r="F33">
            <v>94</v>
          </cell>
          <cell r="G33">
            <v>44</v>
          </cell>
          <cell r="H33">
            <v>11.520000000000001</v>
          </cell>
          <cell r="I33" t="str">
            <v>S</v>
          </cell>
          <cell r="J33">
            <v>24.48</v>
          </cell>
          <cell r="K33">
            <v>0.2</v>
          </cell>
        </row>
        <row r="34">
          <cell r="B34">
            <v>27.841666666666658</v>
          </cell>
          <cell r="C34">
            <v>33.299999999999997</v>
          </cell>
          <cell r="D34">
            <v>23.1</v>
          </cell>
          <cell r="E34">
            <v>73.782608695652172</v>
          </cell>
          <cell r="F34">
            <v>100</v>
          </cell>
          <cell r="G34">
            <v>50</v>
          </cell>
          <cell r="H34">
            <v>16.920000000000002</v>
          </cell>
          <cell r="I34" t="str">
            <v>SE</v>
          </cell>
          <cell r="J34">
            <v>30.96</v>
          </cell>
          <cell r="K34">
            <v>0</v>
          </cell>
        </row>
        <row r="35">
          <cell r="B35">
            <v>29.379166666666666</v>
          </cell>
          <cell r="C35">
            <v>34.700000000000003</v>
          </cell>
          <cell r="D35">
            <v>23.8</v>
          </cell>
          <cell r="E35">
            <v>66.791666666666671</v>
          </cell>
          <cell r="F35">
            <v>92</v>
          </cell>
          <cell r="G35">
            <v>43</v>
          </cell>
          <cell r="H35">
            <v>16.559999999999999</v>
          </cell>
          <cell r="I35" t="str">
            <v>N</v>
          </cell>
          <cell r="J35">
            <v>32.4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24.86666666666666</v>
          </cell>
          <cell r="C5">
            <v>34</v>
          </cell>
          <cell r="D5">
            <v>20.100000000000001</v>
          </cell>
          <cell r="E5">
            <v>77.708333333333329</v>
          </cell>
          <cell r="F5">
            <v>96</v>
          </cell>
          <cell r="G5">
            <v>45</v>
          </cell>
          <cell r="H5">
            <v>21.96</v>
          </cell>
          <cell r="I5" t="str">
            <v>SO</v>
          </cell>
          <cell r="J5">
            <v>43.92</v>
          </cell>
          <cell r="K5">
            <v>1</v>
          </cell>
        </row>
        <row r="6">
          <cell r="B6">
            <v>25.679166666666664</v>
          </cell>
          <cell r="C6">
            <v>32.5</v>
          </cell>
          <cell r="D6">
            <v>20.8</v>
          </cell>
          <cell r="E6">
            <v>74.291666666666671</v>
          </cell>
          <cell r="F6">
            <v>92</v>
          </cell>
          <cell r="G6">
            <v>48</v>
          </cell>
          <cell r="H6">
            <v>19.8</v>
          </cell>
          <cell r="I6" t="str">
            <v>S</v>
          </cell>
          <cell r="J6">
            <v>68.039999999999992</v>
          </cell>
          <cell r="K6">
            <v>2.4</v>
          </cell>
        </row>
        <row r="7">
          <cell r="B7">
            <v>24.545833333333331</v>
          </cell>
          <cell r="C7">
            <v>32.200000000000003</v>
          </cell>
          <cell r="D7">
            <v>21.2</v>
          </cell>
          <cell r="E7">
            <v>84.833333333333329</v>
          </cell>
          <cell r="F7">
            <v>97</v>
          </cell>
          <cell r="G7">
            <v>52</v>
          </cell>
          <cell r="H7">
            <v>19.440000000000001</v>
          </cell>
          <cell r="I7" t="str">
            <v>L</v>
          </cell>
          <cell r="J7">
            <v>45</v>
          </cell>
          <cell r="K7">
            <v>2.2000000000000002</v>
          </cell>
        </row>
        <row r="8">
          <cell r="B8">
            <v>22.983333333333338</v>
          </cell>
          <cell r="C8">
            <v>29.9</v>
          </cell>
          <cell r="D8">
            <v>19.8</v>
          </cell>
          <cell r="E8">
            <v>85.791666666666671</v>
          </cell>
          <cell r="F8">
            <v>97</v>
          </cell>
          <cell r="G8">
            <v>60</v>
          </cell>
          <cell r="H8">
            <v>9.7200000000000006</v>
          </cell>
          <cell r="I8" t="str">
            <v>N</v>
          </cell>
          <cell r="J8">
            <v>21.96</v>
          </cell>
          <cell r="K8">
            <v>0</v>
          </cell>
        </row>
        <row r="9">
          <cell r="B9">
            <v>23.295833333333334</v>
          </cell>
          <cell r="C9">
            <v>29.8</v>
          </cell>
          <cell r="D9">
            <v>17.7</v>
          </cell>
          <cell r="E9">
            <v>70.791666666666671</v>
          </cell>
          <cell r="F9">
            <v>93</v>
          </cell>
          <cell r="G9">
            <v>48</v>
          </cell>
          <cell r="H9">
            <v>9.3600000000000012</v>
          </cell>
          <cell r="I9" t="str">
            <v>N</v>
          </cell>
          <cell r="J9">
            <v>20.16</v>
          </cell>
          <cell r="K9">
            <v>0</v>
          </cell>
        </row>
        <row r="10">
          <cell r="B10">
            <v>23.462499999999995</v>
          </cell>
          <cell r="C10">
            <v>28.4</v>
          </cell>
          <cell r="D10">
            <v>19.5</v>
          </cell>
          <cell r="E10">
            <v>69.083333333333329</v>
          </cell>
          <cell r="F10">
            <v>84</v>
          </cell>
          <cell r="G10">
            <v>56</v>
          </cell>
          <cell r="H10">
            <v>10.8</v>
          </cell>
          <cell r="I10" t="str">
            <v>NO</v>
          </cell>
          <cell r="J10">
            <v>27.720000000000002</v>
          </cell>
          <cell r="K10">
            <v>0.4</v>
          </cell>
        </row>
        <row r="11">
          <cell r="B11">
            <v>24.612500000000001</v>
          </cell>
          <cell r="C11">
            <v>33</v>
          </cell>
          <cell r="D11">
            <v>19.399999999999999</v>
          </cell>
          <cell r="E11">
            <v>73.916666666666671</v>
          </cell>
          <cell r="F11">
            <v>96</v>
          </cell>
          <cell r="G11">
            <v>45</v>
          </cell>
          <cell r="H11">
            <v>11.879999999999999</v>
          </cell>
          <cell r="I11" t="str">
            <v>SO</v>
          </cell>
          <cell r="J11">
            <v>30.240000000000002</v>
          </cell>
          <cell r="K11">
            <v>17</v>
          </cell>
        </row>
        <row r="12">
          <cell r="B12">
            <v>21.266666666666669</v>
          </cell>
          <cell r="C12">
            <v>23.1</v>
          </cell>
          <cell r="D12">
            <v>19.600000000000001</v>
          </cell>
          <cell r="E12">
            <v>95.291666666666671</v>
          </cell>
          <cell r="F12">
            <v>98</v>
          </cell>
          <cell r="G12">
            <v>87</v>
          </cell>
          <cell r="H12">
            <v>16.2</v>
          </cell>
          <cell r="I12" t="str">
            <v>NO</v>
          </cell>
          <cell r="J12">
            <v>36.36</v>
          </cell>
          <cell r="K12">
            <v>113</v>
          </cell>
        </row>
        <row r="13">
          <cell r="B13">
            <v>21.024999999999995</v>
          </cell>
          <cell r="C13">
            <v>23.7</v>
          </cell>
          <cell r="D13">
            <v>18.5</v>
          </cell>
          <cell r="E13">
            <v>93.416666666666671</v>
          </cell>
          <cell r="F13">
            <v>98</v>
          </cell>
          <cell r="G13">
            <v>79</v>
          </cell>
          <cell r="H13">
            <v>16.559999999999999</v>
          </cell>
          <cell r="I13" t="str">
            <v>O</v>
          </cell>
          <cell r="J13">
            <v>52.56</v>
          </cell>
          <cell r="K13">
            <v>39.399999999999991</v>
          </cell>
        </row>
        <row r="14">
          <cell r="B14">
            <v>20.620833333333334</v>
          </cell>
          <cell r="C14">
            <v>22</v>
          </cell>
          <cell r="D14">
            <v>19</v>
          </cell>
          <cell r="E14">
            <v>93.708333333333329</v>
          </cell>
          <cell r="F14">
            <v>98</v>
          </cell>
          <cell r="G14">
            <v>83</v>
          </cell>
          <cell r="H14">
            <v>21.96</v>
          </cell>
          <cell r="I14" t="str">
            <v>SO</v>
          </cell>
          <cell r="J14">
            <v>51.12</v>
          </cell>
          <cell r="K14">
            <v>53.000000000000007</v>
          </cell>
        </row>
        <row r="15">
          <cell r="B15">
            <v>22.408333333333335</v>
          </cell>
          <cell r="C15">
            <v>26.2</v>
          </cell>
          <cell r="D15">
            <v>20.399999999999999</v>
          </cell>
          <cell r="E15">
            <v>91.208333333333329</v>
          </cell>
          <cell r="F15">
            <v>98</v>
          </cell>
          <cell r="G15">
            <v>78</v>
          </cell>
          <cell r="H15">
            <v>13.68</v>
          </cell>
          <cell r="I15" t="str">
            <v>NO</v>
          </cell>
          <cell r="J15">
            <v>27.36</v>
          </cell>
          <cell r="K15">
            <v>0.4</v>
          </cell>
        </row>
        <row r="16">
          <cell r="B16">
            <v>24.179166666666664</v>
          </cell>
          <cell r="C16">
            <v>29.8</v>
          </cell>
          <cell r="D16">
            <v>19.2</v>
          </cell>
          <cell r="E16">
            <v>77.625</v>
          </cell>
          <cell r="F16">
            <v>89</v>
          </cell>
          <cell r="G16">
            <v>61</v>
          </cell>
          <cell r="H16">
            <v>16.2</v>
          </cell>
          <cell r="I16" t="str">
            <v>O</v>
          </cell>
          <cell r="J16">
            <v>33.840000000000003</v>
          </cell>
          <cell r="K16">
            <v>0</v>
          </cell>
        </row>
        <row r="17">
          <cell r="B17">
            <v>27.237499999999994</v>
          </cell>
          <cell r="C17">
            <v>32.5</v>
          </cell>
          <cell r="D17">
            <v>22.6</v>
          </cell>
          <cell r="E17">
            <v>73.125</v>
          </cell>
          <cell r="F17">
            <v>92</v>
          </cell>
          <cell r="G17">
            <v>49</v>
          </cell>
          <cell r="H17">
            <v>18</v>
          </cell>
          <cell r="I17" t="str">
            <v>L</v>
          </cell>
          <cell r="J17">
            <v>38.159999999999997</v>
          </cell>
          <cell r="K17">
            <v>0</v>
          </cell>
        </row>
        <row r="18">
          <cell r="B18">
            <v>24.608333333333338</v>
          </cell>
          <cell r="C18">
            <v>33.1</v>
          </cell>
          <cell r="D18">
            <v>20.5</v>
          </cell>
          <cell r="E18">
            <v>83.541666666666671</v>
          </cell>
          <cell r="F18">
            <v>98</v>
          </cell>
          <cell r="G18">
            <v>46</v>
          </cell>
          <cell r="H18">
            <v>8.2799999999999994</v>
          </cell>
          <cell r="I18" t="str">
            <v>N</v>
          </cell>
          <cell r="J18">
            <v>47.519999999999996</v>
          </cell>
          <cell r="K18">
            <v>7</v>
          </cell>
        </row>
        <row r="19">
          <cell r="B19">
            <v>23.729166666666661</v>
          </cell>
          <cell r="C19">
            <v>29.7</v>
          </cell>
          <cell r="D19">
            <v>20.399999999999999</v>
          </cell>
          <cell r="E19">
            <v>80.25</v>
          </cell>
          <cell r="F19">
            <v>97</v>
          </cell>
          <cell r="G19">
            <v>54</v>
          </cell>
          <cell r="H19">
            <v>7.5600000000000005</v>
          </cell>
          <cell r="I19" t="str">
            <v>NE</v>
          </cell>
          <cell r="J19">
            <v>27.36</v>
          </cell>
          <cell r="K19">
            <v>0</v>
          </cell>
        </row>
        <row r="20">
          <cell r="B20">
            <v>25.654166666666669</v>
          </cell>
          <cell r="C20">
            <v>33.9</v>
          </cell>
          <cell r="D20">
            <v>19.600000000000001</v>
          </cell>
          <cell r="E20">
            <v>72.958333333333329</v>
          </cell>
          <cell r="F20">
            <v>95</v>
          </cell>
          <cell r="G20">
            <v>41</v>
          </cell>
          <cell r="H20">
            <v>10.08</v>
          </cell>
          <cell r="I20" t="str">
            <v>NO</v>
          </cell>
          <cell r="J20">
            <v>22.32</v>
          </cell>
          <cell r="K20">
            <v>0</v>
          </cell>
        </row>
        <row r="21">
          <cell r="B21">
            <v>26.116666666666664</v>
          </cell>
          <cell r="C21">
            <v>33.6</v>
          </cell>
          <cell r="D21">
            <v>19.5</v>
          </cell>
          <cell r="E21">
            <v>78.916666666666671</v>
          </cell>
          <cell r="F21">
            <v>94</v>
          </cell>
          <cell r="G21">
            <v>49</v>
          </cell>
          <cell r="H21">
            <v>17.64</v>
          </cell>
          <cell r="I21" t="str">
            <v>NO</v>
          </cell>
          <cell r="J21">
            <v>74.52</v>
          </cell>
          <cell r="K21">
            <v>12.6</v>
          </cell>
        </row>
        <row r="22">
          <cell r="B22">
            <v>24.737499999999994</v>
          </cell>
          <cell r="C22">
            <v>35.200000000000003</v>
          </cell>
          <cell r="D22">
            <v>19.5</v>
          </cell>
          <cell r="E22">
            <v>82.666666666666671</v>
          </cell>
          <cell r="F22">
            <v>97</v>
          </cell>
          <cell r="G22">
            <v>46</v>
          </cell>
          <cell r="H22">
            <v>21.6</v>
          </cell>
          <cell r="I22" t="str">
            <v>NO</v>
          </cell>
          <cell r="J22">
            <v>58.680000000000007</v>
          </cell>
          <cell r="K22">
            <v>22.799999999999997</v>
          </cell>
        </row>
        <row r="23">
          <cell r="B23">
            <v>23.641666666666666</v>
          </cell>
          <cell r="C23">
            <v>30.6</v>
          </cell>
          <cell r="D23">
            <v>19.8</v>
          </cell>
          <cell r="E23">
            <v>81.333333333333329</v>
          </cell>
          <cell r="F23">
            <v>97</v>
          </cell>
          <cell r="G23">
            <v>50</v>
          </cell>
          <cell r="H23">
            <v>10.8</v>
          </cell>
          <cell r="I23" t="str">
            <v>NO</v>
          </cell>
          <cell r="J23">
            <v>22.32</v>
          </cell>
          <cell r="K23">
            <v>0.4</v>
          </cell>
        </row>
        <row r="24">
          <cell r="B24">
            <v>23.783333333333331</v>
          </cell>
          <cell r="C24">
            <v>28.8</v>
          </cell>
          <cell r="D24">
            <v>20.399999999999999</v>
          </cell>
          <cell r="E24">
            <v>71.75</v>
          </cell>
          <cell r="F24">
            <v>95</v>
          </cell>
          <cell r="G24">
            <v>45</v>
          </cell>
          <cell r="H24">
            <v>21.96</v>
          </cell>
          <cell r="I24" t="str">
            <v>NO</v>
          </cell>
          <cell r="J24">
            <v>43.2</v>
          </cell>
          <cell r="K24">
            <v>0</v>
          </cell>
        </row>
        <row r="25">
          <cell r="B25">
            <v>23.029166666666665</v>
          </cell>
          <cell r="C25">
            <v>29.5</v>
          </cell>
          <cell r="D25">
            <v>17.600000000000001</v>
          </cell>
          <cell r="E25">
            <v>62.291666666666664</v>
          </cell>
          <cell r="F25">
            <v>87</v>
          </cell>
          <cell r="G25">
            <v>36</v>
          </cell>
          <cell r="H25">
            <v>21.240000000000002</v>
          </cell>
          <cell r="I25" t="str">
            <v>O</v>
          </cell>
          <cell r="J25">
            <v>45.72</v>
          </cell>
          <cell r="K25">
            <v>0</v>
          </cell>
        </row>
        <row r="26">
          <cell r="B26">
            <v>24.816666666666666</v>
          </cell>
          <cell r="C26">
            <v>32.9</v>
          </cell>
          <cell r="D26">
            <v>18.399999999999999</v>
          </cell>
          <cell r="E26">
            <v>58.458333333333336</v>
          </cell>
          <cell r="F26">
            <v>80</v>
          </cell>
          <cell r="G26">
            <v>33</v>
          </cell>
          <cell r="H26">
            <v>14.04</v>
          </cell>
          <cell r="I26" t="str">
            <v>O</v>
          </cell>
          <cell r="J26">
            <v>31.680000000000003</v>
          </cell>
          <cell r="K26">
            <v>0</v>
          </cell>
        </row>
        <row r="27">
          <cell r="B27">
            <v>24.525000000000002</v>
          </cell>
          <cell r="C27">
            <v>32.700000000000003</v>
          </cell>
          <cell r="D27">
            <v>20.8</v>
          </cell>
          <cell r="E27">
            <v>75.041666666666671</v>
          </cell>
          <cell r="F27">
            <v>98</v>
          </cell>
          <cell r="G27">
            <v>50</v>
          </cell>
          <cell r="H27">
            <v>15.48</v>
          </cell>
          <cell r="I27" t="str">
            <v>O</v>
          </cell>
          <cell r="J27">
            <v>52.56</v>
          </cell>
          <cell r="K27">
            <v>54.2</v>
          </cell>
        </row>
        <row r="28">
          <cell r="B28">
            <v>22.904166666666665</v>
          </cell>
          <cell r="C28">
            <v>26.4</v>
          </cell>
          <cell r="D28">
            <v>20.9</v>
          </cell>
          <cell r="E28">
            <v>92.041666666666671</v>
          </cell>
          <cell r="F28">
            <v>98</v>
          </cell>
          <cell r="G28">
            <v>77</v>
          </cell>
          <cell r="H28">
            <v>10.08</v>
          </cell>
          <cell r="I28" t="str">
            <v>SO</v>
          </cell>
          <cell r="J28">
            <v>20.52</v>
          </cell>
          <cell r="K28">
            <v>15.2</v>
          </cell>
        </row>
        <row r="29">
          <cell r="B29">
            <v>23.666666666666671</v>
          </cell>
          <cell r="C29">
            <v>28.7</v>
          </cell>
          <cell r="D29">
            <v>22.3</v>
          </cell>
          <cell r="E29">
            <v>91.25</v>
          </cell>
          <cell r="F29">
            <v>98</v>
          </cell>
          <cell r="G29">
            <v>68</v>
          </cell>
          <cell r="H29">
            <v>15.120000000000001</v>
          </cell>
          <cell r="I29" t="str">
            <v>S</v>
          </cell>
          <cell r="J29">
            <v>38.519999999999996</v>
          </cell>
          <cell r="K29">
            <v>36.4</v>
          </cell>
        </row>
        <row r="30">
          <cell r="B30">
            <v>23.55</v>
          </cell>
          <cell r="C30">
            <v>28.9</v>
          </cell>
          <cell r="D30">
            <v>21.9</v>
          </cell>
          <cell r="E30">
            <v>92.333333333333329</v>
          </cell>
          <cell r="F30">
            <v>98</v>
          </cell>
          <cell r="G30">
            <v>67</v>
          </cell>
          <cell r="H30">
            <v>12.96</v>
          </cell>
          <cell r="I30" t="str">
            <v>S</v>
          </cell>
          <cell r="J30">
            <v>40.32</v>
          </cell>
          <cell r="K30">
            <v>18.600000000000001</v>
          </cell>
        </row>
        <row r="31">
          <cell r="B31">
            <v>22.354166666666671</v>
          </cell>
          <cell r="C31">
            <v>26.2</v>
          </cell>
          <cell r="D31">
            <v>19.7</v>
          </cell>
          <cell r="E31">
            <v>82.333333333333329</v>
          </cell>
          <cell r="F31">
            <v>98</v>
          </cell>
          <cell r="G31">
            <v>55</v>
          </cell>
          <cell r="H31">
            <v>11.879999999999999</v>
          </cell>
          <cell r="I31" t="str">
            <v>NE</v>
          </cell>
          <cell r="J31">
            <v>29.52</v>
          </cell>
          <cell r="K31">
            <v>0.4</v>
          </cell>
        </row>
        <row r="32">
          <cell r="B32">
            <v>21.266666666666666</v>
          </cell>
          <cell r="C32">
            <v>28.8</v>
          </cell>
          <cell r="D32">
            <v>14.6</v>
          </cell>
          <cell r="E32">
            <v>66.666666666666671</v>
          </cell>
          <cell r="F32">
            <v>95</v>
          </cell>
          <cell r="G32">
            <v>31</v>
          </cell>
          <cell r="H32">
            <v>8.2799999999999994</v>
          </cell>
          <cell r="I32" t="str">
            <v>N</v>
          </cell>
          <cell r="J32">
            <v>22.32</v>
          </cell>
          <cell r="K32">
            <v>0.2</v>
          </cell>
        </row>
        <row r="33">
          <cell r="B33">
            <v>23.779166666666669</v>
          </cell>
          <cell r="C33">
            <v>29.8</v>
          </cell>
          <cell r="D33">
            <v>18.2</v>
          </cell>
          <cell r="E33">
            <v>68.083333333333329</v>
          </cell>
          <cell r="F33">
            <v>91</v>
          </cell>
          <cell r="G33">
            <v>48</v>
          </cell>
          <cell r="H33">
            <v>12.96</v>
          </cell>
          <cell r="I33" t="str">
            <v>NO</v>
          </cell>
          <cell r="J33">
            <v>27.36</v>
          </cell>
          <cell r="K33">
            <v>0</v>
          </cell>
        </row>
        <row r="34">
          <cell r="B34">
            <v>27.212500000000002</v>
          </cell>
          <cell r="C34">
            <v>34.200000000000003</v>
          </cell>
          <cell r="D34">
            <v>21.4</v>
          </cell>
          <cell r="E34">
            <v>61.458333333333336</v>
          </cell>
          <cell r="F34">
            <v>78</v>
          </cell>
          <cell r="G34">
            <v>43</v>
          </cell>
          <cell r="H34">
            <v>14.04</v>
          </cell>
          <cell r="I34" t="str">
            <v>O</v>
          </cell>
          <cell r="J34">
            <v>32.04</v>
          </cell>
          <cell r="K34">
            <v>0</v>
          </cell>
        </row>
        <row r="35">
          <cell r="B35">
            <v>25.558333333333326</v>
          </cell>
          <cell r="C35">
            <v>35.200000000000003</v>
          </cell>
          <cell r="D35">
            <v>18.399999999999999</v>
          </cell>
          <cell r="E35">
            <v>75.541666666666671</v>
          </cell>
          <cell r="F35">
            <v>98</v>
          </cell>
          <cell r="G35">
            <v>46</v>
          </cell>
          <cell r="H35">
            <v>28.8</v>
          </cell>
          <cell r="I35" t="str">
            <v>SO</v>
          </cell>
          <cell r="J35">
            <v>63.72</v>
          </cell>
          <cell r="K35">
            <v>14.2</v>
          </cell>
        </row>
        <row r="36">
          <cell r="I36" t="str">
            <v>NO</v>
          </cell>
        </row>
      </sheetData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24.604166666666668</v>
          </cell>
          <cell r="C5">
            <v>33.700000000000003</v>
          </cell>
          <cell r="D5">
            <v>17</v>
          </cell>
          <cell r="E5">
            <v>74.375</v>
          </cell>
          <cell r="F5">
            <v>95</v>
          </cell>
          <cell r="G5">
            <v>44</v>
          </cell>
          <cell r="H5">
            <v>13.68</v>
          </cell>
          <cell r="I5" t="str">
            <v>L</v>
          </cell>
          <cell r="J5">
            <v>38.159999999999997</v>
          </cell>
          <cell r="K5">
            <v>0</v>
          </cell>
        </row>
        <row r="6">
          <cell r="B6">
            <v>24.445833333333336</v>
          </cell>
          <cell r="C6">
            <v>32.9</v>
          </cell>
          <cell r="D6">
            <v>20.7</v>
          </cell>
          <cell r="E6">
            <v>78.291666666666671</v>
          </cell>
          <cell r="F6">
            <v>93</v>
          </cell>
          <cell r="G6">
            <v>48</v>
          </cell>
          <cell r="H6">
            <v>20.88</v>
          </cell>
          <cell r="I6" t="str">
            <v>NE</v>
          </cell>
          <cell r="J6">
            <v>48.24</v>
          </cell>
          <cell r="K6">
            <v>0.2</v>
          </cell>
        </row>
        <row r="7">
          <cell r="B7">
            <v>24.375</v>
          </cell>
          <cell r="C7">
            <v>32.1</v>
          </cell>
          <cell r="D7">
            <v>20.3</v>
          </cell>
          <cell r="E7">
            <v>81.333333333333329</v>
          </cell>
          <cell r="F7">
            <v>94</v>
          </cell>
          <cell r="G7">
            <v>50</v>
          </cell>
          <cell r="H7">
            <v>6.48</v>
          </cell>
          <cell r="I7" t="str">
            <v>NE</v>
          </cell>
          <cell r="J7">
            <v>42.84</v>
          </cell>
          <cell r="K7">
            <v>12.8</v>
          </cell>
        </row>
        <row r="8">
          <cell r="B8">
            <v>23.841666666666669</v>
          </cell>
          <cell r="C8">
            <v>32</v>
          </cell>
          <cell r="D8">
            <v>19.100000000000001</v>
          </cell>
          <cell r="E8">
            <v>79.833333333333329</v>
          </cell>
          <cell r="F8">
            <v>94</v>
          </cell>
          <cell r="G8">
            <v>45</v>
          </cell>
          <cell r="H8">
            <v>27</v>
          </cell>
          <cell r="I8" t="str">
            <v>SO</v>
          </cell>
          <cell r="J8">
            <v>40.32</v>
          </cell>
          <cell r="K8">
            <v>35.4</v>
          </cell>
        </row>
        <row r="9">
          <cell r="B9">
            <v>23.895833333333332</v>
          </cell>
          <cell r="C9">
            <v>31.2</v>
          </cell>
          <cell r="D9">
            <v>18.399999999999999</v>
          </cell>
          <cell r="E9">
            <v>73.166666666666671</v>
          </cell>
          <cell r="F9">
            <v>94</v>
          </cell>
          <cell r="G9">
            <v>45</v>
          </cell>
          <cell r="H9">
            <v>9.3600000000000012</v>
          </cell>
          <cell r="I9" t="str">
            <v>NO</v>
          </cell>
          <cell r="J9">
            <v>28.08</v>
          </cell>
          <cell r="K9">
            <v>0.8</v>
          </cell>
        </row>
        <row r="10">
          <cell r="B10">
            <v>24.333333333333332</v>
          </cell>
          <cell r="C10">
            <v>30.4</v>
          </cell>
          <cell r="D10">
            <v>20.8</v>
          </cell>
          <cell r="E10">
            <v>78.458333333333329</v>
          </cell>
          <cell r="F10">
            <v>94</v>
          </cell>
          <cell r="G10">
            <v>53</v>
          </cell>
          <cell r="H10">
            <v>9.3600000000000012</v>
          </cell>
          <cell r="I10" t="str">
            <v>SO</v>
          </cell>
          <cell r="J10">
            <v>34.200000000000003</v>
          </cell>
          <cell r="K10">
            <v>16.399999999999999</v>
          </cell>
        </row>
        <row r="11">
          <cell r="B11">
            <v>25.204166666666666</v>
          </cell>
          <cell r="C11">
            <v>34.4</v>
          </cell>
          <cell r="D11">
            <v>19.399999999999999</v>
          </cell>
          <cell r="E11">
            <v>74.791666666666671</v>
          </cell>
          <cell r="F11">
            <v>95</v>
          </cell>
          <cell r="G11">
            <v>40</v>
          </cell>
          <cell r="H11">
            <v>7.9200000000000008</v>
          </cell>
          <cell r="I11" t="str">
            <v>SO</v>
          </cell>
          <cell r="J11">
            <v>23.400000000000002</v>
          </cell>
          <cell r="K11">
            <v>0</v>
          </cell>
        </row>
        <row r="12">
          <cell r="B12">
            <v>24.570833333333329</v>
          </cell>
          <cell r="C12">
            <v>34</v>
          </cell>
          <cell r="D12">
            <v>20.9</v>
          </cell>
          <cell r="E12">
            <v>79.875</v>
          </cell>
          <cell r="F12">
            <v>94</v>
          </cell>
          <cell r="G12">
            <v>46</v>
          </cell>
          <cell r="H12">
            <v>28.44</v>
          </cell>
          <cell r="I12" t="str">
            <v>SO</v>
          </cell>
          <cell r="J12">
            <v>49.32</v>
          </cell>
          <cell r="K12">
            <v>5.6000000000000005</v>
          </cell>
        </row>
        <row r="13">
          <cell r="B13">
            <v>23.612500000000001</v>
          </cell>
          <cell r="C13">
            <v>34.299999999999997</v>
          </cell>
          <cell r="D13">
            <v>20.3</v>
          </cell>
          <cell r="E13">
            <v>84.125</v>
          </cell>
          <cell r="F13">
            <v>95</v>
          </cell>
          <cell r="G13">
            <v>40</v>
          </cell>
          <cell r="H13">
            <v>14.76</v>
          </cell>
          <cell r="I13" t="str">
            <v>S</v>
          </cell>
          <cell r="J13">
            <v>43.2</v>
          </cell>
          <cell r="K13">
            <v>2.2000000000000002</v>
          </cell>
        </row>
        <row r="14">
          <cell r="B14">
            <v>20.499999999999996</v>
          </cell>
          <cell r="C14">
            <v>22.9</v>
          </cell>
          <cell r="D14">
            <v>19.5</v>
          </cell>
          <cell r="E14">
            <v>92.291666666666671</v>
          </cell>
          <cell r="F14">
            <v>95</v>
          </cell>
          <cell r="G14">
            <v>80</v>
          </cell>
          <cell r="H14">
            <v>11.520000000000001</v>
          </cell>
          <cell r="I14" t="str">
            <v>SO</v>
          </cell>
          <cell r="J14">
            <v>30.6</v>
          </cell>
          <cell r="K14">
            <v>60</v>
          </cell>
        </row>
        <row r="15">
          <cell r="B15">
            <v>23.149999999999991</v>
          </cell>
          <cell r="C15">
            <v>29.7</v>
          </cell>
          <cell r="D15">
            <v>20</v>
          </cell>
          <cell r="E15">
            <v>85.625</v>
          </cell>
          <cell r="F15">
            <v>95</v>
          </cell>
          <cell r="G15">
            <v>60</v>
          </cell>
          <cell r="H15">
            <v>10.44</v>
          </cell>
          <cell r="I15" t="str">
            <v>SO</v>
          </cell>
          <cell r="J15">
            <v>22.32</v>
          </cell>
          <cell r="K15">
            <v>0.60000000000000009</v>
          </cell>
        </row>
        <row r="16">
          <cell r="B16">
            <v>25.179166666666664</v>
          </cell>
          <cell r="C16">
            <v>31.4</v>
          </cell>
          <cell r="D16">
            <v>21.2</v>
          </cell>
          <cell r="E16">
            <v>81.875</v>
          </cell>
          <cell r="F16">
            <v>94</v>
          </cell>
          <cell r="G16">
            <v>56</v>
          </cell>
          <cell r="H16">
            <v>9.7200000000000006</v>
          </cell>
          <cell r="I16" t="str">
            <v>SO</v>
          </cell>
          <cell r="J16">
            <v>21.96</v>
          </cell>
          <cell r="K16">
            <v>5.6000000000000005</v>
          </cell>
        </row>
        <row r="17">
          <cell r="B17">
            <v>26.541666666666668</v>
          </cell>
          <cell r="C17">
            <v>32.700000000000003</v>
          </cell>
          <cell r="D17">
            <v>20.9</v>
          </cell>
          <cell r="E17">
            <v>72.083333333333329</v>
          </cell>
          <cell r="F17">
            <v>94</v>
          </cell>
          <cell r="G17">
            <v>43</v>
          </cell>
          <cell r="H17">
            <v>26.64</v>
          </cell>
          <cell r="I17" t="str">
            <v>N</v>
          </cell>
          <cell r="J17">
            <v>46.800000000000004</v>
          </cell>
          <cell r="K17">
            <v>0.2</v>
          </cell>
        </row>
        <row r="18">
          <cell r="B18">
            <v>25.670833333333331</v>
          </cell>
          <cell r="C18">
            <v>31.5</v>
          </cell>
          <cell r="D18">
            <v>21.1</v>
          </cell>
          <cell r="E18">
            <v>78.25</v>
          </cell>
          <cell r="F18">
            <v>94</v>
          </cell>
          <cell r="G18">
            <v>55</v>
          </cell>
          <cell r="H18">
            <v>14.04</v>
          </cell>
          <cell r="I18" t="str">
            <v>N</v>
          </cell>
          <cell r="J18">
            <v>32.76</v>
          </cell>
          <cell r="K18">
            <v>7.6000000000000005</v>
          </cell>
        </row>
        <row r="19">
          <cell r="B19">
            <v>25.370833333333334</v>
          </cell>
          <cell r="C19">
            <v>31.7</v>
          </cell>
          <cell r="D19">
            <v>21.5</v>
          </cell>
          <cell r="E19">
            <v>75.083333333333329</v>
          </cell>
          <cell r="F19">
            <v>91</v>
          </cell>
          <cell r="G19">
            <v>46</v>
          </cell>
          <cell r="H19">
            <v>14.4</v>
          </cell>
          <cell r="I19" t="str">
            <v>NO</v>
          </cell>
          <cell r="J19">
            <v>30.96</v>
          </cell>
          <cell r="K19">
            <v>0</v>
          </cell>
        </row>
        <row r="20">
          <cell r="B20">
            <v>26.095833333333331</v>
          </cell>
          <cell r="C20">
            <v>34.6</v>
          </cell>
          <cell r="D20">
            <v>19.2</v>
          </cell>
          <cell r="E20">
            <v>68.375</v>
          </cell>
          <cell r="F20">
            <v>92</v>
          </cell>
          <cell r="G20">
            <v>36</v>
          </cell>
          <cell r="H20">
            <v>8.2799999999999994</v>
          </cell>
          <cell r="I20" t="str">
            <v>NE</v>
          </cell>
          <cell r="J20">
            <v>23.759999999999998</v>
          </cell>
          <cell r="K20">
            <v>0</v>
          </cell>
        </row>
        <row r="21">
          <cell r="B21">
            <v>28.104166666666668</v>
          </cell>
          <cell r="C21">
            <v>35.9</v>
          </cell>
          <cell r="D21">
            <v>21.5</v>
          </cell>
          <cell r="E21">
            <v>66.208333333333329</v>
          </cell>
          <cell r="F21">
            <v>92</v>
          </cell>
          <cell r="G21">
            <v>37</v>
          </cell>
          <cell r="H21">
            <v>11.16</v>
          </cell>
          <cell r="I21" t="str">
            <v>L</v>
          </cell>
          <cell r="J21">
            <v>41.04</v>
          </cell>
          <cell r="K21">
            <v>0</v>
          </cell>
        </row>
        <row r="22">
          <cell r="B22">
            <v>27.466666666666658</v>
          </cell>
          <cell r="C22">
            <v>36.5</v>
          </cell>
          <cell r="D22">
            <v>21.8</v>
          </cell>
          <cell r="E22">
            <v>68.791666666666671</v>
          </cell>
          <cell r="F22">
            <v>92</v>
          </cell>
          <cell r="G22">
            <v>33</v>
          </cell>
          <cell r="H22">
            <v>23.040000000000003</v>
          </cell>
          <cell r="I22" t="str">
            <v>L</v>
          </cell>
          <cell r="J22">
            <v>52.56</v>
          </cell>
          <cell r="K22">
            <v>0</v>
          </cell>
        </row>
        <row r="23">
          <cell r="B23">
            <v>23.987499999999997</v>
          </cell>
          <cell r="C23">
            <v>30.9</v>
          </cell>
          <cell r="D23">
            <v>20.2</v>
          </cell>
          <cell r="E23">
            <v>76.083333333333329</v>
          </cell>
          <cell r="F23">
            <v>93</v>
          </cell>
          <cell r="G23">
            <v>47</v>
          </cell>
          <cell r="H23">
            <v>11.16</v>
          </cell>
          <cell r="I23" t="str">
            <v>SO</v>
          </cell>
          <cell r="J23">
            <v>38.159999999999997</v>
          </cell>
          <cell r="K23">
            <v>0.4</v>
          </cell>
        </row>
        <row r="24">
          <cell r="B24">
            <v>25.475000000000005</v>
          </cell>
          <cell r="C24">
            <v>31</v>
          </cell>
          <cell r="D24">
            <v>20.6</v>
          </cell>
          <cell r="E24">
            <v>65.916666666666671</v>
          </cell>
          <cell r="F24">
            <v>91</v>
          </cell>
          <cell r="G24">
            <v>40</v>
          </cell>
          <cell r="H24">
            <v>14.4</v>
          </cell>
          <cell r="I24" t="str">
            <v>SO</v>
          </cell>
          <cell r="J24">
            <v>35.28</v>
          </cell>
          <cell r="K24">
            <v>0</v>
          </cell>
        </row>
        <row r="25">
          <cell r="B25">
            <v>24.070833333333336</v>
          </cell>
          <cell r="C25">
            <v>31.1</v>
          </cell>
          <cell r="D25">
            <v>17.399999999999999</v>
          </cell>
          <cell r="E25">
            <v>57.791666666666664</v>
          </cell>
          <cell r="F25">
            <v>87</v>
          </cell>
          <cell r="G25">
            <v>27</v>
          </cell>
          <cell r="H25">
            <v>16.2</v>
          </cell>
          <cell r="I25" t="str">
            <v>SO</v>
          </cell>
          <cell r="J25">
            <v>36</v>
          </cell>
          <cell r="K25">
            <v>0</v>
          </cell>
        </row>
        <row r="26">
          <cell r="B26">
            <v>24.912499999999998</v>
          </cell>
          <cell r="C26">
            <v>34.9</v>
          </cell>
          <cell r="D26">
            <v>15.5</v>
          </cell>
          <cell r="E26">
            <v>57.208333333333336</v>
          </cell>
          <cell r="F26">
            <v>88</v>
          </cell>
          <cell r="G26">
            <v>28</v>
          </cell>
          <cell r="H26">
            <v>9.7200000000000006</v>
          </cell>
          <cell r="I26" t="str">
            <v>SO</v>
          </cell>
          <cell r="J26">
            <v>23.400000000000002</v>
          </cell>
          <cell r="K26">
            <v>0</v>
          </cell>
        </row>
        <row r="27">
          <cell r="B27">
            <v>26.479166666666668</v>
          </cell>
          <cell r="C27">
            <v>34.4</v>
          </cell>
          <cell r="D27">
            <v>20.399999999999999</v>
          </cell>
          <cell r="E27">
            <v>66.75</v>
          </cell>
          <cell r="F27">
            <v>94</v>
          </cell>
          <cell r="G27">
            <v>43</v>
          </cell>
          <cell r="H27">
            <v>11.879999999999999</v>
          </cell>
          <cell r="I27" t="str">
            <v>SO</v>
          </cell>
          <cell r="J27">
            <v>38.519999999999996</v>
          </cell>
          <cell r="K27">
            <v>4.8000000000000007</v>
          </cell>
        </row>
        <row r="28">
          <cell r="B28">
            <v>23.420833333333331</v>
          </cell>
          <cell r="C28">
            <v>28.7</v>
          </cell>
          <cell r="D28">
            <v>21.1</v>
          </cell>
          <cell r="E28">
            <v>87.333333333333329</v>
          </cell>
          <cell r="F28">
            <v>95</v>
          </cell>
          <cell r="G28">
            <v>64</v>
          </cell>
          <cell r="H28">
            <v>7.9200000000000008</v>
          </cell>
          <cell r="I28" t="str">
            <v>L</v>
          </cell>
          <cell r="J28">
            <v>24.840000000000003</v>
          </cell>
          <cell r="K28">
            <v>5.6000000000000005</v>
          </cell>
        </row>
        <row r="29">
          <cell r="B29">
            <v>23.629166666666666</v>
          </cell>
          <cell r="C29">
            <v>27.8</v>
          </cell>
          <cell r="D29">
            <v>22.1</v>
          </cell>
          <cell r="E29">
            <v>87.75</v>
          </cell>
          <cell r="F29">
            <v>94</v>
          </cell>
          <cell r="G29">
            <v>67</v>
          </cell>
          <cell r="H29">
            <v>15.120000000000001</v>
          </cell>
          <cell r="I29" t="str">
            <v>L</v>
          </cell>
          <cell r="J29">
            <v>30.240000000000002</v>
          </cell>
          <cell r="K29">
            <v>4.8</v>
          </cell>
        </row>
        <row r="30">
          <cell r="B30">
            <v>23.841666666666669</v>
          </cell>
          <cell r="C30">
            <v>30.5</v>
          </cell>
          <cell r="D30">
            <v>21.3</v>
          </cell>
          <cell r="E30">
            <v>87.791666666666671</v>
          </cell>
          <cell r="F30">
            <v>95</v>
          </cell>
          <cell r="G30">
            <v>58</v>
          </cell>
          <cell r="H30">
            <v>15.48</v>
          </cell>
          <cell r="I30" t="str">
            <v>NE</v>
          </cell>
          <cell r="J30">
            <v>43.56</v>
          </cell>
          <cell r="K30">
            <v>70.400000000000006</v>
          </cell>
        </row>
        <row r="31">
          <cell r="B31">
            <v>23.858333333333334</v>
          </cell>
          <cell r="C31">
            <v>28.2</v>
          </cell>
          <cell r="D31">
            <v>21</v>
          </cell>
          <cell r="E31">
            <v>78.291666666666671</v>
          </cell>
          <cell r="F31">
            <v>95</v>
          </cell>
          <cell r="G31">
            <v>48</v>
          </cell>
          <cell r="H31">
            <v>9.3600000000000012</v>
          </cell>
          <cell r="I31" t="str">
            <v>NO</v>
          </cell>
          <cell r="J31">
            <v>31.680000000000003</v>
          </cell>
          <cell r="K31">
            <v>21.4</v>
          </cell>
        </row>
        <row r="32">
          <cell r="B32">
            <v>22.295833333333334</v>
          </cell>
          <cell r="C32">
            <v>30.8</v>
          </cell>
          <cell r="D32">
            <v>14.5</v>
          </cell>
          <cell r="E32">
            <v>62.291666666666664</v>
          </cell>
          <cell r="F32">
            <v>93</v>
          </cell>
          <cell r="G32">
            <v>25</v>
          </cell>
          <cell r="H32">
            <v>10.44</v>
          </cell>
          <cell r="I32" t="str">
            <v>SO</v>
          </cell>
          <cell r="J32">
            <v>24.840000000000003</v>
          </cell>
          <cell r="K32">
            <v>0</v>
          </cell>
        </row>
        <row r="33">
          <cell r="B33">
            <v>24.870833333333334</v>
          </cell>
          <cell r="C33">
            <v>32.6</v>
          </cell>
          <cell r="D33">
            <v>18.7</v>
          </cell>
          <cell r="E33">
            <v>63.375</v>
          </cell>
          <cell r="F33">
            <v>86</v>
          </cell>
          <cell r="G33">
            <v>37</v>
          </cell>
          <cell r="H33">
            <v>14.4</v>
          </cell>
          <cell r="I33" t="str">
            <v>NE</v>
          </cell>
          <cell r="J33">
            <v>29.52</v>
          </cell>
          <cell r="K33">
            <v>0</v>
          </cell>
        </row>
        <row r="34">
          <cell r="B34">
            <v>27.045833333333334</v>
          </cell>
          <cell r="C34">
            <v>35</v>
          </cell>
          <cell r="D34">
            <v>20.399999999999999</v>
          </cell>
          <cell r="E34">
            <v>68.666666666666671</v>
          </cell>
          <cell r="F34">
            <v>93</v>
          </cell>
          <cell r="G34">
            <v>42</v>
          </cell>
          <cell r="H34">
            <v>6.12</v>
          </cell>
          <cell r="I34" t="str">
            <v>SO</v>
          </cell>
          <cell r="J34">
            <v>23.040000000000003</v>
          </cell>
          <cell r="K34">
            <v>0</v>
          </cell>
        </row>
        <row r="35">
          <cell r="B35">
            <v>27.754166666666674</v>
          </cell>
          <cell r="C35">
            <v>36.6</v>
          </cell>
          <cell r="D35">
            <v>20.7</v>
          </cell>
          <cell r="E35">
            <v>67.208333333333329</v>
          </cell>
          <cell r="F35">
            <v>91</v>
          </cell>
          <cell r="G35">
            <v>34</v>
          </cell>
          <cell r="H35">
            <v>22.68</v>
          </cell>
          <cell r="I35" t="str">
            <v>L</v>
          </cell>
          <cell r="J35">
            <v>50.04</v>
          </cell>
          <cell r="K35">
            <v>0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29.186666666666664</v>
          </cell>
          <cell r="C5">
            <v>34.299999999999997</v>
          </cell>
          <cell r="D5">
            <v>20.5</v>
          </cell>
          <cell r="E5">
            <v>64.400000000000006</v>
          </cell>
          <cell r="F5">
            <v>94</v>
          </cell>
          <cell r="G5">
            <v>46</v>
          </cell>
          <cell r="H5">
            <v>10.44</v>
          </cell>
          <cell r="I5" t="str">
            <v>N</v>
          </cell>
          <cell r="J5">
            <v>28.44</v>
          </cell>
          <cell r="K5">
            <v>0</v>
          </cell>
        </row>
        <row r="6">
          <cell r="B6">
            <v>28.205555555555556</v>
          </cell>
          <cell r="C6">
            <v>32.200000000000003</v>
          </cell>
          <cell r="D6">
            <v>24.4</v>
          </cell>
          <cell r="E6">
            <v>72.5</v>
          </cell>
          <cell r="F6">
            <v>88</v>
          </cell>
          <cell r="G6">
            <v>59</v>
          </cell>
          <cell r="H6">
            <v>14.04</v>
          </cell>
          <cell r="I6" t="str">
            <v>SE</v>
          </cell>
          <cell r="J6">
            <v>26.28</v>
          </cell>
          <cell r="K6">
            <v>0</v>
          </cell>
        </row>
        <row r="7">
          <cell r="B7">
            <v>28.193333333333335</v>
          </cell>
          <cell r="C7">
            <v>32</v>
          </cell>
          <cell r="D7">
            <v>24.1</v>
          </cell>
          <cell r="E7">
            <v>72.733333333333334</v>
          </cell>
          <cell r="F7">
            <v>92</v>
          </cell>
          <cell r="G7">
            <v>61</v>
          </cell>
          <cell r="H7">
            <v>16.920000000000002</v>
          </cell>
          <cell r="I7" t="str">
            <v>SO</v>
          </cell>
          <cell r="J7">
            <v>39.96</v>
          </cell>
          <cell r="K7">
            <v>0</v>
          </cell>
        </row>
        <row r="8">
          <cell r="B8">
            <v>26.75</v>
          </cell>
          <cell r="C8">
            <v>33.1</v>
          </cell>
          <cell r="D8">
            <v>21.8</v>
          </cell>
          <cell r="E8">
            <v>73.1875</v>
          </cell>
          <cell r="F8">
            <v>90</v>
          </cell>
          <cell r="G8">
            <v>50</v>
          </cell>
          <cell r="H8">
            <v>12.6</v>
          </cell>
          <cell r="I8" t="str">
            <v>SE</v>
          </cell>
          <cell r="J8">
            <v>34.92</v>
          </cell>
          <cell r="K8">
            <v>0</v>
          </cell>
        </row>
        <row r="9">
          <cell r="B9">
            <v>27.793333333333333</v>
          </cell>
          <cell r="C9">
            <v>32.6</v>
          </cell>
          <cell r="D9">
            <v>21.8</v>
          </cell>
          <cell r="E9">
            <v>64.466666666666669</v>
          </cell>
          <cell r="F9">
            <v>90</v>
          </cell>
          <cell r="G9">
            <v>43</v>
          </cell>
          <cell r="H9">
            <v>6.12</v>
          </cell>
          <cell r="I9" t="str">
            <v>S</v>
          </cell>
          <cell r="J9">
            <v>18</v>
          </cell>
          <cell r="K9">
            <v>0</v>
          </cell>
        </row>
        <row r="10">
          <cell r="B10">
            <v>28.644444444444446</v>
          </cell>
          <cell r="C10">
            <v>33.5</v>
          </cell>
          <cell r="D10">
            <v>23</v>
          </cell>
          <cell r="E10">
            <v>63.888888888888886</v>
          </cell>
          <cell r="F10">
            <v>79</v>
          </cell>
          <cell r="G10">
            <v>46</v>
          </cell>
          <cell r="H10">
            <v>8.64</v>
          </cell>
          <cell r="I10" t="str">
            <v>S</v>
          </cell>
          <cell r="J10">
            <v>21.6</v>
          </cell>
          <cell r="K10">
            <v>0</v>
          </cell>
        </row>
        <row r="11">
          <cell r="B11">
            <v>30.907142857142862</v>
          </cell>
          <cell r="C11">
            <v>34.4</v>
          </cell>
          <cell r="D11">
            <v>23.3</v>
          </cell>
          <cell r="E11">
            <v>59.285714285714285</v>
          </cell>
          <cell r="F11">
            <v>85</v>
          </cell>
          <cell r="G11">
            <v>44</v>
          </cell>
          <cell r="H11">
            <v>10.44</v>
          </cell>
          <cell r="I11" t="str">
            <v>N</v>
          </cell>
          <cell r="J11">
            <v>28.08</v>
          </cell>
          <cell r="K11">
            <v>0</v>
          </cell>
        </row>
        <row r="12">
          <cell r="B12">
            <v>30.82</v>
          </cell>
          <cell r="C12">
            <v>34.700000000000003</v>
          </cell>
          <cell r="D12">
            <v>24.1</v>
          </cell>
          <cell r="E12">
            <v>61.2</v>
          </cell>
          <cell r="F12">
            <v>91</v>
          </cell>
          <cell r="G12">
            <v>45</v>
          </cell>
          <cell r="H12">
            <v>14.4</v>
          </cell>
          <cell r="I12" t="str">
            <v>N</v>
          </cell>
          <cell r="J12">
            <v>33.840000000000003</v>
          </cell>
          <cell r="K12">
            <v>0</v>
          </cell>
        </row>
        <row r="13">
          <cell r="B13">
            <v>30.029411764705884</v>
          </cell>
          <cell r="C13">
            <v>35.299999999999997</v>
          </cell>
          <cell r="D13">
            <v>24.4</v>
          </cell>
          <cell r="E13">
            <v>63.470588235294116</v>
          </cell>
          <cell r="F13">
            <v>86</v>
          </cell>
          <cell r="G13">
            <v>43</v>
          </cell>
          <cell r="H13">
            <v>12.6</v>
          </cell>
          <cell r="I13" t="str">
            <v>N</v>
          </cell>
          <cell r="J13">
            <v>27.36</v>
          </cell>
          <cell r="K13">
            <v>0</v>
          </cell>
        </row>
        <row r="14">
          <cell r="B14">
            <v>26.410000000000004</v>
          </cell>
          <cell r="C14">
            <v>29.8</v>
          </cell>
          <cell r="D14">
            <v>22.2</v>
          </cell>
          <cell r="E14">
            <v>76</v>
          </cell>
          <cell r="F14">
            <v>91</v>
          </cell>
          <cell r="G14">
            <v>63</v>
          </cell>
          <cell r="H14">
            <v>16.2</v>
          </cell>
          <cell r="I14" t="str">
            <v>S</v>
          </cell>
          <cell r="J14">
            <v>32.4</v>
          </cell>
          <cell r="K14">
            <v>1.4</v>
          </cell>
        </row>
        <row r="15">
          <cell r="B15">
            <v>29.449999999999992</v>
          </cell>
          <cell r="C15">
            <v>32.9</v>
          </cell>
          <cell r="D15">
            <v>22.8</v>
          </cell>
          <cell r="E15">
            <v>62.916666666666664</v>
          </cell>
          <cell r="F15">
            <v>88</v>
          </cell>
          <cell r="G15">
            <v>46</v>
          </cell>
          <cell r="H15">
            <v>3.24</v>
          </cell>
          <cell r="I15" t="str">
            <v>N</v>
          </cell>
          <cell r="J15">
            <v>17.28</v>
          </cell>
          <cell r="K15">
            <v>0.2</v>
          </cell>
        </row>
        <row r="16">
          <cell r="B16">
            <v>29.987499999999997</v>
          </cell>
          <cell r="C16">
            <v>34.299999999999997</v>
          </cell>
          <cell r="D16">
            <v>23.9</v>
          </cell>
          <cell r="E16">
            <v>65.8125</v>
          </cell>
          <cell r="F16">
            <v>90</v>
          </cell>
          <cell r="G16">
            <v>48</v>
          </cell>
          <cell r="H16">
            <v>9.3600000000000012</v>
          </cell>
          <cell r="I16" t="str">
            <v>NO</v>
          </cell>
          <cell r="J16">
            <v>25.92</v>
          </cell>
          <cell r="K16">
            <v>0</v>
          </cell>
        </row>
        <row r="17">
          <cell r="B17">
            <v>29.612500000000001</v>
          </cell>
          <cell r="C17">
            <v>33.299999999999997</v>
          </cell>
          <cell r="D17">
            <v>24.2</v>
          </cell>
          <cell r="E17">
            <v>64.0625</v>
          </cell>
          <cell r="F17">
            <v>93</v>
          </cell>
          <cell r="G17">
            <v>44</v>
          </cell>
          <cell r="H17">
            <v>10.44</v>
          </cell>
          <cell r="I17" t="str">
            <v>O</v>
          </cell>
          <cell r="J17">
            <v>30.96</v>
          </cell>
          <cell r="K17">
            <v>0</v>
          </cell>
        </row>
        <row r="18">
          <cell r="B18">
            <v>27.016666666666666</v>
          </cell>
          <cell r="C18">
            <v>28.8</v>
          </cell>
          <cell r="D18">
            <v>24.8</v>
          </cell>
          <cell r="E18">
            <v>73.333333333333329</v>
          </cell>
          <cell r="F18">
            <v>83</v>
          </cell>
          <cell r="G18">
            <v>65</v>
          </cell>
          <cell r="H18">
            <v>8.64</v>
          </cell>
          <cell r="I18" t="str">
            <v>NE</v>
          </cell>
          <cell r="J18">
            <v>18.36</v>
          </cell>
          <cell r="K18">
            <v>0</v>
          </cell>
        </row>
        <row r="19">
          <cell r="B19">
            <v>29.925000000000001</v>
          </cell>
          <cell r="C19">
            <v>32.799999999999997</v>
          </cell>
          <cell r="D19">
            <v>24.3</v>
          </cell>
          <cell r="E19">
            <v>54.125</v>
          </cell>
          <cell r="F19">
            <v>73</v>
          </cell>
          <cell r="G19">
            <v>44</v>
          </cell>
          <cell r="H19">
            <v>6.48</v>
          </cell>
          <cell r="I19" t="str">
            <v>NO</v>
          </cell>
          <cell r="J19">
            <v>20.16</v>
          </cell>
          <cell r="K19">
            <v>0</v>
          </cell>
        </row>
        <row r="20">
          <cell r="B20">
            <v>31.487500000000001</v>
          </cell>
          <cell r="C20">
            <v>34.299999999999997</v>
          </cell>
          <cell r="D20">
            <v>25.2</v>
          </cell>
          <cell r="E20">
            <v>58.125</v>
          </cell>
          <cell r="F20">
            <v>85</v>
          </cell>
          <cell r="G20">
            <v>44</v>
          </cell>
          <cell r="H20">
            <v>10.08</v>
          </cell>
          <cell r="I20" t="str">
            <v>N</v>
          </cell>
          <cell r="J20">
            <v>27.36</v>
          </cell>
          <cell r="K20">
            <v>0</v>
          </cell>
        </row>
        <row r="21">
          <cell r="B21">
            <v>33.62222222222222</v>
          </cell>
          <cell r="C21">
            <v>35.9</v>
          </cell>
          <cell r="D21">
            <v>28.2</v>
          </cell>
          <cell r="E21">
            <v>50.888888888888886</v>
          </cell>
          <cell r="F21">
            <v>71</v>
          </cell>
          <cell r="G21">
            <v>41</v>
          </cell>
          <cell r="H21">
            <v>15.120000000000001</v>
          </cell>
          <cell r="I21" t="str">
            <v>N</v>
          </cell>
          <cell r="J21">
            <v>38.880000000000003</v>
          </cell>
          <cell r="K21">
            <v>0</v>
          </cell>
        </row>
        <row r="22">
          <cell r="B22">
            <v>33.220000000000006</v>
          </cell>
          <cell r="C22">
            <v>36.1</v>
          </cell>
          <cell r="D22">
            <v>27.1</v>
          </cell>
          <cell r="E22">
            <v>54.5</v>
          </cell>
          <cell r="F22">
            <v>81</v>
          </cell>
          <cell r="G22">
            <v>39</v>
          </cell>
          <cell r="H22">
            <v>9.7200000000000006</v>
          </cell>
          <cell r="I22" t="str">
            <v>N</v>
          </cell>
          <cell r="J22">
            <v>28.44</v>
          </cell>
          <cell r="K22">
            <v>0</v>
          </cell>
        </row>
        <row r="23">
          <cell r="B23">
            <v>27.1</v>
          </cell>
          <cell r="C23">
            <v>29</v>
          </cell>
          <cell r="D23">
            <v>24</v>
          </cell>
          <cell r="E23">
            <v>66.857142857142861</v>
          </cell>
          <cell r="F23">
            <v>81</v>
          </cell>
          <cell r="G23">
            <v>59</v>
          </cell>
          <cell r="H23">
            <v>4.32</v>
          </cell>
          <cell r="I23" t="str">
            <v>S</v>
          </cell>
          <cell r="J23">
            <v>14.76</v>
          </cell>
          <cell r="K23">
            <v>0</v>
          </cell>
        </row>
        <row r="24">
          <cell r="B24">
            <v>31.844444444444449</v>
          </cell>
          <cell r="C24">
            <v>34.6</v>
          </cell>
          <cell r="D24">
            <v>25.4</v>
          </cell>
          <cell r="E24">
            <v>51.777777777777779</v>
          </cell>
          <cell r="F24">
            <v>77</v>
          </cell>
          <cell r="G24">
            <v>42</v>
          </cell>
          <cell r="H24">
            <v>5.7600000000000007</v>
          </cell>
          <cell r="I24" t="str">
            <v>SE</v>
          </cell>
          <cell r="J24">
            <v>19.8</v>
          </cell>
          <cell r="K24">
            <v>0</v>
          </cell>
        </row>
        <row r="25">
          <cell r="B25">
            <v>31.400000000000002</v>
          </cell>
          <cell r="C25">
            <v>34.299999999999997</v>
          </cell>
          <cell r="D25">
            <v>24.6</v>
          </cell>
          <cell r="E25">
            <v>42.75</v>
          </cell>
          <cell r="F25">
            <v>65</v>
          </cell>
          <cell r="G25">
            <v>35</v>
          </cell>
          <cell r="H25">
            <v>7.5600000000000005</v>
          </cell>
          <cell r="I25" t="str">
            <v>S</v>
          </cell>
          <cell r="J25">
            <v>19.440000000000001</v>
          </cell>
          <cell r="K25">
            <v>0</v>
          </cell>
        </row>
        <row r="26">
          <cell r="B26">
            <v>30.46153846153846</v>
          </cell>
          <cell r="C26">
            <v>35.5</v>
          </cell>
          <cell r="D26">
            <v>21.8</v>
          </cell>
          <cell r="E26">
            <v>51.153846153846153</v>
          </cell>
          <cell r="F26">
            <v>77</v>
          </cell>
          <cell r="G26">
            <v>38</v>
          </cell>
          <cell r="H26">
            <v>12.24</v>
          </cell>
          <cell r="I26" t="str">
            <v>NE</v>
          </cell>
          <cell r="J26">
            <v>34.92</v>
          </cell>
          <cell r="K26">
            <v>0</v>
          </cell>
        </row>
        <row r="27">
          <cell r="B27">
            <v>28.436363636363637</v>
          </cell>
          <cell r="C27">
            <v>32.5</v>
          </cell>
          <cell r="D27">
            <v>23.3</v>
          </cell>
          <cell r="E27">
            <v>71</v>
          </cell>
          <cell r="F27">
            <v>91</v>
          </cell>
          <cell r="G27">
            <v>54</v>
          </cell>
          <cell r="H27">
            <v>9.7200000000000006</v>
          </cell>
          <cell r="I27" t="str">
            <v>N</v>
          </cell>
          <cell r="J27">
            <v>23.040000000000003</v>
          </cell>
          <cell r="K27">
            <v>0</v>
          </cell>
        </row>
        <row r="28">
          <cell r="B28">
            <v>25.6</v>
          </cell>
          <cell r="C28">
            <v>27.4</v>
          </cell>
          <cell r="D28">
            <v>23.8</v>
          </cell>
          <cell r="E28">
            <v>85.333333333333329</v>
          </cell>
          <cell r="F28">
            <v>93</v>
          </cell>
          <cell r="G28">
            <v>75</v>
          </cell>
          <cell r="H28">
            <v>6.12</v>
          </cell>
          <cell r="I28" t="str">
            <v>N</v>
          </cell>
          <cell r="J28">
            <v>21.240000000000002</v>
          </cell>
          <cell r="K28">
            <v>2.2000000000000002</v>
          </cell>
        </row>
        <row r="29">
          <cell r="B29">
            <v>25.830000000000002</v>
          </cell>
          <cell r="C29">
            <v>29.2</v>
          </cell>
          <cell r="D29">
            <v>22.7</v>
          </cell>
          <cell r="E29">
            <v>83.1</v>
          </cell>
          <cell r="F29">
            <v>93</v>
          </cell>
          <cell r="G29">
            <v>66</v>
          </cell>
          <cell r="H29">
            <v>7.5600000000000005</v>
          </cell>
          <cell r="I29" t="str">
            <v>N</v>
          </cell>
          <cell r="J29">
            <v>39.6</v>
          </cell>
          <cell r="K29">
            <v>9.9999999999999982</v>
          </cell>
        </row>
        <row r="30">
          <cell r="B30">
            <v>26.045454545454547</v>
          </cell>
          <cell r="C30">
            <v>30.3</v>
          </cell>
          <cell r="D30">
            <v>22.9</v>
          </cell>
          <cell r="E30">
            <v>83.090909090909093</v>
          </cell>
          <cell r="F30">
            <v>94</v>
          </cell>
          <cell r="G30">
            <v>64</v>
          </cell>
          <cell r="H30">
            <v>10.08</v>
          </cell>
          <cell r="I30" t="str">
            <v>N</v>
          </cell>
          <cell r="J30">
            <v>30.6</v>
          </cell>
          <cell r="K30">
            <v>24.799999999999997</v>
          </cell>
        </row>
        <row r="31">
          <cell r="B31">
            <v>26.5</v>
          </cell>
          <cell r="C31">
            <v>28.7</v>
          </cell>
          <cell r="D31">
            <v>22.4</v>
          </cell>
          <cell r="E31">
            <v>76.5</v>
          </cell>
          <cell r="F31">
            <v>90</v>
          </cell>
          <cell r="G31">
            <v>63</v>
          </cell>
          <cell r="H31">
            <v>5.4</v>
          </cell>
          <cell r="I31" t="str">
            <v>S</v>
          </cell>
          <cell r="J31">
            <v>16.559999999999999</v>
          </cell>
          <cell r="K31">
            <v>0</v>
          </cell>
        </row>
        <row r="32">
          <cell r="B32">
            <v>27.030769230769234</v>
          </cell>
          <cell r="C32">
            <v>30.1</v>
          </cell>
          <cell r="D32">
            <v>20.399999999999999</v>
          </cell>
          <cell r="E32">
            <v>59.384615384615387</v>
          </cell>
          <cell r="F32">
            <v>85</v>
          </cell>
          <cell r="G32">
            <v>49</v>
          </cell>
          <cell r="H32">
            <v>10.08</v>
          </cell>
          <cell r="I32" t="str">
            <v>S</v>
          </cell>
          <cell r="J32">
            <v>25.2</v>
          </cell>
          <cell r="K32">
            <v>0</v>
          </cell>
        </row>
        <row r="33">
          <cell r="B33">
            <v>28.144444444444446</v>
          </cell>
          <cell r="C33">
            <v>33.1</v>
          </cell>
          <cell r="D33">
            <v>22.1</v>
          </cell>
          <cell r="E33">
            <v>66.833333333333329</v>
          </cell>
          <cell r="F33">
            <v>89</v>
          </cell>
          <cell r="G33">
            <v>48</v>
          </cell>
          <cell r="H33">
            <v>10.08</v>
          </cell>
          <cell r="I33" t="str">
            <v>S</v>
          </cell>
          <cell r="J33">
            <v>29.16</v>
          </cell>
          <cell r="K33">
            <v>0</v>
          </cell>
        </row>
        <row r="34">
          <cell r="B34">
            <v>30.923529411764708</v>
          </cell>
          <cell r="C34">
            <v>35.700000000000003</v>
          </cell>
          <cell r="D34">
            <v>24.4</v>
          </cell>
          <cell r="E34">
            <v>63.529411764705884</v>
          </cell>
          <cell r="F34">
            <v>92</v>
          </cell>
          <cell r="G34">
            <v>41</v>
          </cell>
          <cell r="H34">
            <v>12.6</v>
          </cell>
          <cell r="I34" t="str">
            <v>N</v>
          </cell>
          <cell r="J34">
            <v>37.080000000000005</v>
          </cell>
          <cell r="K34">
            <v>0</v>
          </cell>
        </row>
        <row r="35">
          <cell r="B35">
            <v>30.916666666666668</v>
          </cell>
          <cell r="C35">
            <v>36.200000000000003</v>
          </cell>
          <cell r="D35">
            <v>24.3</v>
          </cell>
          <cell r="E35">
            <v>63.5</v>
          </cell>
          <cell r="F35">
            <v>91</v>
          </cell>
          <cell r="G35">
            <v>41</v>
          </cell>
          <cell r="H35">
            <v>11.16</v>
          </cell>
          <cell r="I35" t="str">
            <v>N</v>
          </cell>
          <cell r="J35">
            <v>27.36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27.937500000000004</v>
          </cell>
          <cell r="C5">
            <v>35.799999999999997</v>
          </cell>
          <cell r="D5">
            <v>21.5</v>
          </cell>
          <cell r="E5">
            <v>70.291666666666671</v>
          </cell>
          <cell r="F5">
            <v>94</v>
          </cell>
          <cell r="G5">
            <v>38</v>
          </cell>
          <cell r="H5">
            <v>21.6</v>
          </cell>
          <cell r="I5" t="str">
            <v>NE</v>
          </cell>
          <cell r="J5">
            <v>38.159999999999997</v>
          </cell>
          <cell r="K5">
            <v>0.2</v>
          </cell>
        </row>
        <row r="6">
          <cell r="B6">
            <v>29.004166666666666</v>
          </cell>
          <cell r="C6">
            <v>37</v>
          </cell>
          <cell r="D6">
            <v>24</v>
          </cell>
          <cell r="E6">
            <v>68.958333333333329</v>
          </cell>
          <cell r="F6">
            <v>91</v>
          </cell>
          <cell r="G6">
            <v>42</v>
          </cell>
          <cell r="H6">
            <v>14.4</v>
          </cell>
          <cell r="I6" t="str">
            <v>N</v>
          </cell>
          <cell r="J6">
            <v>36.72</v>
          </cell>
          <cell r="K6">
            <v>0</v>
          </cell>
        </row>
        <row r="7">
          <cell r="B7">
            <v>27.400000000000009</v>
          </cell>
          <cell r="C7">
            <v>34.1</v>
          </cell>
          <cell r="D7">
            <v>22.7</v>
          </cell>
          <cell r="E7">
            <v>78.125</v>
          </cell>
          <cell r="F7">
            <v>95</v>
          </cell>
          <cell r="G7">
            <v>54</v>
          </cell>
          <cell r="H7">
            <v>18.720000000000002</v>
          </cell>
          <cell r="I7" t="str">
            <v>SO</v>
          </cell>
          <cell r="J7">
            <v>36.36</v>
          </cell>
          <cell r="K7">
            <v>0.2</v>
          </cell>
        </row>
        <row r="8">
          <cell r="B8">
            <v>24.233333333333338</v>
          </cell>
          <cell r="C8">
            <v>28.2</v>
          </cell>
          <cell r="D8">
            <v>21.1</v>
          </cell>
          <cell r="E8">
            <v>82.5</v>
          </cell>
          <cell r="F8">
            <v>92</v>
          </cell>
          <cell r="G8">
            <v>68</v>
          </cell>
          <cell r="H8">
            <v>16.559999999999999</v>
          </cell>
          <cell r="I8" t="str">
            <v>S</v>
          </cell>
          <cell r="J8">
            <v>36.36</v>
          </cell>
          <cell r="K8">
            <v>0.4</v>
          </cell>
        </row>
        <row r="9">
          <cell r="B9">
            <v>26.174999999999997</v>
          </cell>
          <cell r="C9">
            <v>32.299999999999997</v>
          </cell>
          <cell r="D9">
            <v>22.2</v>
          </cell>
          <cell r="E9">
            <v>78.25</v>
          </cell>
          <cell r="F9">
            <v>94</v>
          </cell>
          <cell r="G9">
            <v>56</v>
          </cell>
          <cell r="H9">
            <v>15.840000000000002</v>
          </cell>
          <cell r="I9" t="str">
            <v>SO</v>
          </cell>
          <cell r="J9">
            <v>27</v>
          </cell>
          <cell r="K9">
            <v>0.2</v>
          </cell>
        </row>
        <row r="10">
          <cell r="B10">
            <v>27.512499999999999</v>
          </cell>
          <cell r="C10">
            <v>34.700000000000003</v>
          </cell>
          <cell r="D10">
            <v>21.2</v>
          </cell>
          <cell r="E10">
            <v>71.958333333333329</v>
          </cell>
          <cell r="F10">
            <v>95</v>
          </cell>
          <cell r="G10">
            <v>37</v>
          </cell>
          <cell r="H10">
            <v>13.68</v>
          </cell>
          <cell r="I10" t="str">
            <v>NE</v>
          </cell>
          <cell r="J10">
            <v>27.36</v>
          </cell>
          <cell r="K10">
            <v>0</v>
          </cell>
        </row>
        <row r="11">
          <cell r="B11">
            <v>28.883333333333336</v>
          </cell>
          <cell r="C11">
            <v>35.4</v>
          </cell>
          <cell r="D11">
            <v>23.5</v>
          </cell>
          <cell r="E11">
            <v>69.875</v>
          </cell>
          <cell r="F11">
            <v>91</v>
          </cell>
          <cell r="G11">
            <v>43</v>
          </cell>
          <cell r="H11">
            <v>16.920000000000002</v>
          </cell>
          <cell r="I11" t="str">
            <v>NE</v>
          </cell>
          <cell r="J11">
            <v>36</v>
          </cell>
          <cell r="K11">
            <v>0</v>
          </cell>
        </row>
        <row r="12">
          <cell r="B12">
            <v>29.974999999999998</v>
          </cell>
          <cell r="C12">
            <v>35.799999999999997</v>
          </cell>
          <cell r="D12">
            <v>24.9</v>
          </cell>
          <cell r="E12">
            <v>64.708333333333329</v>
          </cell>
          <cell r="F12">
            <v>87</v>
          </cell>
          <cell r="G12">
            <v>39</v>
          </cell>
          <cell r="H12">
            <v>23.040000000000003</v>
          </cell>
          <cell r="I12" t="str">
            <v>N</v>
          </cell>
          <cell r="J12">
            <v>45.36</v>
          </cell>
          <cell r="K12">
            <v>0</v>
          </cell>
        </row>
        <row r="13">
          <cell r="B13">
            <v>30.341666666666669</v>
          </cell>
          <cell r="C13">
            <v>36.5</v>
          </cell>
          <cell r="D13">
            <v>24.5</v>
          </cell>
          <cell r="E13">
            <v>61.458333333333336</v>
          </cell>
          <cell r="F13">
            <v>84</v>
          </cell>
          <cell r="G13">
            <v>39</v>
          </cell>
          <cell r="H13">
            <v>26.64</v>
          </cell>
          <cell r="I13" t="str">
            <v>N</v>
          </cell>
          <cell r="J13">
            <v>45</v>
          </cell>
          <cell r="K13">
            <v>0</v>
          </cell>
        </row>
        <row r="14">
          <cell r="B14">
            <v>29</v>
          </cell>
          <cell r="C14">
            <v>35</v>
          </cell>
          <cell r="D14">
            <v>24</v>
          </cell>
          <cell r="E14">
            <v>66.541666666666671</v>
          </cell>
          <cell r="F14">
            <v>88</v>
          </cell>
          <cell r="G14">
            <v>45</v>
          </cell>
          <cell r="H14">
            <v>23.040000000000003</v>
          </cell>
          <cell r="I14" t="str">
            <v>N</v>
          </cell>
          <cell r="J14">
            <v>40.680000000000007</v>
          </cell>
          <cell r="K14">
            <v>0.2</v>
          </cell>
        </row>
        <row r="15">
          <cell r="B15">
            <v>26.554166666666664</v>
          </cell>
          <cell r="C15">
            <v>33.4</v>
          </cell>
          <cell r="D15">
            <v>22.7</v>
          </cell>
          <cell r="E15">
            <v>79.375</v>
          </cell>
          <cell r="F15">
            <v>95</v>
          </cell>
          <cell r="G15">
            <v>49</v>
          </cell>
          <cell r="H15">
            <v>12.6</v>
          </cell>
          <cell r="I15" t="str">
            <v>SE</v>
          </cell>
          <cell r="J15">
            <v>25.92</v>
          </cell>
          <cell r="K15">
            <v>2.4000000000000004</v>
          </cell>
        </row>
        <row r="16">
          <cell r="B16">
            <v>28.250000000000004</v>
          </cell>
          <cell r="C16">
            <v>34.6</v>
          </cell>
          <cell r="D16">
            <v>23.6</v>
          </cell>
          <cell r="E16">
            <v>76.208333333333329</v>
          </cell>
          <cell r="F16">
            <v>94</v>
          </cell>
          <cell r="G16">
            <v>48</v>
          </cell>
          <cell r="H16">
            <v>16.2</v>
          </cell>
          <cell r="I16" t="str">
            <v>N</v>
          </cell>
          <cell r="J16">
            <v>32.4</v>
          </cell>
          <cell r="K16">
            <v>0.2</v>
          </cell>
        </row>
        <row r="17">
          <cell r="B17">
            <v>28.020833333333329</v>
          </cell>
          <cell r="C17">
            <v>33.299999999999997</v>
          </cell>
          <cell r="D17">
            <v>23.9</v>
          </cell>
          <cell r="E17">
            <v>77.25</v>
          </cell>
          <cell r="F17">
            <v>94</v>
          </cell>
          <cell r="G17">
            <v>55</v>
          </cell>
          <cell r="H17">
            <v>15.120000000000001</v>
          </cell>
          <cell r="I17" t="str">
            <v>N</v>
          </cell>
          <cell r="J17">
            <v>30.240000000000002</v>
          </cell>
          <cell r="K17">
            <v>0</v>
          </cell>
        </row>
        <row r="18">
          <cell r="B18">
            <v>25.945833333333336</v>
          </cell>
          <cell r="C18">
            <v>31.7</v>
          </cell>
          <cell r="D18">
            <v>21.3</v>
          </cell>
          <cell r="E18">
            <v>77.791666666666671</v>
          </cell>
          <cell r="F18">
            <v>95</v>
          </cell>
          <cell r="G18">
            <v>54</v>
          </cell>
          <cell r="H18">
            <v>16.2</v>
          </cell>
          <cell r="I18" t="str">
            <v>SO</v>
          </cell>
          <cell r="J18">
            <v>28.08</v>
          </cell>
          <cell r="K18">
            <v>0</v>
          </cell>
        </row>
        <row r="19">
          <cell r="B19">
            <v>25.958333333333332</v>
          </cell>
          <cell r="C19">
            <v>32.1</v>
          </cell>
          <cell r="D19">
            <v>22.3</v>
          </cell>
          <cell r="E19">
            <v>79.25</v>
          </cell>
          <cell r="F19">
            <v>94</v>
          </cell>
          <cell r="G19">
            <v>54</v>
          </cell>
          <cell r="H19">
            <v>15.840000000000002</v>
          </cell>
          <cell r="I19" t="str">
            <v>S</v>
          </cell>
          <cell r="J19">
            <v>30.240000000000002</v>
          </cell>
          <cell r="K19">
            <v>0</v>
          </cell>
        </row>
        <row r="20">
          <cell r="B20">
            <v>28.450000000000003</v>
          </cell>
          <cell r="C20">
            <v>36.1</v>
          </cell>
          <cell r="D20">
            <v>23.1</v>
          </cell>
          <cell r="E20">
            <v>73.916666666666671</v>
          </cell>
          <cell r="F20">
            <v>95</v>
          </cell>
          <cell r="G20">
            <v>40</v>
          </cell>
          <cell r="H20">
            <v>14.76</v>
          </cell>
          <cell r="I20" t="str">
            <v>N</v>
          </cell>
          <cell r="J20">
            <v>29.880000000000003</v>
          </cell>
          <cell r="K20">
            <v>0</v>
          </cell>
        </row>
        <row r="21">
          <cell r="B21">
            <v>30.262499999999999</v>
          </cell>
          <cell r="C21">
            <v>36.200000000000003</v>
          </cell>
          <cell r="D21">
            <v>25.4</v>
          </cell>
          <cell r="E21">
            <v>65.958333333333329</v>
          </cell>
          <cell r="F21">
            <v>85</v>
          </cell>
          <cell r="G21">
            <v>43</v>
          </cell>
          <cell r="H21">
            <v>23.040000000000003</v>
          </cell>
          <cell r="I21" t="str">
            <v>N</v>
          </cell>
          <cell r="J21">
            <v>52.2</v>
          </cell>
          <cell r="K21">
            <v>0</v>
          </cell>
        </row>
        <row r="22">
          <cell r="B22">
            <v>30.891666666666666</v>
          </cell>
          <cell r="C22">
            <v>37.700000000000003</v>
          </cell>
          <cell r="D22">
            <v>26</v>
          </cell>
          <cell r="E22">
            <v>64.583333333333329</v>
          </cell>
          <cell r="F22">
            <v>85</v>
          </cell>
          <cell r="G22">
            <v>37</v>
          </cell>
          <cell r="H22">
            <v>18.36</v>
          </cell>
          <cell r="I22" t="str">
            <v>N</v>
          </cell>
          <cell r="J22">
            <v>37.440000000000005</v>
          </cell>
          <cell r="K22">
            <v>0</v>
          </cell>
        </row>
        <row r="23">
          <cell r="B23">
            <v>27.187499999999996</v>
          </cell>
          <cell r="C23">
            <v>31.6</v>
          </cell>
          <cell r="D23">
            <v>23.1</v>
          </cell>
          <cell r="E23">
            <v>74.916666666666671</v>
          </cell>
          <cell r="F23">
            <v>90</v>
          </cell>
          <cell r="G23">
            <v>59</v>
          </cell>
          <cell r="H23">
            <v>24.840000000000003</v>
          </cell>
          <cell r="I23" t="str">
            <v>NE</v>
          </cell>
          <cell r="J23">
            <v>41.76</v>
          </cell>
          <cell r="K23">
            <v>0</v>
          </cell>
        </row>
        <row r="24">
          <cell r="B24">
            <v>25.983333333333331</v>
          </cell>
          <cell r="C24">
            <v>34</v>
          </cell>
          <cell r="D24">
            <v>22.3</v>
          </cell>
          <cell r="E24">
            <v>79.708333333333329</v>
          </cell>
          <cell r="F24">
            <v>92</v>
          </cell>
          <cell r="G24">
            <v>47</v>
          </cell>
          <cell r="H24">
            <v>31.680000000000003</v>
          </cell>
          <cell r="I24" t="str">
            <v>SO</v>
          </cell>
          <cell r="J24">
            <v>54.36</v>
          </cell>
          <cell r="K24">
            <v>12</v>
          </cell>
        </row>
        <row r="25">
          <cell r="B25">
            <v>28.170833333333334</v>
          </cell>
          <cell r="C25">
            <v>35.4</v>
          </cell>
          <cell r="D25">
            <v>23.2</v>
          </cell>
          <cell r="E25">
            <v>71.291666666666671</v>
          </cell>
          <cell r="F25">
            <v>95</v>
          </cell>
          <cell r="G25">
            <v>39</v>
          </cell>
          <cell r="H25">
            <v>16.920000000000002</v>
          </cell>
          <cell r="I25" t="str">
            <v>NE</v>
          </cell>
          <cell r="J25">
            <v>37.080000000000005</v>
          </cell>
          <cell r="K25">
            <v>0</v>
          </cell>
        </row>
        <row r="26">
          <cell r="B26">
            <v>27.950000000000003</v>
          </cell>
          <cell r="C26">
            <v>33.799999999999997</v>
          </cell>
          <cell r="D26">
            <v>23.8</v>
          </cell>
          <cell r="E26">
            <v>75.583333333333329</v>
          </cell>
          <cell r="F26">
            <v>94</v>
          </cell>
          <cell r="G26">
            <v>48</v>
          </cell>
          <cell r="H26">
            <v>18</v>
          </cell>
          <cell r="I26" t="str">
            <v>O</v>
          </cell>
          <cell r="J26">
            <v>33.480000000000004</v>
          </cell>
          <cell r="K26">
            <v>0</v>
          </cell>
        </row>
        <row r="27">
          <cell r="B27">
            <v>28.116666666666664</v>
          </cell>
          <cell r="C27">
            <v>35.200000000000003</v>
          </cell>
          <cell r="D27">
            <v>23.9</v>
          </cell>
          <cell r="E27">
            <v>74.208333333333329</v>
          </cell>
          <cell r="F27">
            <v>93</v>
          </cell>
          <cell r="G27">
            <v>44</v>
          </cell>
          <cell r="H27">
            <v>16.559999999999999</v>
          </cell>
          <cell r="I27" t="str">
            <v>N</v>
          </cell>
          <cell r="J27">
            <v>37.080000000000005</v>
          </cell>
          <cell r="K27">
            <v>0</v>
          </cell>
        </row>
        <row r="28">
          <cell r="B28">
            <v>25.895833333333339</v>
          </cell>
          <cell r="C28">
            <v>29.5</v>
          </cell>
          <cell r="D28">
            <v>24</v>
          </cell>
          <cell r="E28">
            <v>85.083333333333329</v>
          </cell>
          <cell r="F28">
            <v>95</v>
          </cell>
          <cell r="G28">
            <v>64</v>
          </cell>
          <cell r="H28">
            <v>20.88</v>
          </cell>
          <cell r="I28" t="str">
            <v>NO</v>
          </cell>
          <cell r="J28">
            <v>33.480000000000004</v>
          </cell>
          <cell r="K28">
            <v>1.8</v>
          </cell>
        </row>
        <row r="29">
          <cell r="B29">
            <v>25.487499999999997</v>
          </cell>
          <cell r="C29">
            <v>31.6</v>
          </cell>
          <cell r="D29">
            <v>21.4</v>
          </cell>
          <cell r="E29">
            <v>85.25</v>
          </cell>
          <cell r="F29">
            <v>95</v>
          </cell>
          <cell r="G29">
            <v>61</v>
          </cell>
          <cell r="H29">
            <v>27</v>
          </cell>
          <cell r="I29" t="str">
            <v>N</v>
          </cell>
          <cell r="J29">
            <v>70.56</v>
          </cell>
          <cell r="K29">
            <v>10.199999999999999</v>
          </cell>
        </row>
        <row r="30">
          <cell r="B30">
            <v>25.720833333333335</v>
          </cell>
          <cell r="C30">
            <v>33.4</v>
          </cell>
          <cell r="D30">
            <v>22.4</v>
          </cell>
          <cell r="E30">
            <v>86.416666666666671</v>
          </cell>
          <cell r="F30">
            <v>96</v>
          </cell>
          <cell r="G30">
            <v>54</v>
          </cell>
          <cell r="H30">
            <v>15.840000000000002</v>
          </cell>
          <cell r="I30" t="str">
            <v>N</v>
          </cell>
          <cell r="J30">
            <v>44.64</v>
          </cell>
          <cell r="K30">
            <v>7.4</v>
          </cell>
        </row>
        <row r="31">
          <cell r="B31">
            <v>24.158333333333328</v>
          </cell>
          <cell r="C31">
            <v>26.1</v>
          </cell>
          <cell r="D31">
            <v>23.2</v>
          </cell>
          <cell r="E31">
            <v>91.791666666666671</v>
          </cell>
          <cell r="F31">
            <v>95</v>
          </cell>
          <cell r="G31">
            <v>84</v>
          </cell>
          <cell r="H31">
            <v>13.68</v>
          </cell>
          <cell r="I31" t="str">
            <v>SO</v>
          </cell>
          <cell r="J31">
            <v>23.759999999999998</v>
          </cell>
          <cell r="K31">
            <v>14.8</v>
          </cell>
        </row>
        <row r="32">
          <cell r="B32">
            <v>25.891666666666666</v>
          </cell>
          <cell r="C32">
            <v>31.8</v>
          </cell>
          <cell r="D32">
            <v>21.7</v>
          </cell>
          <cell r="E32">
            <v>80.916666666666671</v>
          </cell>
          <cell r="F32">
            <v>96</v>
          </cell>
          <cell r="G32">
            <v>54</v>
          </cell>
          <cell r="H32">
            <v>9.7200000000000006</v>
          </cell>
          <cell r="I32" t="str">
            <v>S</v>
          </cell>
          <cell r="J32">
            <v>21.240000000000002</v>
          </cell>
          <cell r="K32">
            <v>0</v>
          </cell>
        </row>
        <row r="33">
          <cell r="B33">
            <v>27.599999999999998</v>
          </cell>
          <cell r="C33">
            <v>34.299999999999997</v>
          </cell>
          <cell r="D33">
            <v>22</v>
          </cell>
          <cell r="E33">
            <v>76.791666666666671</v>
          </cell>
          <cell r="F33">
            <v>96</v>
          </cell>
          <cell r="G33">
            <v>50</v>
          </cell>
          <cell r="H33">
            <v>16.559999999999999</v>
          </cell>
          <cell r="I33" t="str">
            <v>NO</v>
          </cell>
          <cell r="J33">
            <v>36.36</v>
          </cell>
          <cell r="K33">
            <v>0.2</v>
          </cell>
        </row>
        <row r="34">
          <cell r="B34">
            <v>29.754166666666666</v>
          </cell>
          <cell r="C34">
            <v>36.6</v>
          </cell>
          <cell r="D34">
            <v>23.7</v>
          </cell>
          <cell r="E34">
            <v>70.916666666666671</v>
          </cell>
          <cell r="F34">
            <v>95</v>
          </cell>
          <cell r="G34">
            <v>38</v>
          </cell>
          <cell r="H34">
            <v>16.2</v>
          </cell>
          <cell r="I34" t="str">
            <v>NO</v>
          </cell>
          <cell r="J34">
            <v>34.92</v>
          </cell>
          <cell r="K34">
            <v>0</v>
          </cell>
        </row>
        <row r="35">
          <cell r="B35">
            <v>30.179166666666664</v>
          </cell>
          <cell r="C35">
            <v>36.6</v>
          </cell>
          <cell r="D35">
            <v>24.8</v>
          </cell>
          <cell r="E35">
            <v>65.791666666666671</v>
          </cell>
          <cell r="F35">
            <v>89</v>
          </cell>
          <cell r="G35">
            <v>38</v>
          </cell>
          <cell r="H35">
            <v>16.920000000000002</v>
          </cell>
          <cell r="I35" t="str">
            <v>N</v>
          </cell>
          <cell r="J35">
            <v>34.92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25.495833333333334</v>
          </cell>
          <cell r="C5">
            <v>35.299999999999997</v>
          </cell>
          <cell r="D5">
            <v>19.399999999999999</v>
          </cell>
          <cell r="E5">
            <v>69.5</v>
          </cell>
          <cell r="F5">
            <v>97</v>
          </cell>
          <cell r="G5">
            <v>32</v>
          </cell>
          <cell r="H5">
            <v>18.720000000000002</v>
          </cell>
          <cell r="I5" t="str">
            <v>SO</v>
          </cell>
          <cell r="J5">
            <v>34.200000000000003</v>
          </cell>
          <cell r="K5">
            <v>0.60000000000000009</v>
          </cell>
        </row>
        <row r="6">
          <cell r="B6">
            <v>25.020833333333332</v>
          </cell>
          <cell r="C6">
            <v>33.4</v>
          </cell>
          <cell r="D6">
            <v>20.2</v>
          </cell>
          <cell r="E6">
            <v>72.875</v>
          </cell>
          <cell r="F6">
            <v>98</v>
          </cell>
          <cell r="G6">
            <v>36</v>
          </cell>
          <cell r="H6">
            <v>15.48</v>
          </cell>
          <cell r="I6" t="str">
            <v>SO</v>
          </cell>
          <cell r="J6">
            <v>38.519999999999996</v>
          </cell>
          <cell r="K6">
            <v>0.60000000000000009</v>
          </cell>
        </row>
        <row r="7">
          <cell r="B7">
            <v>24.4375</v>
          </cell>
          <cell r="C7">
            <v>31.9</v>
          </cell>
          <cell r="D7">
            <v>20.9</v>
          </cell>
          <cell r="E7">
            <v>82.083333333333329</v>
          </cell>
          <cell r="F7">
            <v>98</v>
          </cell>
          <cell r="G7">
            <v>47</v>
          </cell>
          <cell r="H7">
            <v>10.08</v>
          </cell>
          <cell r="I7" t="str">
            <v>SO</v>
          </cell>
          <cell r="J7">
            <v>27.36</v>
          </cell>
          <cell r="K7">
            <v>0.8</v>
          </cell>
        </row>
        <row r="8">
          <cell r="B8">
            <v>22.316666666666663</v>
          </cell>
          <cell r="C8">
            <v>31.2</v>
          </cell>
          <cell r="D8">
            <v>19</v>
          </cell>
          <cell r="E8">
            <v>83.291666666666671</v>
          </cell>
          <cell r="F8">
            <v>98</v>
          </cell>
          <cell r="G8">
            <v>49</v>
          </cell>
          <cell r="H8">
            <v>12.6</v>
          </cell>
          <cell r="I8" t="str">
            <v>SO</v>
          </cell>
          <cell r="J8">
            <v>36</v>
          </cell>
          <cell r="K8">
            <v>0.60000000000000009</v>
          </cell>
        </row>
        <row r="9">
          <cell r="B9">
            <v>22.595833333333331</v>
          </cell>
          <cell r="C9">
            <v>30</v>
          </cell>
          <cell r="D9">
            <v>16.8</v>
          </cell>
          <cell r="E9">
            <v>61.458333333333336</v>
          </cell>
          <cell r="F9">
            <v>84</v>
          </cell>
          <cell r="G9">
            <v>31</v>
          </cell>
          <cell r="H9">
            <v>9.3600000000000012</v>
          </cell>
          <cell r="I9" t="str">
            <v>SO</v>
          </cell>
          <cell r="J9">
            <v>26.64</v>
          </cell>
          <cell r="K9">
            <v>0.60000000000000009</v>
          </cell>
        </row>
        <row r="10">
          <cell r="B10">
            <v>22.045833333333334</v>
          </cell>
          <cell r="C10">
            <v>30.2</v>
          </cell>
          <cell r="D10">
            <v>17.899999999999999</v>
          </cell>
          <cell r="E10">
            <v>69.583333333333329</v>
          </cell>
          <cell r="F10">
            <v>91</v>
          </cell>
          <cell r="G10">
            <v>48</v>
          </cell>
          <cell r="H10">
            <v>23.400000000000002</v>
          </cell>
          <cell r="I10" t="str">
            <v>SO</v>
          </cell>
          <cell r="J10">
            <v>37.800000000000004</v>
          </cell>
          <cell r="K10">
            <v>0.60000000000000009</v>
          </cell>
        </row>
        <row r="11">
          <cell r="B11">
            <v>22.820833333333329</v>
          </cell>
          <cell r="C11">
            <v>31.9</v>
          </cell>
          <cell r="D11">
            <v>19</v>
          </cell>
          <cell r="E11">
            <v>81.75</v>
          </cell>
          <cell r="F11">
            <v>98</v>
          </cell>
          <cell r="G11">
            <v>44</v>
          </cell>
          <cell r="H11">
            <v>13.68</v>
          </cell>
          <cell r="I11" t="str">
            <v>SO</v>
          </cell>
          <cell r="J11">
            <v>40.680000000000007</v>
          </cell>
          <cell r="K11">
            <v>0.60000000000000009</v>
          </cell>
        </row>
        <row r="12">
          <cell r="B12">
            <v>20.370833333333334</v>
          </cell>
          <cell r="C12">
            <v>22.6</v>
          </cell>
          <cell r="D12">
            <v>18.7</v>
          </cell>
          <cell r="E12">
            <v>95.583333333333329</v>
          </cell>
          <cell r="F12">
            <v>99</v>
          </cell>
          <cell r="G12">
            <v>86</v>
          </cell>
          <cell r="H12">
            <v>18.720000000000002</v>
          </cell>
          <cell r="I12" t="str">
            <v>SO</v>
          </cell>
          <cell r="J12">
            <v>43.92</v>
          </cell>
          <cell r="K12">
            <v>0.8</v>
          </cell>
        </row>
        <row r="13">
          <cell r="B13">
            <v>20.983333333333331</v>
          </cell>
          <cell r="C13">
            <v>24.5</v>
          </cell>
          <cell r="D13">
            <v>18.5</v>
          </cell>
          <cell r="E13">
            <v>90.708333333333329</v>
          </cell>
          <cell r="F13">
            <v>98</v>
          </cell>
          <cell r="G13">
            <v>71</v>
          </cell>
          <cell r="H13">
            <v>19.8</v>
          </cell>
          <cell r="I13" t="str">
            <v>SO</v>
          </cell>
          <cell r="J13">
            <v>51.12</v>
          </cell>
          <cell r="K13">
            <v>0.4</v>
          </cell>
        </row>
        <row r="14">
          <cell r="B14">
            <v>20.399999999999999</v>
          </cell>
          <cell r="C14">
            <v>22.4</v>
          </cell>
          <cell r="D14">
            <v>18.600000000000001</v>
          </cell>
          <cell r="E14">
            <v>92.647058823529406</v>
          </cell>
          <cell r="F14">
            <v>99</v>
          </cell>
          <cell r="G14">
            <v>85</v>
          </cell>
          <cell r="H14">
            <v>19.079999999999998</v>
          </cell>
          <cell r="I14" t="str">
            <v>SO</v>
          </cell>
          <cell r="J14">
            <v>54</v>
          </cell>
          <cell r="K14">
            <v>0.2</v>
          </cell>
        </row>
        <row r="15">
          <cell r="B15">
            <v>23.475000000000005</v>
          </cell>
          <cell r="C15">
            <v>26.6</v>
          </cell>
          <cell r="D15">
            <v>21.1</v>
          </cell>
          <cell r="E15">
            <v>85.166666666666671</v>
          </cell>
          <cell r="F15">
            <v>96</v>
          </cell>
          <cell r="G15">
            <v>72</v>
          </cell>
          <cell r="H15">
            <v>14.76</v>
          </cell>
          <cell r="I15" t="str">
            <v>SO</v>
          </cell>
          <cell r="J15">
            <v>28.8</v>
          </cell>
          <cell r="K15">
            <v>0.2</v>
          </cell>
        </row>
        <row r="16">
          <cell r="B16">
            <v>24.817647058823525</v>
          </cell>
          <cell r="C16">
            <v>30</v>
          </cell>
          <cell r="D16">
            <v>19.7</v>
          </cell>
          <cell r="E16">
            <v>76.529411764705884</v>
          </cell>
          <cell r="F16">
            <v>92</v>
          </cell>
          <cell r="G16">
            <v>57</v>
          </cell>
          <cell r="H16">
            <v>16.2</v>
          </cell>
          <cell r="I16" t="str">
            <v>SO</v>
          </cell>
          <cell r="J16">
            <v>30.96</v>
          </cell>
          <cell r="K16">
            <v>0.4</v>
          </cell>
        </row>
        <row r="17">
          <cell r="B17">
            <v>25.754166666666674</v>
          </cell>
          <cell r="C17">
            <v>32.1</v>
          </cell>
          <cell r="D17">
            <v>20.399999999999999</v>
          </cell>
          <cell r="E17">
            <v>76.166666666666671</v>
          </cell>
          <cell r="F17">
            <v>98</v>
          </cell>
          <cell r="G17">
            <v>48</v>
          </cell>
          <cell r="H17">
            <v>12.6</v>
          </cell>
          <cell r="I17" t="str">
            <v>SO</v>
          </cell>
          <cell r="J17">
            <v>35.28</v>
          </cell>
          <cell r="K17">
            <v>0.60000000000000009</v>
          </cell>
        </row>
        <row r="18">
          <cell r="B18">
            <v>24.570833333333336</v>
          </cell>
          <cell r="C18">
            <v>31.6</v>
          </cell>
          <cell r="D18">
            <v>21.2</v>
          </cell>
          <cell r="E18">
            <v>79.208333333333329</v>
          </cell>
          <cell r="F18">
            <v>97</v>
          </cell>
          <cell r="G18">
            <v>46</v>
          </cell>
          <cell r="H18">
            <v>15.840000000000002</v>
          </cell>
          <cell r="I18" t="str">
            <v>SO</v>
          </cell>
          <cell r="J18">
            <v>36.72</v>
          </cell>
          <cell r="K18">
            <v>0.8</v>
          </cell>
        </row>
        <row r="19">
          <cell r="B19">
            <v>22.916666666666668</v>
          </cell>
          <cell r="C19">
            <v>29.7</v>
          </cell>
          <cell r="D19">
            <v>19.2</v>
          </cell>
          <cell r="E19">
            <v>73.458333333333329</v>
          </cell>
          <cell r="F19">
            <v>91</v>
          </cell>
          <cell r="G19">
            <v>47</v>
          </cell>
          <cell r="H19">
            <v>10.44</v>
          </cell>
          <cell r="I19" t="str">
            <v>SO</v>
          </cell>
          <cell r="J19">
            <v>31.319999999999997</v>
          </cell>
          <cell r="K19">
            <v>0.60000000000000009</v>
          </cell>
        </row>
        <row r="20">
          <cell r="B20">
            <v>25.095833333333335</v>
          </cell>
          <cell r="C20">
            <v>33.799999999999997</v>
          </cell>
          <cell r="D20">
            <v>20</v>
          </cell>
          <cell r="E20">
            <v>67.666666666666671</v>
          </cell>
          <cell r="F20">
            <v>89</v>
          </cell>
          <cell r="G20">
            <v>31</v>
          </cell>
          <cell r="H20">
            <v>9.7200000000000006</v>
          </cell>
          <cell r="I20" t="str">
            <v>SO</v>
          </cell>
          <cell r="J20">
            <v>27</v>
          </cell>
          <cell r="K20">
            <v>0.8</v>
          </cell>
        </row>
        <row r="21">
          <cell r="B21">
            <v>26.558333333333334</v>
          </cell>
          <cell r="C21">
            <v>35.6</v>
          </cell>
          <cell r="D21">
            <v>23.2</v>
          </cell>
          <cell r="E21">
            <v>71.916666666666671</v>
          </cell>
          <cell r="F21">
            <v>90</v>
          </cell>
          <cell r="G21">
            <v>32</v>
          </cell>
          <cell r="H21">
            <v>23.759999999999998</v>
          </cell>
          <cell r="I21" t="str">
            <v>SO</v>
          </cell>
          <cell r="J21">
            <v>49.32</v>
          </cell>
          <cell r="K21">
            <v>0.8</v>
          </cell>
        </row>
        <row r="22">
          <cell r="B22">
            <v>24.145833333333332</v>
          </cell>
          <cell r="C22">
            <v>36.200000000000003</v>
          </cell>
          <cell r="D22">
            <v>19.7</v>
          </cell>
          <cell r="E22">
            <v>81.25</v>
          </cell>
          <cell r="F22">
            <v>98</v>
          </cell>
          <cell r="G22">
            <v>35</v>
          </cell>
          <cell r="H22">
            <v>24.12</v>
          </cell>
          <cell r="I22" t="str">
            <v>SO</v>
          </cell>
          <cell r="J22">
            <v>56.16</v>
          </cell>
          <cell r="K22">
            <v>0.8</v>
          </cell>
        </row>
        <row r="23">
          <cell r="B23">
            <v>23.195833333333336</v>
          </cell>
          <cell r="C23">
            <v>29.5</v>
          </cell>
          <cell r="D23">
            <v>19.7</v>
          </cell>
          <cell r="E23">
            <v>80.583333333333329</v>
          </cell>
          <cell r="F23">
            <v>98</v>
          </cell>
          <cell r="G23">
            <v>48</v>
          </cell>
          <cell r="H23">
            <v>18.36</v>
          </cell>
          <cell r="I23" t="str">
            <v>SO</v>
          </cell>
          <cell r="J23">
            <v>29.880000000000003</v>
          </cell>
          <cell r="K23">
            <v>0.8</v>
          </cell>
        </row>
        <row r="24">
          <cell r="B24">
            <v>23.216666666666665</v>
          </cell>
          <cell r="C24">
            <v>29.1</v>
          </cell>
          <cell r="D24">
            <v>18.3</v>
          </cell>
          <cell r="E24">
            <v>71.333333333333329</v>
          </cell>
          <cell r="F24">
            <v>98</v>
          </cell>
          <cell r="G24">
            <v>39</v>
          </cell>
          <cell r="H24">
            <v>27.36</v>
          </cell>
          <cell r="I24" t="str">
            <v>SO</v>
          </cell>
          <cell r="J24">
            <v>51.12</v>
          </cell>
          <cell r="K24">
            <v>0.60000000000000009</v>
          </cell>
        </row>
        <row r="25">
          <cell r="B25">
            <v>22.270833333333332</v>
          </cell>
          <cell r="C25">
            <v>29.4</v>
          </cell>
          <cell r="D25">
            <v>16.7</v>
          </cell>
          <cell r="E25">
            <v>63.375</v>
          </cell>
          <cell r="F25">
            <v>92</v>
          </cell>
          <cell r="G25">
            <v>31</v>
          </cell>
          <cell r="H25">
            <v>21.6</v>
          </cell>
          <cell r="I25" t="str">
            <v>SO</v>
          </cell>
          <cell r="J25">
            <v>37.440000000000005</v>
          </cell>
          <cell r="K25">
            <v>0.8</v>
          </cell>
        </row>
        <row r="26">
          <cell r="B26">
            <v>23.745833333333334</v>
          </cell>
          <cell r="C26">
            <v>34.6</v>
          </cell>
          <cell r="D26">
            <v>15.7</v>
          </cell>
          <cell r="E26">
            <v>57.333333333333336</v>
          </cell>
          <cell r="F26">
            <v>88</v>
          </cell>
          <cell r="G26">
            <v>24</v>
          </cell>
          <cell r="H26">
            <v>20.52</v>
          </cell>
          <cell r="I26" t="str">
            <v>SO</v>
          </cell>
          <cell r="J26">
            <v>34.200000000000003</v>
          </cell>
          <cell r="K26">
            <v>0.4</v>
          </cell>
        </row>
        <row r="27">
          <cell r="B27">
            <v>22.795833333333334</v>
          </cell>
          <cell r="C27">
            <v>31.5</v>
          </cell>
          <cell r="D27">
            <v>19.7</v>
          </cell>
          <cell r="E27">
            <v>79.75</v>
          </cell>
          <cell r="F27">
            <v>98</v>
          </cell>
          <cell r="G27">
            <v>45</v>
          </cell>
          <cell r="H27">
            <v>5.7600000000000007</v>
          </cell>
          <cell r="I27" t="str">
            <v>SO</v>
          </cell>
          <cell r="J27">
            <v>47.16</v>
          </cell>
          <cell r="K27">
            <v>0.8</v>
          </cell>
        </row>
        <row r="28">
          <cell r="B28">
            <v>22.074999999999992</v>
          </cell>
          <cell r="C28">
            <v>26.6</v>
          </cell>
          <cell r="D28">
            <v>20.5</v>
          </cell>
          <cell r="E28">
            <v>94.416666666666671</v>
          </cell>
          <cell r="F28">
            <v>99</v>
          </cell>
          <cell r="G28">
            <v>74</v>
          </cell>
          <cell r="H28">
            <v>10.8</v>
          </cell>
          <cell r="I28" t="str">
            <v>SO</v>
          </cell>
          <cell r="J28">
            <v>36</v>
          </cell>
          <cell r="K28">
            <v>3.0000000000000004</v>
          </cell>
        </row>
        <row r="29">
          <cell r="B29">
            <v>24.125</v>
          </cell>
          <cell r="C29">
            <v>30.6</v>
          </cell>
          <cell r="D29">
            <v>21.9</v>
          </cell>
          <cell r="E29">
            <v>87.875</v>
          </cell>
          <cell r="F29">
            <v>98</v>
          </cell>
          <cell r="G29">
            <v>58</v>
          </cell>
          <cell r="H29">
            <v>16.2</v>
          </cell>
          <cell r="I29" t="str">
            <v>SO</v>
          </cell>
          <cell r="J29">
            <v>37.440000000000005</v>
          </cell>
          <cell r="K29">
            <v>3.2000000000000006</v>
          </cell>
        </row>
        <row r="30">
          <cell r="B30">
            <v>23.408333333333335</v>
          </cell>
          <cell r="C30">
            <v>27.5</v>
          </cell>
          <cell r="D30">
            <v>21.4</v>
          </cell>
          <cell r="E30">
            <v>89.75</v>
          </cell>
          <cell r="F30">
            <v>98</v>
          </cell>
          <cell r="G30">
            <v>64</v>
          </cell>
          <cell r="H30">
            <v>14.76</v>
          </cell>
          <cell r="I30" t="str">
            <v>SO</v>
          </cell>
          <cell r="J30">
            <v>34.56</v>
          </cell>
          <cell r="K30">
            <v>1.9999999999999998</v>
          </cell>
        </row>
        <row r="31">
          <cell r="B31">
            <v>21.808333333333337</v>
          </cell>
          <cell r="C31">
            <v>26.6</v>
          </cell>
          <cell r="D31">
            <v>19.100000000000001</v>
          </cell>
          <cell r="E31">
            <v>80.083333333333329</v>
          </cell>
          <cell r="F31">
            <v>98</v>
          </cell>
          <cell r="G31">
            <v>49</v>
          </cell>
          <cell r="H31">
            <v>8.64</v>
          </cell>
          <cell r="I31" t="str">
            <v>SO</v>
          </cell>
          <cell r="J31">
            <v>27</v>
          </cell>
          <cell r="K31">
            <v>1.7999999999999998</v>
          </cell>
        </row>
        <row r="32">
          <cell r="B32">
            <v>20.595833333333335</v>
          </cell>
          <cell r="C32">
            <v>29.3</v>
          </cell>
          <cell r="D32">
            <v>13.4</v>
          </cell>
          <cell r="E32">
            <v>62.208333333333336</v>
          </cell>
          <cell r="F32">
            <v>97</v>
          </cell>
          <cell r="G32">
            <v>22</v>
          </cell>
          <cell r="H32">
            <v>11.16</v>
          </cell>
          <cell r="I32" t="str">
            <v>SO</v>
          </cell>
          <cell r="J32">
            <v>28.44</v>
          </cell>
          <cell r="K32">
            <v>0.8</v>
          </cell>
        </row>
        <row r="33">
          <cell r="B33">
            <v>22.833333333333339</v>
          </cell>
          <cell r="C33">
            <v>30.6</v>
          </cell>
          <cell r="D33">
            <v>16.899999999999999</v>
          </cell>
          <cell r="E33">
            <v>64.708333333333329</v>
          </cell>
          <cell r="F33">
            <v>91</v>
          </cell>
          <cell r="G33">
            <v>32</v>
          </cell>
          <cell r="H33">
            <v>14.04</v>
          </cell>
          <cell r="I33" t="str">
            <v>SO</v>
          </cell>
          <cell r="J33">
            <v>29.880000000000003</v>
          </cell>
          <cell r="K33">
            <v>0.8</v>
          </cell>
        </row>
        <row r="34">
          <cell r="B34">
            <v>25.616666666666664</v>
          </cell>
          <cell r="C34">
            <v>34.1</v>
          </cell>
          <cell r="D34">
            <v>19.5</v>
          </cell>
          <cell r="E34">
            <v>67.083333333333329</v>
          </cell>
          <cell r="F34">
            <v>87</v>
          </cell>
          <cell r="G34">
            <v>39</v>
          </cell>
          <cell r="H34">
            <v>19.8</v>
          </cell>
          <cell r="I34" t="str">
            <v>SO</v>
          </cell>
          <cell r="J34">
            <v>36</v>
          </cell>
          <cell r="K34">
            <v>1.2</v>
          </cell>
        </row>
        <row r="35">
          <cell r="B35">
            <v>25.950000000000003</v>
          </cell>
          <cell r="C35">
            <v>36.5</v>
          </cell>
          <cell r="D35">
            <v>18.7</v>
          </cell>
          <cell r="E35">
            <v>71.541666666666671</v>
          </cell>
          <cell r="F35">
            <v>98</v>
          </cell>
          <cell r="G35">
            <v>31</v>
          </cell>
          <cell r="H35">
            <v>20.52</v>
          </cell>
          <cell r="I35" t="str">
            <v>SO</v>
          </cell>
          <cell r="J35">
            <v>54</v>
          </cell>
          <cell r="K35">
            <v>1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25.058333333333334</v>
          </cell>
          <cell r="C5">
            <v>32.4</v>
          </cell>
          <cell r="D5">
            <v>21.1</v>
          </cell>
          <cell r="E5">
            <v>75.333333333333329</v>
          </cell>
          <cell r="F5">
            <v>94</v>
          </cell>
          <cell r="G5">
            <v>42</v>
          </cell>
          <cell r="H5">
            <v>15.48</v>
          </cell>
          <cell r="I5" t="str">
            <v>N</v>
          </cell>
          <cell r="J5">
            <v>70.2</v>
          </cell>
          <cell r="K5">
            <v>9.8000000000000007</v>
          </cell>
        </row>
        <row r="6">
          <cell r="B6">
            <v>27.566666666666666</v>
          </cell>
          <cell r="C6">
            <v>34.799999999999997</v>
          </cell>
          <cell r="D6">
            <v>22.8</v>
          </cell>
          <cell r="E6">
            <v>65.625</v>
          </cell>
          <cell r="F6">
            <v>86</v>
          </cell>
          <cell r="G6">
            <v>32</v>
          </cell>
          <cell r="H6">
            <v>14.04</v>
          </cell>
          <cell r="I6" t="str">
            <v>NO</v>
          </cell>
          <cell r="J6">
            <v>28.44</v>
          </cell>
          <cell r="K6">
            <v>0.2</v>
          </cell>
        </row>
        <row r="7">
          <cell r="B7">
            <v>28.937500000000011</v>
          </cell>
          <cell r="C7">
            <v>36.6</v>
          </cell>
          <cell r="D7">
            <v>22.1</v>
          </cell>
          <cell r="E7">
            <v>60.541666666666664</v>
          </cell>
          <cell r="F7">
            <v>91</v>
          </cell>
          <cell r="G7">
            <v>29</v>
          </cell>
          <cell r="H7">
            <v>11.520000000000001</v>
          </cell>
          <cell r="I7" t="str">
            <v>S</v>
          </cell>
          <cell r="J7">
            <v>25.92</v>
          </cell>
          <cell r="K7">
            <v>0</v>
          </cell>
        </row>
        <row r="8">
          <cell r="B8">
            <v>26.6875</v>
          </cell>
          <cell r="C8">
            <v>33</v>
          </cell>
          <cell r="D8">
            <v>22.1</v>
          </cell>
          <cell r="E8">
            <v>72.791666666666671</v>
          </cell>
          <cell r="F8">
            <v>93</v>
          </cell>
          <cell r="G8">
            <v>40</v>
          </cell>
          <cell r="H8">
            <v>23.759999999999998</v>
          </cell>
          <cell r="I8" t="str">
            <v>SO</v>
          </cell>
          <cell r="J8">
            <v>36.72</v>
          </cell>
          <cell r="K8">
            <v>17.8</v>
          </cell>
        </row>
        <row r="9">
          <cell r="B9">
            <v>27.245833333333334</v>
          </cell>
          <cell r="C9">
            <v>32.799999999999997</v>
          </cell>
          <cell r="D9">
            <v>23.5</v>
          </cell>
          <cell r="E9">
            <v>67.166666666666671</v>
          </cell>
          <cell r="F9">
            <v>87</v>
          </cell>
          <cell r="G9">
            <v>41</v>
          </cell>
          <cell r="H9">
            <v>17.64</v>
          </cell>
          <cell r="I9" t="str">
            <v>SO</v>
          </cell>
          <cell r="J9">
            <v>27.36</v>
          </cell>
          <cell r="K9">
            <v>0</v>
          </cell>
        </row>
        <row r="10">
          <cell r="B10">
            <v>25.295833333333334</v>
          </cell>
          <cell r="C10">
            <v>29.3</v>
          </cell>
          <cell r="D10">
            <v>21.6</v>
          </cell>
          <cell r="E10">
            <v>69.166666666666671</v>
          </cell>
          <cell r="F10">
            <v>83</v>
          </cell>
          <cell r="G10">
            <v>53</v>
          </cell>
          <cell r="H10">
            <v>16.559999999999999</v>
          </cell>
          <cell r="I10" t="str">
            <v>SO</v>
          </cell>
          <cell r="J10">
            <v>25.56</v>
          </cell>
          <cell r="K10">
            <v>0</v>
          </cell>
        </row>
        <row r="11">
          <cell r="B11">
            <v>26.495833333333334</v>
          </cell>
          <cell r="D11">
            <v>23</v>
          </cell>
          <cell r="E11">
            <v>69.708333333333329</v>
          </cell>
          <cell r="F11">
            <v>88</v>
          </cell>
          <cell r="G11">
            <v>34</v>
          </cell>
          <cell r="H11">
            <v>18.36</v>
          </cell>
          <cell r="I11" t="str">
            <v>NE</v>
          </cell>
          <cell r="J11">
            <v>47.88</v>
          </cell>
          <cell r="K11">
            <v>0</v>
          </cell>
        </row>
        <row r="12">
          <cell r="B12">
            <v>26.099999999999998</v>
          </cell>
          <cell r="C12">
            <v>33.299999999999997</v>
          </cell>
          <cell r="D12">
            <v>22.9</v>
          </cell>
          <cell r="E12">
            <v>73.083333333333329</v>
          </cell>
          <cell r="F12">
            <v>92</v>
          </cell>
          <cell r="G12">
            <v>37</v>
          </cell>
          <cell r="H12">
            <v>12.96</v>
          </cell>
          <cell r="I12" t="str">
            <v>N</v>
          </cell>
          <cell r="J12">
            <v>43.56</v>
          </cell>
          <cell r="K12">
            <v>0</v>
          </cell>
        </row>
        <row r="13">
          <cell r="B13">
            <v>26.675000000000008</v>
          </cell>
          <cell r="C13">
            <v>34.700000000000003</v>
          </cell>
          <cell r="D13">
            <v>21.6</v>
          </cell>
          <cell r="E13">
            <v>71.958333333333329</v>
          </cell>
          <cell r="F13">
            <v>93</v>
          </cell>
          <cell r="G13">
            <v>37</v>
          </cell>
          <cell r="H13">
            <v>21.96</v>
          </cell>
          <cell r="I13" t="str">
            <v>NO</v>
          </cell>
          <cell r="J13">
            <v>46.800000000000004</v>
          </cell>
          <cell r="K13">
            <v>10.200000000000001</v>
          </cell>
        </row>
        <row r="14">
          <cell r="B14">
            <v>25.254166666666663</v>
          </cell>
          <cell r="C14">
            <v>31.8</v>
          </cell>
          <cell r="D14">
            <v>21.6</v>
          </cell>
          <cell r="E14">
            <v>80.666666666666671</v>
          </cell>
          <cell r="F14">
            <v>95</v>
          </cell>
          <cell r="G14">
            <v>49</v>
          </cell>
          <cell r="H14">
            <v>20.88</v>
          </cell>
          <cell r="I14" t="str">
            <v>N</v>
          </cell>
          <cell r="J14">
            <v>46.080000000000005</v>
          </cell>
          <cell r="K14">
            <v>27</v>
          </cell>
        </row>
        <row r="15">
          <cell r="B15">
            <v>25.337499999999995</v>
          </cell>
          <cell r="C15">
            <v>31.1</v>
          </cell>
          <cell r="D15">
            <v>21.4</v>
          </cell>
          <cell r="E15">
            <v>80.083333333333329</v>
          </cell>
          <cell r="F15">
            <v>95</v>
          </cell>
          <cell r="G15">
            <v>53</v>
          </cell>
          <cell r="H15">
            <v>11.520000000000001</v>
          </cell>
          <cell r="I15" t="str">
            <v>L</v>
          </cell>
          <cell r="J15">
            <v>24.48</v>
          </cell>
          <cell r="K15">
            <v>10.799999999999999</v>
          </cell>
        </row>
        <row r="16">
          <cell r="B16">
            <v>26.3</v>
          </cell>
          <cell r="C16">
            <v>32.9</v>
          </cell>
          <cell r="D16">
            <v>22.6</v>
          </cell>
          <cell r="E16">
            <v>75.708333333333329</v>
          </cell>
          <cell r="F16">
            <v>93</v>
          </cell>
          <cell r="G16">
            <v>45</v>
          </cell>
          <cell r="H16">
            <v>14.04</v>
          </cell>
          <cell r="I16" t="str">
            <v>SE</v>
          </cell>
          <cell r="J16">
            <v>34.92</v>
          </cell>
          <cell r="K16">
            <v>0.4</v>
          </cell>
        </row>
        <row r="17">
          <cell r="B17">
            <v>26.854166666666668</v>
          </cell>
          <cell r="C17">
            <v>34.4</v>
          </cell>
          <cell r="D17">
            <v>23.2</v>
          </cell>
          <cell r="E17">
            <v>73.541666666666671</v>
          </cell>
          <cell r="F17">
            <v>89</v>
          </cell>
          <cell r="G17">
            <v>39</v>
          </cell>
          <cell r="H17">
            <v>31.319999999999997</v>
          </cell>
          <cell r="I17" t="str">
            <v>SO</v>
          </cell>
          <cell r="J17">
            <v>55.800000000000004</v>
          </cell>
          <cell r="K17">
            <v>3.2</v>
          </cell>
        </row>
        <row r="18">
          <cell r="B18">
            <v>26.770833333333329</v>
          </cell>
          <cell r="C18">
            <v>32.700000000000003</v>
          </cell>
          <cell r="D18">
            <v>23</v>
          </cell>
          <cell r="E18">
            <v>74</v>
          </cell>
          <cell r="F18">
            <v>91</v>
          </cell>
          <cell r="G18">
            <v>43</v>
          </cell>
          <cell r="H18">
            <v>6.12</v>
          </cell>
          <cell r="I18" t="str">
            <v>S</v>
          </cell>
          <cell r="J18">
            <v>15.120000000000001</v>
          </cell>
          <cell r="K18">
            <v>0</v>
          </cell>
        </row>
        <row r="19">
          <cell r="B19">
            <v>28.020833333333332</v>
          </cell>
          <cell r="C19">
            <v>32.6</v>
          </cell>
          <cell r="D19">
            <v>23.5</v>
          </cell>
          <cell r="E19">
            <v>72.166666666666671</v>
          </cell>
          <cell r="F19">
            <v>91</v>
          </cell>
          <cell r="G19">
            <v>47</v>
          </cell>
          <cell r="H19">
            <v>13.68</v>
          </cell>
          <cell r="I19" t="str">
            <v>SO</v>
          </cell>
          <cell r="J19">
            <v>24.48</v>
          </cell>
          <cell r="K19">
            <v>0</v>
          </cell>
        </row>
        <row r="20">
          <cell r="B20">
            <v>29.275000000000006</v>
          </cell>
          <cell r="C20">
            <v>35.200000000000003</v>
          </cell>
          <cell r="D20">
            <v>23.7</v>
          </cell>
          <cell r="E20">
            <v>65.208333333333329</v>
          </cell>
          <cell r="F20">
            <v>91</v>
          </cell>
          <cell r="G20">
            <v>35</v>
          </cell>
          <cell r="H20">
            <v>9.7200000000000006</v>
          </cell>
          <cell r="I20" t="str">
            <v>O</v>
          </cell>
          <cell r="J20">
            <v>28.08</v>
          </cell>
          <cell r="K20">
            <v>0</v>
          </cell>
        </row>
        <row r="21">
          <cell r="B21">
            <v>28.954166666666666</v>
          </cell>
          <cell r="C21">
            <v>34.6</v>
          </cell>
          <cell r="D21">
            <v>24.6</v>
          </cell>
          <cell r="E21">
            <v>59.25</v>
          </cell>
          <cell r="F21">
            <v>80</v>
          </cell>
          <cell r="G21">
            <v>33</v>
          </cell>
          <cell r="H21">
            <v>15.840000000000002</v>
          </cell>
          <cell r="I21" t="str">
            <v>NE</v>
          </cell>
          <cell r="J21">
            <v>28.44</v>
          </cell>
          <cell r="K21">
            <v>0</v>
          </cell>
        </row>
        <row r="22">
          <cell r="B22">
            <v>29.683333333333334</v>
          </cell>
          <cell r="C22">
            <v>36.5</v>
          </cell>
          <cell r="D22">
            <v>24.1</v>
          </cell>
          <cell r="E22">
            <v>61.375</v>
          </cell>
          <cell r="F22">
            <v>88</v>
          </cell>
          <cell r="G22">
            <v>31</v>
          </cell>
          <cell r="H22">
            <v>15.840000000000002</v>
          </cell>
          <cell r="I22" t="str">
            <v>L</v>
          </cell>
          <cell r="J22">
            <v>33.480000000000004</v>
          </cell>
          <cell r="K22">
            <v>0</v>
          </cell>
        </row>
        <row r="23">
          <cell r="B23">
            <v>25.100000000000005</v>
          </cell>
          <cell r="C23">
            <v>32.1</v>
          </cell>
          <cell r="D23">
            <v>20.7</v>
          </cell>
          <cell r="E23">
            <v>75.583333333333329</v>
          </cell>
          <cell r="F23">
            <v>93</v>
          </cell>
          <cell r="G23">
            <v>42</v>
          </cell>
          <cell r="H23">
            <v>29.16</v>
          </cell>
          <cell r="I23" t="str">
            <v>S</v>
          </cell>
          <cell r="J23">
            <v>59.4</v>
          </cell>
          <cell r="K23">
            <v>26.599999999999998</v>
          </cell>
        </row>
        <row r="24">
          <cell r="B24">
            <v>25.537499999999998</v>
          </cell>
          <cell r="C24">
            <v>30.9</v>
          </cell>
          <cell r="D24">
            <v>21</v>
          </cell>
          <cell r="E24">
            <v>65.875</v>
          </cell>
          <cell r="F24">
            <v>83</v>
          </cell>
          <cell r="G24">
            <v>43</v>
          </cell>
          <cell r="H24">
            <v>20.88</v>
          </cell>
          <cell r="I24" t="str">
            <v>SE</v>
          </cell>
          <cell r="J24">
            <v>36</v>
          </cell>
          <cell r="K24">
            <v>0</v>
          </cell>
        </row>
        <row r="25">
          <cell r="B25">
            <v>24.25</v>
          </cell>
          <cell r="C25">
            <v>30.7</v>
          </cell>
          <cell r="D25">
            <v>17.899999999999999</v>
          </cell>
          <cell r="E25">
            <v>58.041666666666664</v>
          </cell>
          <cell r="F25">
            <v>73</v>
          </cell>
          <cell r="G25">
            <v>43</v>
          </cell>
          <cell r="H25">
            <v>16.920000000000002</v>
          </cell>
          <cell r="I25" t="str">
            <v>SE</v>
          </cell>
          <cell r="J25">
            <v>33.840000000000003</v>
          </cell>
          <cell r="K25">
            <v>0</v>
          </cell>
        </row>
        <row r="26">
          <cell r="B26">
            <v>27.104166666666668</v>
          </cell>
          <cell r="C26">
            <v>33</v>
          </cell>
          <cell r="D26">
            <v>21.2</v>
          </cell>
          <cell r="E26">
            <v>61.333333333333336</v>
          </cell>
          <cell r="F26">
            <v>77</v>
          </cell>
          <cell r="G26">
            <v>40</v>
          </cell>
          <cell r="H26">
            <v>12.96</v>
          </cell>
          <cell r="I26" t="str">
            <v>NE</v>
          </cell>
          <cell r="J26">
            <v>31.319999999999997</v>
          </cell>
          <cell r="K26">
            <v>0</v>
          </cell>
        </row>
        <row r="27">
          <cell r="B27">
            <v>27.841666666666669</v>
          </cell>
          <cell r="C27">
            <v>34</v>
          </cell>
          <cell r="D27">
            <v>24.1</v>
          </cell>
          <cell r="E27">
            <v>65.333333333333329</v>
          </cell>
          <cell r="F27">
            <v>79</v>
          </cell>
          <cell r="G27">
            <v>43</v>
          </cell>
          <cell r="H27">
            <v>15.48</v>
          </cell>
          <cell r="I27" t="str">
            <v>NE</v>
          </cell>
          <cell r="J27">
            <v>27</v>
          </cell>
          <cell r="K27">
            <v>1.7999999999999998</v>
          </cell>
        </row>
        <row r="28">
          <cell r="B28">
            <v>24.187500000000004</v>
          </cell>
          <cell r="C28">
            <v>26.7</v>
          </cell>
          <cell r="D28">
            <v>22.2</v>
          </cell>
          <cell r="E28">
            <v>85.333333333333329</v>
          </cell>
          <cell r="F28">
            <v>93</v>
          </cell>
          <cell r="G28">
            <v>72</v>
          </cell>
          <cell r="H28">
            <v>21.240000000000002</v>
          </cell>
          <cell r="I28" t="str">
            <v>SO</v>
          </cell>
          <cell r="J28">
            <v>33.119999999999997</v>
          </cell>
          <cell r="K28">
            <v>4.8000000000000007</v>
          </cell>
        </row>
        <row r="29">
          <cell r="B29">
            <v>25.383333333333326</v>
          </cell>
          <cell r="C29">
            <v>29.5</v>
          </cell>
          <cell r="D29">
            <v>23.1</v>
          </cell>
          <cell r="E29">
            <v>81.041666666666671</v>
          </cell>
          <cell r="F29">
            <v>92</v>
          </cell>
          <cell r="G29">
            <v>59</v>
          </cell>
          <cell r="H29">
            <v>15.120000000000001</v>
          </cell>
          <cell r="I29" t="str">
            <v>SE</v>
          </cell>
          <cell r="J29">
            <v>33.480000000000004</v>
          </cell>
          <cell r="K29">
            <v>0.2</v>
          </cell>
        </row>
        <row r="30">
          <cell r="B30">
            <v>25.358333333333331</v>
          </cell>
          <cell r="C30">
            <v>32.200000000000003</v>
          </cell>
          <cell r="D30">
            <v>21.5</v>
          </cell>
          <cell r="E30">
            <v>78.791666666666671</v>
          </cell>
          <cell r="F30">
            <v>93</v>
          </cell>
          <cell r="G30">
            <v>49</v>
          </cell>
          <cell r="H30">
            <v>11.879999999999999</v>
          </cell>
          <cell r="I30" t="str">
            <v>N</v>
          </cell>
          <cell r="J30">
            <v>36.72</v>
          </cell>
          <cell r="K30">
            <v>5</v>
          </cell>
        </row>
        <row r="31">
          <cell r="B31">
            <v>24.758333333333329</v>
          </cell>
          <cell r="C31">
            <v>29.6</v>
          </cell>
          <cell r="D31">
            <v>21.6</v>
          </cell>
          <cell r="E31">
            <v>82.333333333333329</v>
          </cell>
          <cell r="F31">
            <v>95</v>
          </cell>
          <cell r="G31">
            <v>57</v>
          </cell>
          <cell r="H31">
            <v>20.88</v>
          </cell>
          <cell r="I31" t="str">
            <v>O</v>
          </cell>
          <cell r="J31">
            <v>40.32</v>
          </cell>
          <cell r="K31">
            <v>19.2</v>
          </cell>
        </row>
        <row r="32">
          <cell r="B32">
            <v>24.845833333333335</v>
          </cell>
          <cell r="C32">
            <v>30</v>
          </cell>
          <cell r="D32">
            <v>20.2</v>
          </cell>
          <cell r="E32">
            <v>71.625</v>
          </cell>
          <cell r="F32">
            <v>93</v>
          </cell>
          <cell r="G32">
            <v>39</v>
          </cell>
          <cell r="H32">
            <v>10.08</v>
          </cell>
          <cell r="I32" t="str">
            <v>SO</v>
          </cell>
          <cell r="J32">
            <v>21.240000000000002</v>
          </cell>
          <cell r="K32">
            <v>1.2</v>
          </cell>
        </row>
        <row r="33">
          <cell r="B33">
            <v>24.716666666666669</v>
          </cell>
          <cell r="C33">
            <v>30.8</v>
          </cell>
          <cell r="D33">
            <v>19.2</v>
          </cell>
          <cell r="E33">
            <v>69.541666666666671</v>
          </cell>
          <cell r="F33">
            <v>93</v>
          </cell>
          <cell r="G33">
            <v>47</v>
          </cell>
          <cell r="H33">
            <v>10.08</v>
          </cell>
          <cell r="I33" t="str">
            <v>L</v>
          </cell>
          <cell r="J33">
            <v>18</v>
          </cell>
          <cell r="K33">
            <v>0</v>
          </cell>
        </row>
        <row r="34">
          <cell r="B34">
            <v>27.625000000000004</v>
          </cell>
          <cell r="C34">
            <v>34.1</v>
          </cell>
          <cell r="D34">
            <v>22.2</v>
          </cell>
          <cell r="E34">
            <v>60</v>
          </cell>
          <cell r="F34">
            <v>82</v>
          </cell>
          <cell r="G34">
            <v>35</v>
          </cell>
          <cell r="H34">
            <v>8.2799999999999994</v>
          </cell>
          <cell r="I34" t="str">
            <v>SE</v>
          </cell>
          <cell r="J34">
            <v>18</v>
          </cell>
          <cell r="K34">
            <v>0</v>
          </cell>
        </row>
        <row r="35">
          <cell r="B35">
            <v>29.400000000000006</v>
          </cell>
          <cell r="C35">
            <v>36.799999999999997</v>
          </cell>
          <cell r="D35">
            <v>22.2</v>
          </cell>
          <cell r="E35">
            <v>60.333333333333336</v>
          </cell>
          <cell r="F35">
            <v>91</v>
          </cell>
          <cell r="G35">
            <v>31</v>
          </cell>
          <cell r="H35">
            <v>13.68</v>
          </cell>
          <cell r="I35" t="str">
            <v>N</v>
          </cell>
          <cell r="J35">
            <v>32.76</v>
          </cell>
          <cell r="K35">
            <v>0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24.295833333333334</v>
          </cell>
          <cell r="C5">
            <v>32.4</v>
          </cell>
          <cell r="D5">
            <v>18.100000000000001</v>
          </cell>
          <cell r="E5">
            <v>73.916666666666671</v>
          </cell>
          <cell r="F5">
            <v>96</v>
          </cell>
          <cell r="G5">
            <v>42</v>
          </cell>
          <cell r="H5">
            <v>19.8</v>
          </cell>
          <cell r="I5" t="str">
            <v>NO</v>
          </cell>
          <cell r="J5">
            <v>44.64</v>
          </cell>
          <cell r="K5">
            <v>0</v>
          </cell>
        </row>
        <row r="6">
          <cell r="B6">
            <v>24.845833333333335</v>
          </cell>
          <cell r="C6">
            <v>30.2</v>
          </cell>
          <cell r="D6">
            <v>18.899999999999999</v>
          </cell>
          <cell r="E6">
            <v>75.708333333333329</v>
          </cell>
          <cell r="F6">
            <v>95</v>
          </cell>
          <cell r="G6">
            <v>50</v>
          </cell>
          <cell r="H6">
            <v>20.88</v>
          </cell>
          <cell r="I6" t="str">
            <v>NO</v>
          </cell>
          <cell r="J6">
            <v>63</v>
          </cell>
          <cell r="K6">
            <v>19.600000000000001</v>
          </cell>
        </row>
        <row r="7">
          <cell r="B7">
            <v>22.899999999999995</v>
          </cell>
          <cell r="C7">
            <v>28.6</v>
          </cell>
          <cell r="D7">
            <v>19</v>
          </cell>
          <cell r="E7">
            <v>87.958333333333329</v>
          </cell>
          <cell r="F7">
            <v>96</v>
          </cell>
          <cell r="G7">
            <v>64</v>
          </cell>
          <cell r="H7">
            <v>17.64</v>
          </cell>
          <cell r="I7" t="str">
            <v>SO</v>
          </cell>
          <cell r="J7">
            <v>35.64</v>
          </cell>
          <cell r="K7">
            <v>0.4</v>
          </cell>
        </row>
        <row r="8">
          <cell r="B8">
            <v>21.1</v>
          </cell>
          <cell r="C8">
            <v>28.2</v>
          </cell>
          <cell r="D8">
            <v>18.399999999999999</v>
          </cell>
          <cell r="E8">
            <v>87.291666666666671</v>
          </cell>
          <cell r="F8">
            <v>96</v>
          </cell>
          <cell r="G8">
            <v>62</v>
          </cell>
          <cell r="H8">
            <v>12.24</v>
          </cell>
          <cell r="I8" t="str">
            <v>SO</v>
          </cell>
          <cell r="J8">
            <v>29.16</v>
          </cell>
          <cell r="K8">
            <v>10.399999999999999</v>
          </cell>
        </row>
        <row r="9">
          <cell r="B9">
            <v>21.941666666666663</v>
          </cell>
          <cell r="C9">
            <v>28.7</v>
          </cell>
          <cell r="D9">
            <v>16.899999999999999</v>
          </cell>
          <cell r="E9">
            <v>66.791666666666671</v>
          </cell>
          <cell r="F9">
            <v>87</v>
          </cell>
          <cell r="G9">
            <v>49</v>
          </cell>
          <cell r="H9">
            <v>10.8</v>
          </cell>
          <cell r="I9" t="str">
            <v>SO</v>
          </cell>
          <cell r="J9">
            <v>25.92</v>
          </cell>
          <cell r="K9">
            <v>0</v>
          </cell>
        </row>
        <row r="10">
          <cell r="B10">
            <v>22.445833333333336</v>
          </cell>
          <cell r="C10">
            <v>29.5</v>
          </cell>
          <cell r="D10">
            <v>18.3</v>
          </cell>
          <cell r="E10">
            <v>70.958333333333329</v>
          </cell>
          <cell r="F10">
            <v>95</v>
          </cell>
          <cell r="G10">
            <v>52</v>
          </cell>
          <cell r="H10">
            <v>15.840000000000002</v>
          </cell>
          <cell r="I10" t="str">
            <v>NO</v>
          </cell>
          <cell r="J10">
            <v>32.4</v>
          </cell>
          <cell r="K10">
            <v>13.2</v>
          </cell>
        </row>
        <row r="11">
          <cell r="B11">
            <v>23.275000000000006</v>
          </cell>
          <cell r="C11">
            <v>31.3</v>
          </cell>
          <cell r="D11">
            <v>18</v>
          </cell>
          <cell r="E11">
            <v>78.625</v>
          </cell>
          <cell r="F11">
            <v>95</v>
          </cell>
          <cell r="G11">
            <v>47</v>
          </cell>
          <cell r="H11">
            <v>21.96</v>
          </cell>
          <cell r="I11" t="str">
            <v>NO</v>
          </cell>
          <cell r="J11">
            <v>38.159999999999997</v>
          </cell>
          <cell r="K11">
            <v>0.2</v>
          </cell>
        </row>
        <row r="12">
          <cell r="B12">
            <v>20.395833333333336</v>
          </cell>
          <cell r="C12">
            <v>23.2</v>
          </cell>
          <cell r="D12">
            <v>18.3</v>
          </cell>
          <cell r="E12">
            <v>91.958333333333329</v>
          </cell>
          <cell r="F12">
            <v>96</v>
          </cell>
          <cell r="G12">
            <v>79</v>
          </cell>
          <cell r="H12">
            <v>22.68</v>
          </cell>
          <cell r="I12" t="str">
            <v>NO</v>
          </cell>
          <cell r="J12">
            <v>42.480000000000004</v>
          </cell>
          <cell r="K12">
            <v>63.199999999999996</v>
          </cell>
        </row>
        <row r="13">
          <cell r="B13">
            <v>21.370833333333334</v>
          </cell>
          <cell r="C13">
            <v>27.4</v>
          </cell>
          <cell r="D13">
            <v>19.399999999999999</v>
          </cell>
          <cell r="E13">
            <v>86.875</v>
          </cell>
          <cell r="F13">
            <v>96</v>
          </cell>
          <cell r="G13">
            <v>64</v>
          </cell>
          <cell r="H13">
            <v>18</v>
          </cell>
          <cell r="I13" t="str">
            <v>NO</v>
          </cell>
          <cell r="J13">
            <v>40.680000000000007</v>
          </cell>
          <cell r="K13">
            <v>11.2</v>
          </cell>
        </row>
        <row r="14">
          <cell r="B14">
            <v>19.137499999999999</v>
          </cell>
          <cell r="C14">
            <v>21.2</v>
          </cell>
          <cell r="D14">
            <v>17.600000000000001</v>
          </cell>
          <cell r="E14">
            <v>93.166666666666671</v>
          </cell>
          <cell r="F14">
            <v>96</v>
          </cell>
          <cell r="G14">
            <v>86</v>
          </cell>
          <cell r="H14">
            <v>20.16</v>
          </cell>
          <cell r="I14" t="str">
            <v>O</v>
          </cell>
          <cell r="J14">
            <v>50.04</v>
          </cell>
          <cell r="K14">
            <v>54.999999999999993</v>
          </cell>
        </row>
        <row r="15">
          <cell r="B15">
            <v>21.337500000000002</v>
          </cell>
          <cell r="C15">
            <v>25.9</v>
          </cell>
          <cell r="D15">
            <v>18.7</v>
          </cell>
          <cell r="E15">
            <v>88.375</v>
          </cell>
          <cell r="F15">
            <v>96</v>
          </cell>
          <cell r="G15">
            <v>72</v>
          </cell>
          <cell r="H15">
            <v>14.76</v>
          </cell>
          <cell r="I15" t="str">
            <v>O</v>
          </cell>
          <cell r="J15">
            <v>28.44</v>
          </cell>
          <cell r="K15">
            <v>0.2</v>
          </cell>
        </row>
        <row r="16">
          <cell r="B16">
            <v>22.587500000000002</v>
          </cell>
          <cell r="C16">
            <v>26.9</v>
          </cell>
          <cell r="D16">
            <v>19.3</v>
          </cell>
          <cell r="E16">
            <v>86.833333333333329</v>
          </cell>
          <cell r="F16">
            <v>95</v>
          </cell>
          <cell r="G16">
            <v>71</v>
          </cell>
          <cell r="H16">
            <v>20.52</v>
          </cell>
          <cell r="I16" t="str">
            <v>NO</v>
          </cell>
          <cell r="J16">
            <v>38.159999999999997</v>
          </cell>
          <cell r="K16">
            <v>0</v>
          </cell>
        </row>
        <row r="17">
          <cell r="B17">
            <v>24.712500000000002</v>
          </cell>
          <cell r="C17">
            <v>29.8</v>
          </cell>
          <cell r="D17">
            <v>21.6</v>
          </cell>
          <cell r="E17">
            <v>79.041666666666671</v>
          </cell>
          <cell r="F17">
            <v>94</v>
          </cell>
          <cell r="G17">
            <v>57</v>
          </cell>
          <cell r="H17">
            <v>18.720000000000002</v>
          </cell>
          <cell r="I17" t="str">
            <v>NO</v>
          </cell>
          <cell r="J17">
            <v>38.880000000000003</v>
          </cell>
          <cell r="K17">
            <v>0</v>
          </cell>
        </row>
        <row r="18">
          <cell r="B18">
            <v>23.287500000000005</v>
          </cell>
          <cell r="C18">
            <v>29.4</v>
          </cell>
          <cell r="D18">
            <v>20.5</v>
          </cell>
          <cell r="E18">
            <v>83.125</v>
          </cell>
          <cell r="F18">
            <v>95</v>
          </cell>
          <cell r="G18">
            <v>57</v>
          </cell>
          <cell r="H18">
            <v>16.559999999999999</v>
          </cell>
          <cell r="I18" t="str">
            <v>NO</v>
          </cell>
          <cell r="J18">
            <v>36.72</v>
          </cell>
          <cell r="K18">
            <v>0</v>
          </cell>
        </row>
        <row r="19">
          <cell r="B19">
            <v>20.937500000000004</v>
          </cell>
          <cell r="C19">
            <v>26.7</v>
          </cell>
          <cell r="D19">
            <v>17.7</v>
          </cell>
          <cell r="E19">
            <v>82.958333333333329</v>
          </cell>
          <cell r="F19">
            <v>97</v>
          </cell>
          <cell r="G19">
            <v>56</v>
          </cell>
          <cell r="H19">
            <v>16.920000000000002</v>
          </cell>
          <cell r="I19" t="str">
            <v>SO</v>
          </cell>
          <cell r="J19">
            <v>33.480000000000004</v>
          </cell>
          <cell r="K19">
            <v>0.2</v>
          </cell>
        </row>
        <row r="20">
          <cell r="B20">
            <v>23.645833333333329</v>
          </cell>
          <cell r="C20">
            <v>31.4</v>
          </cell>
          <cell r="D20">
            <v>17.7</v>
          </cell>
          <cell r="E20">
            <v>72.166666666666671</v>
          </cell>
          <cell r="F20">
            <v>93</v>
          </cell>
          <cell r="G20">
            <v>42</v>
          </cell>
          <cell r="H20">
            <v>13.32</v>
          </cell>
          <cell r="I20" t="str">
            <v>NO</v>
          </cell>
          <cell r="J20">
            <v>33.840000000000003</v>
          </cell>
          <cell r="K20">
            <v>0</v>
          </cell>
        </row>
        <row r="21">
          <cell r="B21">
            <v>27.991666666666671</v>
          </cell>
          <cell r="C21">
            <v>32.799999999999997</v>
          </cell>
          <cell r="D21">
            <v>23.5</v>
          </cell>
          <cell r="E21">
            <v>60.625</v>
          </cell>
          <cell r="F21">
            <v>81</v>
          </cell>
          <cell r="G21">
            <v>43</v>
          </cell>
          <cell r="H21">
            <v>18.36</v>
          </cell>
          <cell r="I21" t="str">
            <v>NO</v>
          </cell>
          <cell r="J21">
            <v>50.4</v>
          </cell>
          <cell r="K21">
            <v>0</v>
          </cell>
        </row>
        <row r="22">
          <cell r="B22">
            <v>24.712500000000002</v>
          </cell>
          <cell r="C22">
            <v>33.6</v>
          </cell>
          <cell r="D22">
            <v>19.5</v>
          </cell>
          <cell r="E22">
            <v>77.791666666666671</v>
          </cell>
          <cell r="F22">
            <v>95</v>
          </cell>
          <cell r="G22">
            <v>46</v>
          </cell>
          <cell r="H22">
            <v>30.240000000000002</v>
          </cell>
          <cell r="I22" t="str">
            <v>NO</v>
          </cell>
          <cell r="J22">
            <v>59.760000000000005</v>
          </cell>
          <cell r="K22">
            <v>15.2</v>
          </cell>
        </row>
        <row r="23">
          <cell r="B23">
            <v>22.354166666666668</v>
          </cell>
          <cell r="C23">
            <v>27</v>
          </cell>
          <cell r="D23">
            <v>18.8</v>
          </cell>
          <cell r="E23">
            <v>80.833333333333329</v>
          </cell>
          <cell r="F23">
            <v>96</v>
          </cell>
          <cell r="G23">
            <v>56</v>
          </cell>
          <cell r="H23">
            <v>19.440000000000001</v>
          </cell>
          <cell r="I23" t="str">
            <v>SO</v>
          </cell>
          <cell r="J23">
            <v>50.4</v>
          </cell>
          <cell r="K23">
            <v>1.8</v>
          </cell>
        </row>
        <row r="24">
          <cell r="B24">
            <v>23.012499999999999</v>
          </cell>
          <cell r="C24">
            <v>28.9</v>
          </cell>
          <cell r="D24">
            <v>19.100000000000001</v>
          </cell>
          <cell r="E24">
            <v>73</v>
          </cell>
          <cell r="F24">
            <v>93</v>
          </cell>
          <cell r="G24">
            <v>46</v>
          </cell>
          <cell r="H24">
            <v>25.92</v>
          </cell>
          <cell r="I24" t="str">
            <v>O</v>
          </cell>
          <cell r="J24">
            <v>48.24</v>
          </cell>
          <cell r="K24">
            <v>0</v>
          </cell>
        </row>
        <row r="25">
          <cell r="B25">
            <v>22.308333333333334</v>
          </cell>
          <cell r="C25">
            <v>29</v>
          </cell>
          <cell r="D25">
            <v>17.100000000000001</v>
          </cell>
          <cell r="E25">
            <v>62.5</v>
          </cell>
          <cell r="F25">
            <v>86</v>
          </cell>
          <cell r="G25">
            <v>32</v>
          </cell>
          <cell r="H25">
            <v>24.12</v>
          </cell>
          <cell r="I25" t="str">
            <v>NO</v>
          </cell>
          <cell r="J25">
            <v>44.28</v>
          </cell>
          <cell r="K25">
            <v>0</v>
          </cell>
        </row>
        <row r="26">
          <cell r="B26">
            <v>23.779166666666665</v>
          </cell>
          <cell r="C26">
            <v>32.200000000000003</v>
          </cell>
          <cell r="D26">
            <v>16.8</v>
          </cell>
          <cell r="E26">
            <v>57.958333333333336</v>
          </cell>
          <cell r="F26">
            <v>80</v>
          </cell>
          <cell r="G26">
            <v>35</v>
          </cell>
          <cell r="H26">
            <v>18.36</v>
          </cell>
          <cell r="I26" t="str">
            <v>NO</v>
          </cell>
          <cell r="J26">
            <v>32.76</v>
          </cell>
          <cell r="K26">
            <v>0</v>
          </cell>
        </row>
        <row r="27">
          <cell r="B27">
            <v>24.291666666666668</v>
          </cell>
          <cell r="C27">
            <v>30.2</v>
          </cell>
          <cell r="D27">
            <v>20.399999999999999</v>
          </cell>
          <cell r="E27">
            <v>72.666666666666671</v>
          </cell>
          <cell r="F27">
            <v>95</v>
          </cell>
          <cell r="G27">
            <v>48</v>
          </cell>
          <cell r="H27">
            <v>15.840000000000002</v>
          </cell>
          <cell r="I27" t="str">
            <v>NO</v>
          </cell>
          <cell r="J27">
            <v>34.200000000000003</v>
          </cell>
          <cell r="K27">
            <v>19.399999999999999</v>
          </cell>
        </row>
        <row r="28">
          <cell r="B28">
            <v>21.474999999999994</v>
          </cell>
          <cell r="C28">
            <v>25.7</v>
          </cell>
          <cell r="D28">
            <v>19.5</v>
          </cell>
          <cell r="E28">
            <v>92.208333333333329</v>
          </cell>
          <cell r="F28">
            <v>96</v>
          </cell>
          <cell r="G28">
            <v>74</v>
          </cell>
          <cell r="H28">
            <v>15.840000000000002</v>
          </cell>
          <cell r="I28" t="str">
            <v>NO</v>
          </cell>
          <cell r="J28">
            <v>29.880000000000003</v>
          </cell>
          <cell r="K28">
            <v>13.200000000000001</v>
          </cell>
        </row>
        <row r="29">
          <cell r="B29">
            <v>22.741666666666664</v>
          </cell>
          <cell r="C29">
            <v>27.6</v>
          </cell>
          <cell r="D29">
            <v>20.7</v>
          </cell>
          <cell r="E29">
            <v>88.083333333333329</v>
          </cell>
          <cell r="F29">
            <v>95</v>
          </cell>
          <cell r="G29">
            <v>61</v>
          </cell>
          <cell r="H29">
            <v>14.76</v>
          </cell>
          <cell r="I29" t="str">
            <v>NO</v>
          </cell>
          <cell r="J29">
            <v>38.519999999999996</v>
          </cell>
          <cell r="K29">
            <v>25.599999999999998</v>
          </cell>
        </row>
        <row r="30">
          <cell r="B30">
            <v>22.7</v>
          </cell>
          <cell r="C30">
            <v>25.7</v>
          </cell>
          <cell r="D30">
            <v>21.2</v>
          </cell>
          <cell r="E30">
            <v>87.875</v>
          </cell>
          <cell r="F30">
            <v>95</v>
          </cell>
          <cell r="G30">
            <v>72</v>
          </cell>
          <cell r="H30">
            <v>16.920000000000002</v>
          </cell>
          <cell r="I30" t="str">
            <v>NO</v>
          </cell>
          <cell r="J30">
            <v>34.92</v>
          </cell>
          <cell r="K30">
            <v>0.8</v>
          </cell>
        </row>
        <row r="31">
          <cell r="B31">
            <v>20.574999999999996</v>
          </cell>
          <cell r="C31">
            <v>24</v>
          </cell>
          <cell r="D31">
            <v>17.899999999999999</v>
          </cell>
          <cell r="E31">
            <v>84.25</v>
          </cell>
          <cell r="F31">
            <v>96</v>
          </cell>
          <cell r="G31">
            <v>59</v>
          </cell>
          <cell r="H31">
            <v>16.920000000000002</v>
          </cell>
          <cell r="I31" t="str">
            <v>SO</v>
          </cell>
          <cell r="J31">
            <v>38.519999999999996</v>
          </cell>
          <cell r="K31">
            <v>8.7999999999999989</v>
          </cell>
        </row>
        <row r="32">
          <cell r="B32">
            <v>20.6</v>
          </cell>
          <cell r="C32">
            <v>28.2</v>
          </cell>
          <cell r="D32">
            <v>14.5</v>
          </cell>
          <cell r="E32">
            <v>60.75</v>
          </cell>
          <cell r="F32">
            <v>84</v>
          </cell>
          <cell r="G32">
            <v>28</v>
          </cell>
          <cell r="H32">
            <v>13.68</v>
          </cell>
          <cell r="I32" t="str">
            <v>SO</v>
          </cell>
          <cell r="J32">
            <v>26.28</v>
          </cell>
          <cell r="K32">
            <v>0</v>
          </cell>
        </row>
        <row r="33">
          <cell r="B33">
            <v>23.179166666666664</v>
          </cell>
          <cell r="C33">
            <v>28.8</v>
          </cell>
          <cell r="D33">
            <v>17.399999999999999</v>
          </cell>
          <cell r="E33">
            <v>58.916666666666664</v>
          </cell>
          <cell r="F33">
            <v>79</v>
          </cell>
          <cell r="G33">
            <v>43</v>
          </cell>
          <cell r="H33">
            <v>12.96</v>
          </cell>
          <cell r="I33" t="str">
            <v>NO</v>
          </cell>
          <cell r="J33">
            <v>31.319999999999997</v>
          </cell>
          <cell r="K33">
            <v>0</v>
          </cell>
        </row>
        <row r="34">
          <cell r="B34">
            <v>25.125</v>
          </cell>
          <cell r="C34">
            <v>32.4</v>
          </cell>
          <cell r="D34">
            <v>19.2</v>
          </cell>
          <cell r="E34">
            <v>70.416666666666671</v>
          </cell>
          <cell r="F34">
            <v>90</v>
          </cell>
          <cell r="G34">
            <v>45</v>
          </cell>
          <cell r="H34">
            <v>13.68</v>
          </cell>
          <cell r="I34" t="str">
            <v>NO</v>
          </cell>
          <cell r="J34">
            <v>38.519999999999996</v>
          </cell>
          <cell r="K34">
            <v>0.2</v>
          </cell>
        </row>
        <row r="35">
          <cell r="B35">
            <v>26.500000000000004</v>
          </cell>
          <cell r="C35">
            <v>33.200000000000003</v>
          </cell>
          <cell r="D35">
            <v>18.600000000000001</v>
          </cell>
          <cell r="E35">
            <v>68.291666666666671</v>
          </cell>
          <cell r="F35">
            <v>92</v>
          </cell>
          <cell r="G35">
            <v>42</v>
          </cell>
          <cell r="H35">
            <v>18.720000000000002</v>
          </cell>
          <cell r="I35" t="str">
            <v>NO</v>
          </cell>
          <cell r="J35">
            <v>51.84</v>
          </cell>
          <cell r="K35">
            <v>0.2</v>
          </cell>
        </row>
        <row r="36">
          <cell r="I36" t="str">
            <v>NO</v>
          </cell>
        </row>
      </sheetData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29.125000000000004</v>
          </cell>
          <cell r="C5">
            <v>35.299999999999997</v>
          </cell>
          <cell r="D5">
            <v>24.1</v>
          </cell>
          <cell r="E5">
            <v>61.291666666666664</v>
          </cell>
          <cell r="F5">
            <v>75</v>
          </cell>
          <cell r="G5">
            <v>43</v>
          </cell>
          <cell r="H5">
            <v>14.04</v>
          </cell>
          <cell r="I5" t="str">
            <v>N</v>
          </cell>
          <cell r="J5">
            <v>30.96</v>
          </cell>
          <cell r="K5">
            <v>0</v>
          </cell>
        </row>
        <row r="6">
          <cell r="B6">
            <v>26.866666666666671</v>
          </cell>
          <cell r="C6">
            <v>31.3</v>
          </cell>
          <cell r="D6">
            <v>23</v>
          </cell>
          <cell r="E6">
            <v>69.958333333333329</v>
          </cell>
          <cell r="F6">
            <v>86</v>
          </cell>
          <cell r="G6">
            <v>54</v>
          </cell>
          <cell r="H6">
            <v>13.68</v>
          </cell>
          <cell r="I6" t="str">
            <v>SO</v>
          </cell>
          <cell r="J6">
            <v>36.36</v>
          </cell>
          <cell r="K6">
            <v>9.3999999999999986</v>
          </cell>
        </row>
        <row r="7">
          <cell r="B7">
            <v>21.104166666666668</v>
          </cell>
          <cell r="C7">
            <v>24.1</v>
          </cell>
          <cell r="D7">
            <v>19.399999999999999</v>
          </cell>
          <cell r="E7">
            <v>82.583333333333329</v>
          </cell>
          <cell r="F7">
            <v>90</v>
          </cell>
          <cell r="G7">
            <v>69</v>
          </cell>
          <cell r="H7">
            <v>12.96</v>
          </cell>
          <cell r="I7" t="str">
            <v>S</v>
          </cell>
          <cell r="J7">
            <v>25.92</v>
          </cell>
          <cell r="K7">
            <v>0</v>
          </cell>
        </row>
        <row r="8">
          <cell r="B8">
            <v>21.665217391304346</v>
          </cell>
          <cell r="C8">
            <v>26.3</v>
          </cell>
          <cell r="D8">
            <v>19.399999999999999</v>
          </cell>
          <cell r="E8">
            <v>82.391304347826093</v>
          </cell>
          <cell r="F8">
            <v>89</v>
          </cell>
          <cell r="G8">
            <v>66</v>
          </cell>
          <cell r="H8">
            <v>13.32</v>
          </cell>
          <cell r="I8" t="str">
            <v>S</v>
          </cell>
          <cell r="J8">
            <v>25.56</v>
          </cell>
          <cell r="K8">
            <v>2.6</v>
          </cell>
        </row>
        <row r="9">
          <cell r="B9">
            <v>23.520833333333332</v>
          </cell>
          <cell r="C9">
            <v>29.1</v>
          </cell>
          <cell r="D9">
            <v>19</v>
          </cell>
          <cell r="E9">
            <v>64.5</v>
          </cell>
          <cell r="F9">
            <v>89</v>
          </cell>
          <cell r="G9">
            <v>43</v>
          </cell>
          <cell r="H9">
            <v>11.16</v>
          </cell>
          <cell r="I9" t="str">
            <v>S</v>
          </cell>
          <cell r="J9">
            <v>24.12</v>
          </cell>
          <cell r="K9">
            <v>0</v>
          </cell>
        </row>
        <row r="10">
          <cell r="B10">
            <v>26.008333333333329</v>
          </cell>
          <cell r="C10">
            <v>34.6</v>
          </cell>
          <cell r="D10">
            <v>18.399999999999999</v>
          </cell>
          <cell r="E10">
            <v>56.166666666666664</v>
          </cell>
          <cell r="F10">
            <v>77</v>
          </cell>
          <cell r="G10">
            <v>36</v>
          </cell>
          <cell r="H10">
            <v>11.520000000000001</v>
          </cell>
          <cell r="I10" t="str">
            <v>S</v>
          </cell>
          <cell r="J10">
            <v>23.400000000000002</v>
          </cell>
          <cell r="K10">
            <v>0</v>
          </cell>
        </row>
        <row r="11">
          <cell r="B11">
            <v>28.841666666666669</v>
          </cell>
          <cell r="C11">
            <v>35.6</v>
          </cell>
          <cell r="D11">
            <v>22.3</v>
          </cell>
          <cell r="E11">
            <v>66.5</v>
          </cell>
          <cell r="F11">
            <v>91</v>
          </cell>
          <cell r="G11">
            <v>41</v>
          </cell>
          <cell r="H11">
            <v>12.24</v>
          </cell>
          <cell r="I11" t="str">
            <v>N</v>
          </cell>
          <cell r="J11">
            <v>33.840000000000003</v>
          </cell>
          <cell r="K11">
            <v>0</v>
          </cell>
        </row>
        <row r="12">
          <cell r="B12">
            <v>28.995833333333337</v>
          </cell>
          <cell r="C12">
            <v>36.5</v>
          </cell>
          <cell r="D12">
            <v>23.8</v>
          </cell>
          <cell r="E12">
            <v>67.333333333333329</v>
          </cell>
          <cell r="F12">
            <v>86</v>
          </cell>
          <cell r="G12">
            <v>39</v>
          </cell>
          <cell r="H12">
            <v>15.120000000000001</v>
          </cell>
          <cell r="I12" t="str">
            <v>L</v>
          </cell>
          <cell r="J12">
            <v>35.64</v>
          </cell>
          <cell r="K12">
            <v>0.8</v>
          </cell>
        </row>
        <row r="13">
          <cell r="B13">
            <v>31.395833333333332</v>
          </cell>
          <cell r="C13">
            <v>38.1</v>
          </cell>
          <cell r="D13">
            <v>26.6</v>
          </cell>
          <cell r="E13">
            <v>56.458333333333336</v>
          </cell>
          <cell r="F13">
            <v>76</v>
          </cell>
          <cell r="G13">
            <v>33</v>
          </cell>
          <cell r="H13">
            <v>16.2</v>
          </cell>
          <cell r="I13" t="str">
            <v>N</v>
          </cell>
          <cell r="J13">
            <v>37.440000000000005</v>
          </cell>
          <cell r="K13">
            <v>0</v>
          </cell>
        </row>
        <row r="14">
          <cell r="B14">
            <v>26.537500000000005</v>
          </cell>
          <cell r="C14">
            <v>32.4</v>
          </cell>
          <cell r="D14">
            <v>21.7</v>
          </cell>
          <cell r="E14">
            <v>71.416666666666671</v>
          </cell>
          <cell r="F14">
            <v>92</v>
          </cell>
          <cell r="G14">
            <v>51</v>
          </cell>
          <cell r="H14">
            <v>21.240000000000002</v>
          </cell>
          <cell r="I14" t="str">
            <v>N</v>
          </cell>
          <cell r="J14">
            <v>48.6</v>
          </cell>
          <cell r="K14">
            <v>5.2</v>
          </cell>
        </row>
        <row r="15">
          <cell r="B15">
            <v>24.654166666666665</v>
          </cell>
          <cell r="C15">
            <v>30.2</v>
          </cell>
          <cell r="D15">
            <v>20.9</v>
          </cell>
          <cell r="E15">
            <v>76.75</v>
          </cell>
          <cell r="F15">
            <v>92</v>
          </cell>
          <cell r="G15">
            <v>53</v>
          </cell>
          <cell r="H15">
            <v>11.520000000000001</v>
          </cell>
          <cell r="I15" t="str">
            <v>S</v>
          </cell>
          <cell r="J15">
            <v>23.040000000000003</v>
          </cell>
          <cell r="K15">
            <v>0</v>
          </cell>
        </row>
        <row r="16">
          <cell r="B16">
            <v>27.658333333333331</v>
          </cell>
          <cell r="C16">
            <v>34.700000000000003</v>
          </cell>
          <cell r="D16">
            <v>23.2</v>
          </cell>
          <cell r="E16">
            <v>72.041666666666671</v>
          </cell>
          <cell r="F16">
            <v>91</v>
          </cell>
          <cell r="G16">
            <v>44</v>
          </cell>
          <cell r="H16">
            <v>12.6</v>
          </cell>
          <cell r="I16" t="str">
            <v>N</v>
          </cell>
          <cell r="J16">
            <v>32.76</v>
          </cell>
          <cell r="K16">
            <v>0</v>
          </cell>
        </row>
        <row r="17">
          <cell r="B17">
            <v>25.929166666666671</v>
          </cell>
          <cell r="C17">
            <v>30</v>
          </cell>
          <cell r="D17">
            <v>22.2</v>
          </cell>
          <cell r="E17">
            <v>70.75</v>
          </cell>
          <cell r="F17">
            <v>84</v>
          </cell>
          <cell r="G17">
            <v>53</v>
          </cell>
          <cell r="H17">
            <v>14.4</v>
          </cell>
          <cell r="I17" t="str">
            <v>O</v>
          </cell>
          <cell r="J17">
            <v>27</v>
          </cell>
          <cell r="K17">
            <v>0</v>
          </cell>
        </row>
        <row r="18">
          <cell r="B18">
            <v>22.7</v>
          </cell>
          <cell r="C18">
            <v>28.3</v>
          </cell>
          <cell r="D18">
            <v>19</v>
          </cell>
          <cell r="E18">
            <v>73.173913043478265</v>
          </cell>
          <cell r="F18">
            <v>87</v>
          </cell>
          <cell r="G18">
            <v>53</v>
          </cell>
          <cell r="H18">
            <v>12.96</v>
          </cell>
          <cell r="I18" t="str">
            <v>SO</v>
          </cell>
          <cell r="J18">
            <v>26.28</v>
          </cell>
          <cell r="K18">
            <v>0</v>
          </cell>
        </row>
        <row r="19">
          <cell r="B19">
            <v>22.941666666666666</v>
          </cell>
          <cell r="C19">
            <v>29.3</v>
          </cell>
          <cell r="D19">
            <v>19.899999999999999</v>
          </cell>
          <cell r="E19">
            <v>73.25</v>
          </cell>
          <cell r="F19">
            <v>87</v>
          </cell>
          <cell r="G19">
            <v>48</v>
          </cell>
          <cell r="H19">
            <v>12.96</v>
          </cell>
          <cell r="I19" t="str">
            <v>S</v>
          </cell>
          <cell r="J19">
            <v>26.64</v>
          </cell>
          <cell r="K19">
            <v>0</v>
          </cell>
        </row>
        <row r="20">
          <cell r="B20">
            <v>26.979166666666671</v>
          </cell>
          <cell r="C20">
            <v>36.1</v>
          </cell>
          <cell r="D20">
            <v>19.8</v>
          </cell>
          <cell r="E20">
            <v>65.75</v>
          </cell>
          <cell r="F20">
            <v>87</v>
          </cell>
          <cell r="G20">
            <v>38</v>
          </cell>
          <cell r="H20">
            <v>14.4</v>
          </cell>
          <cell r="I20" t="str">
            <v>N</v>
          </cell>
          <cell r="J20">
            <v>32.04</v>
          </cell>
          <cell r="K20">
            <v>0</v>
          </cell>
        </row>
        <row r="21">
          <cell r="B21">
            <v>31.962500000000002</v>
          </cell>
          <cell r="C21">
            <v>38.299999999999997</v>
          </cell>
          <cell r="D21">
            <v>27.2</v>
          </cell>
          <cell r="E21">
            <v>53.583333333333336</v>
          </cell>
          <cell r="F21">
            <v>70</v>
          </cell>
          <cell r="G21">
            <v>33</v>
          </cell>
          <cell r="H21">
            <v>18.720000000000002</v>
          </cell>
          <cell r="I21" t="str">
            <v>N</v>
          </cell>
          <cell r="J21">
            <v>38.159999999999997</v>
          </cell>
          <cell r="K21">
            <v>0</v>
          </cell>
        </row>
        <row r="22">
          <cell r="B22">
            <v>32.8125</v>
          </cell>
          <cell r="C22">
            <v>39.799999999999997</v>
          </cell>
          <cell r="D22">
            <v>27.8</v>
          </cell>
          <cell r="E22">
            <v>52.791666666666664</v>
          </cell>
          <cell r="F22">
            <v>70</v>
          </cell>
          <cell r="G22">
            <v>29</v>
          </cell>
          <cell r="H22">
            <v>13.68</v>
          </cell>
          <cell r="I22" t="str">
            <v>N</v>
          </cell>
          <cell r="J22">
            <v>33.480000000000004</v>
          </cell>
          <cell r="K22">
            <v>0</v>
          </cell>
        </row>
        <row r="23">
          <cell r="B23">
            <v>24.279166666666669</v>
          </cell>
          <cell r="C23">
            <v>33</v>
          </cell>
          <cell r="D23">
            <v>21.2</v>
          </cell>
          <cell r="E23">
            <v>83.25</v>
          </cell>
          <cell r="F23">
            <v>95</v>
          </cell>
          <cell r="G23">
            <v>49</v>
          </cell>
          <cell r="H23">
            <v>24.840000000000003</v>
          </cell>
          <cell r="I23" t="str">
            <v>SE</v>
          </cell>
          <cell r="J23">
            <v>44.64</v>
          </cell>
          <cell r="K23">
            <v>93.6</v>
          </cell>
        </row>
        <row r="24">
          <cell r="B24">
            <v>26.554166666666671</v>
          </cell>
          <cell r="C24">
            <v>32.799999999999997</v>
          </cell>
          <cell r="D24">
            <v>21.9</v>
          </cell>
          <cell r="E24">
            <v>74.875</v>
          </cell>
          <cell r="F24">
            <v>92</v>
          </cell>
          <cell r="G24">
            <v>46</v>
          </cell>
          <cell r="H24">
            <v>5.4</v>
          </cell>
          <cell r="I24" t="str">
            <v>SE</v>
          </cell>
          <cell r="J24">
            <v>18.720000000000002</v>
          </cell>
          <cell r="K24">
            <v>0</v>
          </cell>
        </row>
        <row r="25">
          <cell r="B25">
            <v>28.295833333333334</v>
          </cell>
          <cell r="C25">
            <v>34.299999999999997</v>
          </cell>
          <cell r="D25">
            <v>22.7</v>
          </cell>
          <cell r="E25">
            <v>62.25</v>
          </cell>
          <cell r="F25">
            <v>84</v>
          </cell>
          <cell r="G25">
            <v>37</v>
          </cell>
          <cell r="H25">
            <v>4.32</v>
          </cell>
          <cell r="I25" t="str">
            <v>SE</v>
          </cell>
          <cell r="J25">
            <v>16.2</v>
          </cell>
          <cell r="K25">
            <v>0</v>
          </cell>
        </row>
        <row r="26">
          <cell r="B26">
            <v>28.629166666666666</v>
          </cell>
          <cell r="C26">
            <v>35.799999999999997</v>
          </cell>
          <cell r="D26">
            <v>21.8</v>
          </cell>
          <cell r="E26">
            <v>60.583333333333336</v>
          </cell>
          <cell r="F26">
            <v>85</v>
          </cell>
          <cell r="G26">
            <v>36</v>
          </cell>
          <cell r="H26">
            <v>10.44</v>
          </cell>
          <cell r="I26" t="str">
            <v>N</v>
          </cell>
          <cell r="J26">
            <v>25.56</v>
          </cell>
          <cell r="K26">
            <v>0</v>
          </cell>
        </row>
        <row r="27">
          <cell r="B27">
            <v>26.924999999999997</v>
          </cell>
          <cell r="C27">
            <v>32.4</v>
          </cell>
          <cell r="D27">
            <v>23.4</v>
          </cell>
          <cell r="E27">
            <v>78.458333333333329</v>
          </cell>
          <cell r="F27">
            <v>94</v>
          </cell>
          <cell r="G27">
            <v>56</v>
          </cell>
          <cell r="H27">
            <v>12.24</v>
          </cell>
          <cell r="I27" t="str">
            <v>NE</v>
          </cell>
          <cell r="J27">
            <v>29.880000000000003</v>
          </cell>
          <cell r="K27">
            <v>34</v>
          </cell>
        </row>
        <row r="28">
          <cell r="B28">
            <v>25.562500000000004</v>
          </cell>
          <cell r="C28">
            <v>30.4</v>
          </cell>
          <cell r="D28">
            <v>23.5</v>
          </cell>
          <cell r="E28">
            <v>86.5</v>
          </cell>
          <cell r="F28">
            <v>94</v>
          </cell>
          <cell r="G28">
            <v>63</v>
          </cell>
          <cell r="H28">
            <v>9.7200000000000006</v>
          </cell>
          <cell r="I28" t="str">
            <v>NO</v>
          </cell>
          <cell r="J28">
            <v>27.36</v>
          </cell>
          <cell r="K28">
            <v>18.400000000000002</v>
          </cell>
        </row>
        <row r="29">
          <cell r="B29">
            <v>25.095833333333331</v>
          </cell>
          <cell r="C29">
            <v>29.1</v>
          </cell>
          <cell r="D29">
            <v>23.1</v>
          </cell>
          <cell r="E29">
            <v>85.791666666666671</v>
          </cell>
          <cell r="F29">
            <v>93</v>
          </cell>
          <cell r="G29">
            <v>66</v>
          </cell>
          <cell r="H29">
            <v>6.12</v>
          </cell>
          <cell r="I29" t="str">
            <v>SO</v>
          </cell>
          <cell r="J29">
            <v>21.240000000000002</v>
          </cell>
          <cell r="K29">
            <v>1.4000000000000001</v>
          </cell>
        </row>
        <row r="30">
          <cell r="B30">
            <v>25.316666666666666</v>
          </cell>
          <cell r="C30">
            <v>28.4</v>
          </cell>
          <cell r="D30">
            <v>23.6</v>
          </cell>
          <cell r="E30">
            <v>88</v>
          </cell>
          <cell r="F30">
            <v>94</v>
          </cell>
          <cell r="G30">
            <v>72</v>
          </cell>
          <cell r="H30">
            <v>3.9600000000000004</v>
          </cell>
          <cell r="I30" t="str">
            <v>N</v>
          </cell>
          <cell r="J30">
            <v>18.720000000000002</v>
          </cell>
          <cell r="K30">
            <v>6.4</v>
          </cell>
        </row>
        <row r="31">
          <cell r="B31">
            <v>23.904166666666672</v>
          </cell>
          <cell r="C31">
            <v>26.7</v>
          </cell>
          <cell r="D31">
            <v>21.7</v>
          </cell>
          <cell r="E31">
            <v>80.416666666666671</v>
          </cell>
          <cell r="F31">
            <v>95</v>
          </cell>
          <cell r="G31">
            <v>59</v>
          </cell>
          <cell r="H31">
            <v>19.079999999999998</v>
          </cell>
          <cell r="I31" t="str">
            <v>S</v>
          </cell>
          <cell r="J31">
            <v>33.840000000000003</v>
          </cell>
          <cell r="K31">
            <v>27.2</v>
          </cell>
        </row>
        <row r="32">
          <cell r="B32">
            <v>23.141666666666666</v>
          </cell>
          <cell r="C32">
            <v>28.4</v>
          </cell>
          <cell r="D32">
            <v>18.3</v>
          </cell>
          <cell r="E32">
            <v>70.083333333333329</v>
          </cell>
          <cell r="F32">
            <v>94</v>
          </cell>
          <cell r="G32">
            <v>36</v>
          </cell>
          <cell r="H32">
            <v>15.48</v>
          </cell>
          <cell r="I32" t="str">
            <v>SE</v>
          </cell>
          <cell r="J32">
            <v>34.56</v>
          </cell>
          <cell r="K32">
            <v>0</v>
          </cell>
        </row>
        <row r="33">
          <cell r="B33">
            <v>26.020833333333332</v>
          </cell>
          <cell r="C33">
            <v>32.9</v>
          </cell>
          <cell r="D33">
            <v>20.399999999999999</v>
          </cell>
          <cell r="E33">
            <v>67.5</v>
          </cell>
          <cell r="F33">
            <v>91</v>
          </cell>
          <cell r="G33">
            <v>46</v>
          </cell>
          <cell r="H33">
            <v>9.7200000000000006</v>
          </cell>
          <cell r="I33" t="str">
            <v>S</v>
          </cell>
          <cell r="J33">
            <v>26.28</v>
          </cell>
          <cell r="K33">
            <v>0</v>
          </cell>
        </row>
        <row r="34">
          <cell r="B34">
            <v>29.812500000000004</v>
          </cell>
          <cell r="C34">
            <v>36.299999999999997</v>
          </cell>
          <cell r="D34">
            <v>25.6</v>
          </cell>
          <cell r="E34">
            <v>68.166666666666671</v>
          </cell>
          <cell r="F34">
            <v>85</v>
          </cell>
          <cell r="G34">
            <v>43</v>
          </cell>
          <cell r="H34">
            <v>15.840000000000002</v>
          </cell>
          <cell r="I34" t="str">
            <v>N</v>
          </cell>
          <cell r="J34">
            <v>39.96</v>
          </cell>
          <cell r="K34">
            <v>0.2</v>
          </cell>
        </row>
        <row r="35">
          <cell r="B35">
            <v>31.345833333333335</v>
          </cell>
          <cell r="C35">
            <v>37.1</v>
          </cell>
          <cell r="D35">
            <v>26</v>
          </cell>
          <cell r="E35">
            <v>61.583333333333336</v>
          </cell>
          <cell r="F35">
            <v>83</v>
          </cell>
          <cell r="G35">
            <v>38</v>
          </cell>
          <cell r="H35">
            <v>13.32</v>
          </cell>
          <cell r="I35" t="str">
            <v>N</v>
          </cell>
          <cell r="J35">
            <v>32.4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25.400000000000002</v>
          </cell>
          <cell r="C5">
            <v>34.6</v>
          </cell>
          <cell r="D5">
            <v>18.899999999999999</v>
          </cell>
          <cell r="E5">
            <v>76.458333333333329</v>
          </cell>
          <cell r="F5">
            <v>100</v>
          </cell>
          <cell r="G5">
            <v>43</v>
          </cell>
          <cell r="H5">
            <v>18</v>
          </cell>
          <cell r="I5" t="str">
            <v>N</v>
          </cell>
          <cell r="J5">
            <v>34.56</v>
          </cell>
          <cell r="K5">
            <v>0.2</v>
          </cell>
        </row>
        <row r="6">
          <cell r="B6">
            <v>25.641666666666669</v>
          </cell>
          <cell r="C6">
            <v>32.6</v>
          </cell>
          <cell r="D6">
            <v>21.6</v>
          </cell>
          <cell r="E6">
            <v>75.666666666666671</v>
          </cell>
          <cell r="F6">
            <v>92</v>
          </cell>
          <cell r="G6">
            <v>50</v>
          </cell>
          <cell r="H6">
            <v>16.2</v>
          </cell>
          <cell r="I6" t="str">
            <v>O</v>
          </cell>
          <cell r="J6">
            <v>32.76</v>
          </cell>
          <cell r="K6">
            <v>0</v>
          </cell>
        </row>
        <row r="7">
          <cell r="B7">
            <v>25.154166666666665</v>
          </cell>
          <cell r="C7">
            <v>33</v>
          </cell>
          <cell r="D7">
            <v>20.5</v>
          </cell>
          <cell r="E7">
            <v>81.708333333333329</v>
          </cell>
          <cell r="F7">
            <v>99</v>
          </cell>
          <cell r="G7">
            <v>53</v>
          </cell>
          <cell r="H7">
            <v>44.64</v>
          </cell>
          <cell r="I7" t="str">
            <v>NO</v>
          </cell>
          <cell r="J7">
            <v>78.12</v>
          </cell>
          <cell r="K7">
            <v>5</v>
          </cell>
        </row>
        <row r="8">
          <cell r="B8">
            <v>25.112500000000008</v>
          </cell>
          <cell r="C8">
            <v>32.700000000000003</v>
          </cell>
          <cell r="D8">
            <v>19.5</v>
          </cell>
          <cell r="E8">
            <v>78.541666666666671</v>
          </cell>
          <cell r="F8">
            <v>100</v>
          </cell>
          <cell r="G8">
            <v>47</v>
          </cell>
          <cell r="H8">
            <v>15.120000000000001</v>
          </cell>
          <cell r="I8" t="str">
            <v>SE</v>
          </cell>
          <cell r="J8">
            <v>50.04</v>
          </cell>
          <cell r="K8">
            <v>0.4</v>
          </cell>
        </row>
        <row r="9">
          <cell r="B9">
            <v>24.433333333333326</v>
          </cell>
          <cell r="C9">
            <v>31.4</v>
          </cell>
          <cell r="D9">
            <v>19.7</v>
          </cell>
          <cell r="E9">
            <v>76.75</v>
          </cell>
          <cell r="F9">
            <v>98</v>
          </cell>
          <cell r="G9">
            <v>49</v>
          </cell>
          <cell r="H9">
            <v>16.920000000000002</v>
          </cell>
          <cell r="I9" t="str">
            <v>L</v>
          </cell>
          <cell r="J9">
            <v>29.52</v>
          </cell>
          <cell r="K9">
            <v>1.6</v>
          </cell>
        </row>
        <row r="10">
          <cell r="B10">
            <v>24.766666666666669</v>
          </cell>
          <cell r="C10">
            <v>29.8</v>
          </cell>
          <cell r="D10">
            <v>21</v>
          </cell>
          <cell r="E10">
            <v>72.958333333333329</v>
          </cell>
          <cell r="F10">
            <v>95</v>
          </cell>
          <cell r="G10">
            <v>54</v>
          </cell>
          <cell r="H10">
            <v>13.32</v>
          </cell>
          <cell r="I10" t="str">
            <v>NE</v>
          </cell>
          <cell r="J10">
            <v>27.720000000000002</v>
          </cell>
          <cell r="K10">
            <v>0</v>
          </cell>
        </row>
        <row r="11">
          <cell r="B11">
            <v>25.375</v>
          </cell>
          <cell r="C11">
            <v>34.799999999999997</v>
          </cell>
          <cell r="D11">
            <v>19.3</v>
          </cell>
          <cell r="E11">
            <v>70.291666666666671</v>
          </cell>
          <cell r="F11">
            <v>93</v>
          </cell>
          <cell r="G11">
            <v>39</v>
          </cell>
          <cell r="H11">
            <v>22.32</v>
          </cell>
          <cell r="I11" t="str">
            <v>L</v>
          </cell>
          <cell r="J11">
            <v>53.28</v>
          </cell>
          <cell r="K11">
            <v>0</v>
          </cell>
        </row>
        <row r="12">
          <cell r="B12">
            <v>23.404166666666672</v>
          </cell>
          <cell r="C12">
            <v>30.4</v>
          </cell>
          <cell r="D12">
            <v>20.8</v>
          </cell>
          <cell r="E12">
            <v>88.458333333333329</v>
          </cell>
          <cell r="F12">
            <v>100</v>
          </cell>
          <cell r="G12">
            <v>58</v>
          </cell>
          <cell r="H12">
            <v>20.16</v>
          </cell>
          <cell r="I12" t="str">
            <v>L</v>
          </cell>
          <cell r="J12">
            <v>56.519999999999996</v>
          </cell>
          <cell r="K12">
            <v>29.4</v>
          </cell>
        </row>
        <row r="13">
          <cell r="B13">
            <v>23.195833333333329</v>
          </cell>
          <cell r="C13">
            <v>30.6</v>
          </cell>
          <cell r="D13">
            <v>20.5</v>
          </cell>
          <cell r="E13">
            <v>88.916666666666671</v>
          </cell>
          <cell r="F13">
            <v>99</v>
          </cell>
          <cell r="G13">
            <v>59</v>
          </cell>
          <cell r="H13">
            <v>18.720000000000002</v>
          </cell>
          <cell r="I13" t="str">
            <v>N</v>
          </cell>
          <cell r="J13">
            <v>41.04</v>
          </cell>
          <cell r="K13">
            <v>2.2000000000000002</v>
          </cell>
        </row>
        <row r="14">
          <cell r="B14">
            <v>20.758333333333329</v>
          </cell>
          <cell r="C14">
            <v>21.9</v>
          </cell>
          <cell r="D14">
            <v>19.600000000000001</v>
          </cell>
          <cell r="E14">
            <v>96.333333333333329</v>
          </cell>
          <cell r="F14">
            <v>100</v>
          </cell>
          <cell r="G14">
            <v>90</v>
          </cell>
          <cell r="H14">
            <v>15.48</v>
          </cell>
          <cell r="I14" t="str">
            <v>L</v>
          </cell>
          <cell r="J14">
            <v>38.519999999999996</v>
          </cell>
          <cell r="K14">
            <v>58.8</v>
          </cell>
        </row>
        <row r="15">
          <cell r="B15">
            <v>23.533333333333331</v>
          </cell>
          <cell r="C15">
            <v>30</v>
          </cell>
          <cell r="D15">
            <v>20.2</v>
          </cell>
          <cell r="E15">
            <v>88.125</v>
          </cell>
          <cell r="F15">
            <v>100</v>
          </cell>
          <cell r="G15">
            <v>62</v>
          </cell>
          <cell r="H15">
            <v>10.08</v>
          </cell>
          <cell r="I15" t="str">
            <v>L</v>
          </cell>
          <cell r="J15">
            <v>19.440000000000001</v>
          </cell>
          <cell r="K15">
            <v>0.2</v>
          </cell>
        </row>
        <row r="16">
          <cell r="B16">
            <v>25.9375</v>
          </cell>
          <cell r="C16">
            <v>32.5</v>
          </cell>
          <cell r="D16">
            <v>20.399999999999999</v>
          </cell>
          <cell r="E16">
            <v>75.416666666666671</v>
          </cell>
          <cell r="F16">
            <v>91</v>
          </cell>
          <cell r="G16">
            <v>50</v>
          </cell>
          <cell r="H16">
            <v>13.32</v>
          </cell>
          <cell r="I16" t="str">
            <v>NE</v>
          </cell>
          <cell r="J16">
            <v>28.8</v>
          </cell>
          <cell r="K16">
            <v>0</v>
          </cell>
        </row>
        <row r="17">
          <cell r="B17">
            <v>27.070833333333336</v>
          </cell>
          <cell r="C17">
            <v>32.799999999999997</v>
          </cell>
          <cell r="D17">
            <v>21.9</v>
          </cell>
          <cell r="E17">
            <v>72</v>
          </cell>
          <cell r="F17">
            <v>95</v>
          </cell>
          <cell r="G17">
            <v>48</v>
          </cell>
          <cell r="H17">
            <v>28.8</v>
          </cell>
          <cell r="I17" t="str">
            <v>SO</v>
          </cell>
          <cell r="J17">
            <v>46.080000000000005</v>
          </cell>
          <cell r="K17">
            <v>0.2</v>
          </cell>
        </row>
        <row r="18">
          <cell r="B18">
            <v>25.7</v>
          </cell>
          <cell r="C18">
            <v>32.1</v>
          </cell>
          <cell r="D18">
            <v>21.4</v>
          </cell>
          <cell r="E18">
            <v>82.583333333333329</v>
          </cell>
          <cell r="F18">
            <v>98</v>
          </cell>
          <cell r="G18">
            <v>49</v>
          </cell>
          <cell r="H18">
            <v>10.08</v>
          </cell>
          <cell r="I18" t="str">
            <v>S</v>
          </cell>
          <cell r="J18">
            <v>70.2</v>
          </cell>
          <cell r="K18">
            <v>2.4000000000000004</v>
          </cell>
        </row>
        <row r="19">
          <cell r="B19">
            <v>25.041666666666671</v>
          </cell>
          <cell r="C19">
            <v>30.2</v>
          </cell>
          <cell r="D19">
            <v>21.1</v>
          </cell>
          <cell r="E19">
            <v>80.583333333333329</v>
          </cell>
          <cell r="F19">
            <v>98</v>
          </cell>
          <cell r="G19">
            <v>56</v>
          </cell>
          <cell r="H19">
            <v>12.96</v>
          </cell>
          <cell r="I19" t="str">
            <v>SE</v>
          </cell>
          <cell r="J19">
            <v>25.2</v>
          </cell>
          <cell r="K19">
            <v>0</v>
          </cell>
        </row>
        <row r="20">
          <cell r="B20">
            <v>26.416666666666668</v>
          </cell>
          <cell r="C20">
            <v>34.299999999999997</v>
          </cell>
          <cell r="D20">
            <v>19.399999999999999</v>
          </cell>
          <cell r="E20">
            <v>71.416666666666671</v>
          </cell>
          <cell r="F20">
            <v>99</v>
          </cell>
          <cell r="G20">
            <v>41</v>
          </cell>
          <cell r="H20">
            <v>14.76</v>
          </cell>
          <cell r="I20" t="str">
            <v>O</v>
          </cell>
          <cell r="J20">
            <v>36.72</v>
          </cell>
          <cell r="K20">
            <v>0</v>
          </cell>
        </row>
        <row r="21">
          <cell r="B21">
            <v>28.983333333333338</v>
          </cell>
          <cell r="C21">
            <v>36.299999999999997</v>
          </cell>
          <cell r="D21">
            <v>21.5</v>
          </cell>
          <cell r="E21">
            <v>64.875</v>
          </cell>
          <cell r="F21">
            <v>97</v>
          </cell>
          <cell r="G21">
            <v>35</v>
          </cell>
          <cell r="H21">
            <v>26.28</v>
          </cell>
          <cell r="I21" t="str">
            <v>O</v>
          </cell>
          <cell r="J21">
            <v>50.4</v>
          </cell>
          <cell r="K21">
            <v>0</v>
          </cell>
        </row>
        <row r="22">
          <cell r="B22">
            <v>27.304166666666671</v>
          </cell>
          <cell r="C22">
            <v>37.200000000000003</v>
          </cell>
          <cell r="D22">
            <v>21.9</v>
          </cell>
          <cell r="E22">
            <v>72.166666666666671</v>
          </cell>
          <cell r="F22">
            <v>98</v>
          </cell>
          <cell r="G22">
            <v>34</v>
          </cell>
          <cell r="H22">
            <v>34.92</v>
          </cell>
          <cell r="I22" t="str">
            <v>O</v>
          </cell>
          <cell r="J22">
            <v>66.960000000000008</v>
          </cell>
          <cell r="K22">
            <v>0</v>
          </cell>
        </row>
        <row r="23">
          <cell r="B23">
            <v>24.658333333333331</v>
          </cell>
          <cell r="C23">
            <v>30.8</v>
          </cell>
          <cell r="D23">
            <v>20.3</v>
          </cell>
          <cell r="E23">
            <v>76.5</v>
          </cell>
          <cell r="F23">
            <v>97</v>
          </cell>
          <cell r="G23">
            <v>48</v>
          </cell>
          <cell r="H23">
            <v>12.96</v>
          </cell>
          <cell r="I23" t="str">
            <v>NE</v>
          </cell>
          <cell r="J23">
            <v>29.52</v>
          </cell>
          <cell r="K23">
            <v>0.60000000000000009</v>
          </cell>
        </row>
        <row r="24">
          <cell r="B24">
            <v>25.083333333333332</v>
          </cell>
          <cell r="C24">
            <v>30.2</v>
          </cell>
          <cell r="D24">
            <v>21.4</v>
          </cell>
          <cell r="E24">
            <v>67.333333333333329</v>
          </cell>
          <cell r="F24">
            <v>91</v>
          </cell>
          <cell r="G24">
            <v>39</v>
          </cell>
          <cell r="H24">
            <v>17.28</v>
          </cell>
          <cell r="I24" t="str">
            <v>NE</v>
          </cell>
          <cell r="J24">
            <v>40.32</v>
          </cell>
          <cell r="K24">
            <v>0</v>
          </cell>
        </row>
        <row r="25">
          <cell r="B25">
            <v>23.487499999999997</v>
          </cell>
          <cell r="C25">
            <v>30.6</v>
          </cell>
          <cell r="D25">
            <v>18.2</v>
          </cell>
          <cell r="E25">
            <v>60.625</v>
          </cell>
          <cell r="F25">
            <v>87</v>
          </cell>
          <cell r="G25">
            <v>30</v>
          </cell>
          <cell r="H25">
            <v>15.840000000000002</v>
          </cell>
          <cell r="I25" t="str">
            <v>NE</v>
          </cell>
          <cell r="J25">
            <v>34.56</v>
          </cell>
          <cell r="K25">
            <v>0</v>
          </cell>
        </row>
        <row r="26">
          <cell r="B26">
            <v>24.695833333333329</v>
          </cell>
          <cell r="C26">
            <v>34.5</v>
          </cell>
          <cell r="D26">
            <v>15.2</v>
          </cell>
          <cell r="E26">
            <v>60.25</v>
          </cell>
          <cell r="F26">
            <v>94</v>
          </cell>
          <cell r="G26">
            <v>30</v>
          </cell>
          <cell r="H26">
            <v>14.4</v>
          </cell>
          <cell r="I26" t="str">
            <v>N</v>
          </cell>
          <cell r="J26">
            <v>29.16</v>
          </cell>
          <cell r="K26">
            <v>0</v>
          </cell>
        </row>
        <row r="27">
          <cell r="B27">
            <v>24.724999999999998</v>
          </cell>
          <cell r="C27">
            <v>33.4</v>
          </cell>
          <cell r="D27">
            <v>21.2</v>
          </cell>
          <cell r="E27">
            <v>75.375</v>
          </cell>
          <cell r="F27">
            <v>100</v>
          </cell>
          <cell r="G27">
            <v>49</v>
          </cell>
          <cell r="H27">
            <v>15.48</v>
          </cell>
          <cell r="I27" t="str">
            <v>O</v>
          </cell>
          <cell r="J27">
            <v>47.16</v>
          </cell>
          <cell r="K27">
            <v>34.200000000000003</v>
          </cell>
        </row>
        <row r="28">
          <cell r="B28">
            <v>23.095833333333331</v>
          </cell>
          <cell r="C28">
            <v>26.3</v>
          </cell>
          <cell r="D28">
            <v>21.2</v>
          </cell>
          <cell r="E28">
            <v>93.958333333333329</v>
          </cell>
          <cell r="F28">
            <v>100</v>
          </cell>
          <cell r="G28">
            <v>78</v>
          </cell>
          <cell r="H28">
            <v>18</v>
          </cell>
          <cell r="I28" t="str">
            <v>NE</v>
          </cell>
          <cell r="J28">
            <v>33.480000000000004</v>
          </cell>
          <cell r="K28">
            <v>17.2</v>
          </cell>
        </row>
        <row r="29">
          <cell r="B29">
            <v>23.995833333333334</v>
          </cell>
          <cell r="C29">
            <v>26.7</v>
          </cell>
          <cell r="D29">
            <v>22.3</v>
          </cell>
          <cell r="E29">
            <v>90.791666666666671</v>
          </cell>
          <cell r="F29">
            <v>99</v>
          </cell>
          <cell r="G29">
            <v>78</v>
          </cell>
          <cell r="H29">
            <v>15.120000000000001</v>
          </cell>
          <cell r="I29" t="str">
            <v>NO</v>
          </cell>
          <cell r="J29">
            <v>34.56</v>
          </cell>
          <cell r="K29">
            <v>11.400000000000002</v>
          </cell>
        </row>
        <row r="30">
          <cell r="B30">
            <v>24.141666666666666</v>
          </cell>
          <cell r="C30">
            <v>29.7</v>
          </cell>
          <cell r="D30">
            <v>22.3</v>
          </cell>
          <cell r="E30">
            <v>90.958333333333329</v>
          </cell>
          <cell r="F30">
            <v>100</v>
          </cell>
          <cell r="G30">
            <v>63</v>
          </cell>
          <cell r="H30">
            <v>15.120000000000001</v>
          </cell>
          <cell r="I30" t="str">
            <v>O</v>
          </cell>
          <cell r="J30">
            <v>36.36</v>
          </cell>
          <cell r="K30">
            <v>25.799999999999997</v>
          </cell>
        </row>
        <row r="31">
          <cell r="B31">
            <v>23.995833333333334</v>
          </cell>
          <cell r="C31">
            <v>27.6</v>
          </cell>
          <cell r="D31">
            <v>22</v>
          </cell>
          <cell r="E31">
            <v>81.5</v>
          </cell>
          <cell r="F31">
            <v>99</v>
          </cell>
          <cell r="G31">
            <v>56</v>
          </cell>
          <cell r="H31">
            <v>17.28</v>
          </cell>
          <cell r="I31" t="str">
            <v>SE</v>
          </cell>
          <cell r="J31">
            <v>28.44</v>
          </cell>
          <cell r="K31">
            <v>11.6</v>
          </cell>
        </row>
        <row r="32">
          <cell r="B32">
            <v>21.904166666666669</v>
          </cell>
          <cell r="C32">
            <v>30.7</v>
          </cell>
          <cell r="D32">
            <v>13.9</v>
          </cell>
          <cell r="E32">
            <v>68.083333333333329</v>
          </cell>
          <cell r="F32">
            <v>100</v>
          </cell>
          <cell r="G32">
            <v>23</v>
          </cell>
          <cell r="H32">
            <v>10.08</v>
          </cell>
          <cell r="I32" t="str">
            <v>SE</v>
          </cell>
          <cell r="J32">
            <v>21.240000000000002</v>
          </cell>
          <cell r="K32">
            <v>0.2</v>
          </cell>
        </row>
        <row r="33">
          <cell r="B33">
            <v>24.520833333333329</v>
          </cell>
          <cell r="C33">
            <v>32.299999999999997</v>
          </cell>
          <cell r="D33">
            <v>18.600000000000001</v>
          </cell>
          <cell r="E33">
            <v>68.625</v>
          </cell>
          <cell r="F33">
            <v>97</v>
          </cell>
          <cell r="G33">
            <v>40</v>
          </cell>
          <cell r="H33">
            <v>12.24</v>
          </cell>
          <cell r="I33" t="str">
            <v>NE</v>
          </cell>
          <cell r="J33">
            <v>26.28</v>
          </cell>
          <cell r="K33">
            <v>0</v>
          </cell>
        </row>
        <row r="34">
          <cell r="B34">
            <v>27.516666666666662</v>
          </cell>
          <cell r="C34">
            <v>34.700000000000003</v>
          </cell>
          <cell r="D34">
            <v>21.4</v>
          </cell>
          <cell r="E34">
            <v>64.458333333333329</v>
          </cell>
          <cell r="F34">
            <v>83</v>
          </cell>
          <cell r="G34">
            <v>40</v>
          </cell>
          <cell r="H34">
            <v>21.6</v>
          </cell>
          <cell r="I34" t="str">
            <v>N</v>
          </cell>
          <cell r="J34">
            <v>36.36</v>
          </cell>
          <cell r="K34">
            <v>0</v>
          </cell>
        </row>
        <row r="35">
          <cell r="B35">
            <v>27.999999999999996</v>
          </cell>
          <cell r="C35">
            <v>36.5</v>
          </cell>
          <cell r="D35">
            <v>19.899999999999999</v>
          </cell>
          <cell r="E35">
            <v>67.708333333333329</v>
          </cell>
          <cell r="F35">
            <v>95</v>
          </cell>
          <cell r="G35">
            <v>35</v>
          </cell>
          <cell r="H35">
            <v>28.44</v>
          </cell>
          <cell r="I35" t="str">
            <v>N</v>
          </cell>
          <cell r="J35">
            <v>55.800000000000004</v>
          </cell>
          <cell r="K35">
            <v>5.4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24.395833333333332</v>
          </cell>
          <cell r="C5">
            <v>31.3</v>
          </cell>
          <cell r="D5">
            <v>18.899999999999999</v>
          </cell>
          <cell r="E5">
            <v>73.166666666666671</v>
          </cell>
          <cell r="F5">
            <v>96</v>
          </cell>
          <cell r="G5">
            <v>42</v>
          </cell>
          <cell r="H5">
            <v>19.440000000000001</v>
          </cell>
          <cell r="I5" t="str">
            <v>L</v>
          </cell>
          <cell r="J5">
            <v>47.88</v>
          </cell>
          <cell r="K5">
            <v>0.60000000000000009</v>
          </cell>
        </row>
        <row r="6">
          <cell r="B6">
            <v>25.904166666666665</v>
          </cell>
          <cell r="C6">
            <v>31.9</v>
          </cell>
          <cell r="D6">
            <v>20.5</v>
          </cell>
          <cell r="E6">
            <v>66.958333333333329</v>
          </cell>
          <cell r="F6">
            <v>87</v>
          </cell>
          <cell r="G6">
            <v>43</v>
          </cell>
          <cell r="H6">
            <v>12.24</v>
          </cell>
          <cell r="I6" t="str">
            <v>NO</v>
          </cell>
          <cell r="J6">
            <v>35.28</v>
          </cell>
          <cell r="K6">
            <v>0.60000000000000009</v>
          </cell>
        </row>
        <row r="7">
          <cell r="B7">
            <v>25.200000000000003</v>
          </cell>
          <cell r="C7">
            <v>32.9</v>
          </cell>
          <cell r="D7">
            <v>21</v>
          </cell>
          <cell r="E7">
            <v>73.208333333333329</v>
          </cell>
          <cell r="F7">
            <v>90</v>
          </cell>
          <cell r="G7">
            <v>39</v>
          </cell>
          <cell r="H7">
            <v>26.64</v>
          </cell>
          <cell r="I7" t="str">
            <v>S</v>
          </cell>
          <cell r="J7">
            <v>55.800000000000004</v>
          </cell>
          <cell r="K7">
            <v>17.599999999999998</v>
          </cell>
        </row>
        <row r="8">
          <cell r="B8">
            <v>23.650000000000006</v>
          </cell>
          <cell r="C8">
            <v>28.6</v>
          </cell>
          <cell r="D8">
            <v>20.7</v>
          </cell>
          <cell r="E8">
            <v>78.416666666666671</v>
          </cell>
          <cell r="F8">
            <v>93</v>
          </cell>
          <cell r="G8">
            <v>63</v>
          </cell>
          <cell r="H8">
            <v>19.8</v>
          </cell>
          <cell r="I8" t="str">
            <v>L</v>
          </cell>
          <cell r="J8">
            <v>37.080000000000005</v>
          </cell>
          <cell r="K8">
            <v>1.9999999999999998</v>
          </cell>
        </row>
        <row r="9">
          <cell r="B9">
            <v>23.958333333333339</v>
          </cell>
          <cell r="C9">
            <v>30.5</v>
          </cell>
          <cell r="D9">
            <v>20.7</v>
          </cell>
          <cell r="E9">
            <v>78.666666666666671</v>
          </cell>
          <cell r="F9">
            <v>94</v>
          </cell>
          <cell r="G9">
            <v>48</v>
          </cell>
          <cell r="H9">
            <v>18.720000000000002</v>
          </cell>
          <cell r="I9" t="str">
            <v>SE</v>
          </cell>
          <cell r="J9">
            <v>36.36</v>
          </cell>
          <cell r="K9">
            <v>0.8</v>
          </cell>
        </row>
        <row r="10">
          <cell r="B10">
            <v>24.899999999999995</v>
          </cell>
          <cell r="C10">
            <v>24.4</v>
          </cell>
          <cell r="D10">
            <v>21.8</v>
          </cell>
          <cell r="E10">
            <v>75.666666666666671</v>
          </cell>
          <cell r="F10">
            <v>88</v>
          </cell>
          <cell r="G10">
            <v>77</v>
          </cell>
          <cell r="H10">
            <v>25.92</v>
          </cell>
          <cell r="I10" t="str">
            <v>N</v>
          </cell>
          <cell r="J10">
            <v>48.6</v>
          </cell>
          <cell r="K10">
            <v>0.2</v>
          </cell>
        </row>
        <row r="11">
          <cell r="B11">
            <v>27.78</v>
          </cell>
          <cell r="C11">
            <v>32.4</v>
          </cell>
          <cell r="D11">
            <v>22.8</v>
          </cell>
          <cell r="E11">
            <v>62.8</v>
          </cell>
          <cell r="F11">
            <v>82</v>
          </cell>
          <cell r="G11">
            <v>43</v>
          </cell>
          <cell r="H11">
            <v>13.32</v>
          </cell>
          <cell r="I11" t="str">
            <v>N</v>
          </cell>
          <cell r="J11">
            <v>67.319999999999993</v>
          </cell>
          <cell r="K11">
            <v>0.2</v>
          </cell>
        </row>
        <row r="12">
          <cell r="B12">
            <v>26.238888888888891</v>
          </cell>
          <cell r="C12">
            <v>31.7</v>
          </cell>
          <cell r="D12">
            <v>21.4</v>
          </cell>
          <cell r="E12">
            <v>73.111111111111114</v>
          </cell>
          <cell r="F12">
            <v>94</v>
          </cell>
          <cell r="G12">
            <v>50</v>
          </cell>
          <cell r="H12">
            <v>29.16</v>
          </cell>
          <cell r="I12" t="str">
            <v>NO</v>
          </cell>
          <cell r="J12">
            <v>49.32</v>
          </cell>
          <cell r="K12">
            <v>0.4</v>
          </cell>
        </row>
        <row r="13">
          <cell r="B13">
            <v>25.529166666666665</v>
          </cell>
          <cell r="C13">
            <v>32.4</v>
          </cell>
          <cell r="D13">
            <v>20.8</v>
          </cell>
          <cell r="E13">
            <v>73.208333333333329</v>
          </cell>
          <cell r="F13">
            <v>93</v>
          </cell>
          <cell r="G13">
            <v>46</v>
          </cell>
          <cell r="H13">
            <v>30.6</v>
          </cell>
          <cell r="I13" t="str">
            <v>NO</v>
          </cell>
          <cell r="J13">
            <v>47.88</v>
          </cell>
          <cell r="K13">
            <v>0.2</v>
          </cell>
        </row>
        <row r="14">
          <cell r="B14">
            <v>24.845833333333335</v>
          </cell>
          <cell r="C14">
            <v>32.799999999999997</v>
          </cell>
          <cell r="D14">
            <v>20.7</v>
          </cell>
          <cell r="E14">
            <v>76.416666666666671</v>
          </cell>
          <cell r="F14">
            <v>95</v>
          </cell>
          <cell r="G14">
            <v>42</v>
          </cell>
          <cell r="H14">
            <v>28.44</v>
          </cell>
          <cell r="I14" t="str">
            <v>L</v>
          </cell>
          <cell r="J14">
            <v>54.36</v>
          </cell>
          <cell r="K14">
            <v>0.4</v>
          </cell>
        </row>
        <row r="15">
          <cell r="B15">
            <v>22.704166666666666</v>
          </cell>
          <cell r="C15">
            <v>29.6</v>
          </cell>
          <cell r="D15">
            <v>20.7</v>
          </cell>
          <cell r="E15">
            <v>87.666666666666671</v>
          </cell>
          <cell r="F15">
            <v>96</v>
          </cell>
          <cell r="G15">
            <v>55</v>
          </cell>
          <cell r="H15">
            <v>13.68</v>
          </cell>
          <cell r="I15" t="str">
            <v>L</v>
          </cell>
          <cell r="J15">
            <v>45.72</v>
          </cell>
          <cell r="K15">
            <v>0.2</v>
          </cell>
        </row>
        <row r="16">
          <cell r="B16">
            <v>24.137500000000003</v>
          </cell>
          <cell r="C16">
            <v>30.3</v>
          </cell>
          <cell r="D16">
            <v>21.4</v>
          </cell>
          <cell r="E16">
            <v>83.375</v>
          </cell>
          <cell r="F16">
            <v>94</v>
          </cell>
          <cell r="G16">
            <v>56</v>
          </cell>
          <cell r="H16">
            <v>5.04</v>
          </cell>
          <cell r="I16" t="str">
            <v>L</v>
          </cell>
          <cell r="J16">
            <v>29.52</v>
          </cell>
          <cell r="K16">
            <v>0.2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>
            <v>29.900000000000002</v>
          </cell>
          <cell r="C18">
            <v>30.8</v>
          </cell>
          <cell r="D18">
            <v>29</v>
          </cell>
          <cell r="E18">
            <v>54</v>
          </cell>
          <cell r="F18">
            <v>61</v>
          </cell>
          <cell r="G18">
            <v>49</v>
          </cell>
          <cell r="H18">
            <v>9.7200000000000006</v>
          </cell>
          <cell r="I18" t="str">
            <v>NO</v>
          </cell>
          <cell r="J18">
            <v>29.880000000000003</v>
          </cell>
          <cell r="K18">
            <v>0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31.1</v>
          </cell>
          <cell r="C20" t="str">
            <v>*</v>
          </cell>
          <cell r="D20" t="str">
            <v>*</v>
          </cell>
          <cell r="E20">
            <v>53</v>
          </cell>
          <cell r="F20" t="str">
            <v>*</v>
          </cell>
          <cell r="G20" t="str">
            <v>*</v>
          </cell>
          <cell r="H20">
            <v>3.24</v>
          </cell>
          <cell r="I20" t="str">
            <v>N</v>
          </cell>
          <cell r="J20">
            <v>19.440000000000001</v>
          </cell>
          <cell r="K20">
            <v>0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>
            <v>3.6</v>
          </cell>
          <cell r="I21" t="str">
            <v>N</v>
          </cell>
          <cell r="J21">
            <v>38.519999999999996</v>
          </cell>
          <cell r="K21">
            <v>0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24.216666666666665</v>
          </cell>
          <cell r="C5">
            <v>33</v>
          </cell>
          <cell r="D5">
            <v>18.899999999999999</v>
          </cell>
          <cell r="E5">
            <v>78.583333333333329</v>
          </cell>
          <cell r="F5">
            <v>96</v>
          </cell>
          <cell r="G5">
            <v>46</v>
          </cell>
          <cell r="H5">
            <v>14.76</v>
          </cell>
          <cell r="I5" t="str">
            <v>NE</v>
          </cell>
          <cell r="J5">
            <v>32.4</v>
          </cell>
          <cell r="K5">
            <v>0.2</v>
          </cell>
        </row>
        <row r="6">
          <cell r="B6">
            <v>24</v>
          </cell>
          <cell r="C6">
            <v>32.4</v>
          </cell>
          <cell r="D6">
            <v>20.399999999999999</v>
          </cell>
          <cell r="E6">
            <v>79.375</v>
          </cell>
          <cell r="F6">
            <v>96</v>
          </cell>
          <cell r="G6">
            <v>38</v>
          </cell>
          <cell r="H6">
            <v>16.2</v>
          </cell>
          <cell r="I6" t="str">
            <v>N</v>
          </cell>
          <cell r="J6">
            <v>41.76</v>
          </cell>
          <cell r="K6">
            <v>20.2</v>
          </cell>
        </row>
        <row r="7">
          <cell r="B7">
            <v>21.712500000000002</v>
          </cell>
          <cell r="C7">
            <v>24.6</v>
          </cell>
          <cell r="D7">
            <v>19.600000000000001</v>
          </cell>
          <cell r="E7">
            <v>90.291666666666671</v>
          </cell>
          <cell r="F7">
            <v>96</v>
          </cell>
          <cell r="G7">
            <v>78</v>
          </cell>
          <cell r="H7">
            <v>9</v>
          </cell>
          <cell r="I7" t="str">
            <v>SO</v>
          </cell>
          <cell r="J7">
            <v>23.040000000000003</v>
          </cell>
          <cell r="K7">
            <v>0</v>
          </cell>
        </row>
        <row r="8">
          <cell r="B8">
            <v>21.575000000000003</v>
          </cell>
          <cell r="C8">
            <v>27.6</v>
          </cell>
          <cell r="D8">
            <v>18.2</v>
          </cell>
          <cell r="E8">
            <v>82.5</v>
          </cell>
          <cell r="F8">
            <v>96</v>
          </cell>
          <cell r="G8">
            <v>56</v>
          </cell>
          <cell r="H8">
            <v>11.16</v>
          </cell>
          <cell r="I8" t="str">
            <v>S</v>
          </cell>
          <cell r="J8">
            <v>27.720000000000002</v>
          </cell>
          <cell r="K8">
            <v>1.8</v>
          </cell>
        </row>
        <row r="9">
          <cell r="B9">
            <v>21.5625</v>
          </cell>
          <cell r="C9">
            <v>29.6</v>
          </cell>
          <cell r="D9">
            <v>16.100000000000001</v>
          </cell>
          <cell r="E9">
            <v>56.375</v>
          </cell>
          <cell r="F9">
            <v>72</v>
          </cell>
          <cell r="G9">
            <v>35</v>
          </cell>
          <cell r="H9">
            <v>21.96</v>
          </cell>
          <cell r="I9" t="str">
            <v>S</v>
          </cell>
          <cell r="J9">
            <v>36.72</v>
          </cell>
          <cell r="K9">
            <v>0</v>
          </cell>
        </row>
        <row r="10">
          <cell r="B10">
            <v>22.099999999999994</v>
          </cell>
          <cell r="C10">
            <v>30.3</v>
          </cell>
          <cell r="D10">
            <v>17.8</v>
          </cell>
          <cell r="E10">
            <v>64.875</v>
          </cell>
          <cell r="F10">
            <v>91</v>
          </cell>
          <cell r="G10">
            <v>48</v>
          </cell>
          <cell r="H10">
            <v>18</v>
          </cell>
          <cell r="I10" t="str">
            <v>NE</v>
          </cell>
          <cell r="J10">
            <v>36.36</v>
          </cell>
          <cell r="K10">
            <v>3</v>
          </cell>
        </row>
        <row r="11">
          <cell r="B11">
            <v>21.625</v>
          </cell>
          <cell r="C11">
            <v>26.3</v>
          </cell>
          <cell r="D11">
            <v>19.3</v>
          </cell>
          <cell r="E11">
            <v>83.25</v>
          </cell>
          <cell r="F11">
            <v>95</v>
          </cell>
          <cell r="G11">
            <v>64</v>
          </cell>
          <cell r="H11">
            <v>24.12</v>
          </cell>
          <cell r="I11" t="str">
            <v>NE</v>
          </cell>
          <cell r="J11">
            <v>43.2</v>
          </cell>
          <cell r="K11">
            <v>8.4</v>
          </cell>
        </row>
        <row r="12">
          <cell r="B12">
            <v>20.474999999999998</v>
          </cell>
          <cell r="C12">
            <v>22.6</v>
          </cell>
          <cell r="D12">
            <v>19.600000000000001</v>
          </cell>
          <cell r="E12">
            <v>93.333333333333329</v>
          </cell>
          <cell r="F12">
            <v>96</v>
          </cell>
          <cell r="G12">
            <v>84</v>
          </cell>
          <cell r="H12">
            <v>17.28</v>
          </cell>
          <cell r="I12" t="str">
            <v>NE</v>
          </cell>
          <cell r="J12">
            <v>36.36</v>
          </cell>
          <cell r="K12">
            <v>24.200000000000003</v>
          </cell>
        </row>
        <row r="13">
          <cell r="B13">
            <v>20.308333333333334</v>
          </cell>
          <cell r="C13">
            <v>23.6</v>
          </cell>
          <cell r="D13">
            <v>18.3</v>
          </cell>
          <cell r="E13">
            <v>92.125</v>
          </cell>
          <cell r="F13">
            <v>96</v>
          </cell>
          <cell r="G13">
            <v>73</v>
          </cell>
          <cell r="H13">
            <v>18</v>
          </cell>
          <cell r="I13" t="str">
            <v>NE</v>
          </cell>
          <cell r="J13">
            <v>30.6</v>
          </cell>
          <cell r="K13">
            <v>45.2</v>
          </cell>
        </row>
        <row r="14">
          <cell r="B14">
            <v>20.445833333333329</v>
          </cell>
          <cell r="C14">
            <v>22.7</v>
          </cell>
          <cell r="D14">
            <v>18.7</v>
          </cell>
          <cell r="E14">
            <v>90.375</v>
          </cell>
          <cell r="F14">
            <v>96</v>
          </cell>
          <cell r="G14">
            <v>82</v>
          </cell>
          <cell r="H14">
            <v>19.079999999999998</v>
          </cell>
          <cell r="I14" t="str">
            <v>L</v>
          </cell>
          <cell r="J14">
            <v>46.080000000000005</v>
          </cell>
          <cell r="K14">
            <v>52.8</v>
          </cell>
        </row>
        <row r="15">
          <cell r="B15">
            <v>21.300000000000004</v>
          </cell>
          <cell r="C15">
            <v>25.1</v>
          </cell>
          <cell r="D15">
            <v>18.7</v>
          </cell>
          <cell r="E15">
            <v>88.958333333333329</v>
          </cell>
          <cell r="F15">
            <v>96</v>
          </cell>
          <cell r="G15">
            <v>76</v>
          </cell>
          <cell r="H15">
            <v>18.720000000000002</v>
          </cell>
          <cell r="I15" t="str">
            <v>L</v>
          </cell>
          <cell r="J15">
            <v>31.680000000000003</v>
          </cell>
          <cell r="K15">
            <v>0</v>
          </cell>
        </row>
        <row r="16">
          <cell r="B16">
            <v>23.4375</v>
          </cell>
          <cell r="C16">
            <v>29.8</v>
          </cell>
          <cell r="D16">
            <v>18.600000000000001</v>
          </cell>
          <cell r="E16">
            <v>76.5</v>
          </cell>
          <cell r="F16">
            <v>90</v>
          </cell>
          <cell r="G16">
            <v>58</v>
          </cell>
          <cell r="H16">
            <v>21.96</v>
          </cell>
          <cell r="I16" t="str">
            <v>NE</v>
          </cell>
          <cell r="J16">
            <v>36.72</v>
          </cell>
          <cell r="K16">
            <v>0</v>
          </cell>
        </row>
        <row r="17">
          <cell r="B17">
            <v>24.25</v>
          </cell>
          <cell r="C17">
            <v>29.3</v>
          </cell>
          <cell r="D17">
            <v>21.3</v>
          </cell>
          <cell r="E17">
            <v>82.958333333333329</v>
          </cell>
          <cell r="F17">
            <v>93</v>
          </cell>
          <cell r="G17">
            <v>60</v>
          </cell>
          <cell r="H17">
            <v>18.720000000000002</v>
          </cell>
          <cell r="I17" t="str">
            <v>N</v>
          </cell>
          <cell r="J17">
            <v>32.76</v>
          </cell>
          <cell r="K17">
            <v>0.2</v>
          </cell>
        </row>
        <row r="18">
          <cell r="B18">
            <v>21.800000000000008</v>
          </cell>
          <cell r="C18">
            <v>29.2</v>
          </cell>
          <cell r="D18">
            <v>18.600000000000001</v>
          </cell>
          <cell r="E18">
            <v>85.75</v>
          </cell>
          <cell r="F18">
            <v>97</v>
          </cell>
          <cell r="G18">
            <v>60</v>
          </cell>
          <cell r="H18">
            <v>17.64</v>
          </cell>
          <cell r="I18" t="str">
            <v>SO</v>
          </cell>
          <cell r="J18">
            <v>33.119999999999997</v>
          </cell>
          <cell r="K18">
            <v>0</v>
          </cell>
        </row>
        <row r="19">
          <cell r="B19">
            <v>20.662499999999998</v>
          </cell>
          <cell r="C19">
            <v>25.6</v>
          </cell>
          <cell r="D19">
            <v>18.399999999999999</v>
          </cell>
          <cell r="E19">
            <v>83.333333333333329</v>
          </cell>
          <cell r="F19">
            <v>95</v>
          </cell>
          <cell r="G19">
            <v>62</v>
          </cell>
          <cell r="H19">
            <v>9.7200000000000006</v>
          </cell>
          <cell r="I19" t="str">
            <v>SO</v>
          </cell>
          <cell r="J19">
            <v>26.28</v>
          </cell>
          <cell r="K19">
            <v>0</v>
          </cell>
        </row>
        <row r="20">
          <cell r="B20">
            <v>23.308333333333334</v>
          </cell>
          <cell r="C20">
            <v>30.7</v>
          </cell>
          <cell r="D20">
            <v>19</v>
          </cell>
          <cell r="E20">
            <v>77.833333333333329</v>
          </cell>
          <cell r="F20">
            <v>94</v>
          </cell>
          <cell r="G20">
            <v>54</v>
          </cell>
          <cell r="H20">
            <v>9.7200000000000006</v>
          </cell>
          <cell r="I20" t="str">
            <v>NE</v>
          </cell>
          <cell r="J20">
            <v>20.88</v>
          </cell>
          <cell r="K20">
            <v>0.8</v>
          </cell>
        </row>
        <row r="21">
          <cell r="B21">
            <v>23.604166666666668</v>
          </cell>
          <cell r="C21">
            <v>27.3</v>
          </cell>
          <cell r="D21">
            <v>21</v>
          </cell>
          <cell r="E21">
            <v>87.75</v>
          </cell>
          <cell r="F21">
            <v>96</v>
          </cell>
          <cell r="G21">
            <v>73</v>
          </cell>
          <cell r="H21">
            <v>16.559999999999999</v>
          </cell>
          <cell r="I21" t="str">
            <v>L</v>
          </cell>
          <cell r="J21">
            <v>38.519999999999996</v>
          </cell>
          <cell r="K21">
            <v>42.800000000000004</v>
          </cell>
        </row>
        <row r="22">
          <cell r="B22">
            <v>21.429166666666664</v>
          </cell>
          <cell r="C22">
            <v>30.5</v>
          </cell>
          <cell r="D22">
            <v>18.7</v>
          </cell>
          <cell r="E22">
            <v>90</v>
          </cell>
          <cell r="F22">
            <v>97</v>
          </cell>
          <cell r="G22">
            <v>58</v>
          </cell>
          <cell r="H22">
            <v>39.6</v>
          </cell>
          <cell r="I22" t="str">
            <v>L</v>
          </cell>
          <cell r="J22">
            <v>75.239999999999995</v>
          </cell>
          <cell r="K22">
            <v>71.199999999999989</v>
          </cell>
        </row>
        <row r="23">
          <cell r="B23">
            <v>21.362500000000001</v>
          </cell>
          <cell r="C23">
            <v>26.4</v>
          </cell>
          <cell r="D23">
            <v>18.100000000000001</v>
          </cell>
          <cell r="E23">
            <v>85.875</v>
          </cell>
          <cell r="F23">
            <v>97</v>
          </cell>
          <cell r="G23">
            <v>63</v>
          </cell>
          <cell r="H23">
            <v>16.920000000000002</v>
          </cell>
          <cell r="I23" t="str">
            <v>L</v>
          </cell>
          <cell r="J23">
            <v>27</v>
          </cell>
          <cell r="K23">
            <v>0.4</v>
          </cell>
        </row>
        <row r="24">
          <cell r="B24">
            <v>22.704166666666666</v>
          </cell>
          <cell r="C24">
            <v>29.1</v>
          </cell>
          <cell r="D24">
            <v>18.600000000000001</v>
          </cell>
          <cell r="E24">
            <v>77.375</v>
          </cell>
          <cell r="F24">
            <v>95</v>
          </cell>
          <cell r="G24">
            <v>50</v>
          </cell>
          <cell r="H24">
            <v>16.2</v>
          </cell>
          <cell r="I24" t="str">
            <v>L</v>
          </cell>
          <cell r="J24">
            <v>31.319999999999997</v>
          </cell>
          <cell r="K24">
            <v>0</v>
          </cell>
        </row>
        <row r="25">
          <cell r="B25">
            <v>22.75</v>
          </cell>
          <cell r="C25">
            <v>28.8</v>
          </cell>
          <cell r="D25">
            <v>17.5</v>
          </cell>
          <cell r="E25">
            <v>64.291666666666671</v>
          </cell>
          <cell r="F25">
            <v>87</v>
          </cell>
          <cell r="G25">
            <v>39</v>
          </cell>
          <cell r="H25">
            <v>17.64</v>
          </cell>
          <cell r="I25" t="str">
            <v>NE</v>
          </cell>
          <cell r="J25">
            <v>39.24</v>
          </cell>
          <cell r="K25">
            <v>0</v>
          </cell>
        </row>
        <row r="26">
          <cell r="B26">
            <v>23.416666666666668</v>
          </cell>
          <cell r="C26">
            <v>30.8</v>
          </cell>
          <cell r="D26">
            <v>17.7</v>
          </cell>
          <cell r="E26">
            <v>58.791666666666664</v>
          </cell>
          <cell r="F26">
            <v>76</v>
          </cell>
          <cell r="G26">
            <v>36</v>
          </cell>
          <cell r="H26">
            <v>16.559999999999999</v>
          </cell>
          <cell r="I26" t="str">
            <v>NE</v>
          </cell>
          <cell r="J26">
            <v>31.319999999999997</v>
          </cell>
          <cell r="K26">
            <v>0</v>
          </cell>
        </row>
        <row r="27">
          <cell r="B27">
            <v>23.416666666666661</v>
          </cell>
          <cell r="C27">
            <v>29</v>
          </cell>
          <cell r="D27">
            <v>19.3</v>
          </cell>
          <cell r="E27">
            <v>71.583333333333329</v>
          </cell>
          <cell r="F27">
            <v>95</v>
          </cell>
          <cell r="G27">
            <v>53</v>
          </cell>
          <cell r="H27">
            <v>17.28</v>
          </cell>
          <cell r="I27" t="str">
            <v>SE</v>
          </cell>
          <cell r="J27">
            <v>32.4</v>
          </cell>
          <cell r="K27">
            <v>8.3999999999999986</v>
          </cell>
        </row>
        <row r="28">
          <cell r="B28">
            <v>21.362500000000001</v>
          </cell>
          <cell r="C28">
            <v>24</v>
          </cell>
          <cell r="D28">
            <v>19</v>
          </cell>
          <cell r="E28">
            <v>94.333333333333329</v>
          </cell>
          <cell r="F28">
            <v>97</v>
          </cell>
          <cell r="G28">
            <v>88</v>
          </cell>
          <cell r="H28">
            <v>16.920000000000002</v>
          </cell>
          <cell r="I28" t="str">
            <v>NE</v>
          </cell>
          <cell r="J28">
            <v>33.840000000000003</v>
          </cell>
          <cell r="K28">
            <v>7.8</v>
          </cell>
        </row>
        <row r="29">
          <cell r="B29">
            <v>22.4375</v>
          </cell>
          <cell r="C29">
            <v>27.1</v>
          </cell>
          <cell r="D29">
            <v>20.9</v>
          </cell>
          <cell r="E29">
            <v>93.625</v>
          </cell>
          <cell r="F29">
            <v>96</v>
          </cell>
          <cell r="G29">
            <v>75</v>
          </cell>
          <cell r="H29">
            <v>11.520000000000001</v>
          </cell>
          <cell r="I29" t="str">
            <v>NE</v>
          </cell>
          <cell r="J29">
            <v>27</v>
          </cell>
          <cell r="K29">
            <v>39.800000000000004</v>
          </cell>
        </row>
        <row r="30">
          <cell r="B30">
            <v>22.162500000000005</v>
          </cell>
          <cell r="C30">
            <v>25.5</v>
          </cell>
          <cell r="D30">
            <v>21</v>
          </cell>
          <cell r="E30">
            <v>93.75</v>
          </cell>
          <cell r="F30">
            <v>96</v>
          </cell>
          <cell r="G30">
            <v>77</v>
          </cell>
          <cell r="H30">
            <v>19.440000000000001</v>
          </cell>
          <cell r="I30" t="str">
            <v>NE</v>
          </cell>
          <cell r="J30">
            <v>38.519999999999996</v>
          </cell>
          <cell r="K30">
            <v>11.399999999999999</v>
          </cell>
        </row>
        <row r="31">
          <cell r="B31">
            <v>20.279166666666665</v>
          </cell>
          <cell r="C31">
            <v>24.4</v>
          </cell>
          <cell r="D31">
            <v>17.3</v>
          </cell>
          <cell r="E31">
            <v>84.125</v>
          </cell>
          <cell r="F31">
            <v>96</v>
          </cell>
          <cell r="G31">
            <v>56</v>
          </cell>
          <cell r="H31">
            <v>13.32</v>
          </cell>
          <cell r="I31" t="str">
            <v>SO</v>
          </cell>
          <cell r="J31">
            <v>32.04</v>
          </cell>
          <cell r="K31">
            <v>0.8</v>
          </cell>
        </row>
        <row r="32">
          <cell r="B32">
            <v>20.095833333333335</v>
          </cell>
          <cell r="C32">
            <v>27.8</v>
          </cell>
          <cell r="D32">
            <v>14.2</v>
          </cell>
          <cell r="E32">
            <v>68.041666666666671</v>
          </cell>
          <cell r="F32">
            <v>91</v>
          </cell>
          <cell r="G32">
            <v>34</v>
          </cell>
          <cell r="H32">
            <v>11.879999999999999</v>
          </cell>
          <cell r="I32" t="str">
            <v>S</v>
          </cell>
          <cell r="J32">
            <v>25.2</v>
          </cell>
          <cell r="K32">
            <v>0.2</v>
          </cell>
        </row>
        <row r="33">
          <cell r="B33">
            <v>23.400000000000002</v>
          </cell>
          <cell r="C33">
            <v>30.5</v>
          </cell>
          <cell r="D33">
            <v>16.7</v>
          </cell>
          <cell r="E33">
            <v>56.75</v>
          </cell>
          <cell r="F33">
            <v>81</v>
          </cell>
          <cell r="G33">
            <v>38</v>
          </cell>
          <cell r="H33">
            <v>10.8</v>
          </cell>
          <cell r="I33" t="str">
            <v>NE</v>
          </cell>
          <cell r="J33">
            <v>37.800000000000004</v>
          </cell>
          <cell r="K33">
            <v>0</v>
          </cell>
        </row>
        <row r="34">
          <cell r="B34">
            <v>25.695833333333329</v>
          </cell>
          <cell r="C34">
            <v>33.5</v>
          </cell>
          <cell r="D34">
            <v>19.7</v>
          </cell>
          <cell r="E34">
            <v>64.625</v>
          </cell>
          <cell r="F34">
            <v>83</v>
          </cell>
          <cell r="G34">
            <v>43</v>
          </cell>
          <cell r="H34">
            <v>20.16</v>
          </cell>
          <cell r="I34" t="str">
            <v>NE</v>
          </cell>
          <cell r="J34">
            <v>37.800000000000004</v>
          </cell>
          <cell r="K34">
            <v>0</v>
          </cell>
        </row>
        <row r="35">
          <cell r="B35">
            <v>24.279166666666665</v>
          </cell>
          <cell r="C35">
            <v>33.299999999999997</v>
          </cell>
          <cell r="D35">
            <v>19</v>
          </cell>
          <cell r="E35">
            <v>75.208333333333329</v>
          </cell>
          <cell r="F35">
            <v>91</v>
          </cell>
          <cell r="G35">
            <v>49</v>
          </cell>
          <cell r="H35">
            <v>31.319999999999997</v>
          </cell>
          <cell r="I35" t="str">
            <v>NE</v>
          </cell>
          <cell r="J35">
            <v>56.519999999999996</v>
          </cell>
          <cell r="K35">
            <v>0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25.099999999999998</v>
          </cell>
          <cell r="C5">
            <v>32.1</v>
          </cell>
          <cell r="D5">
            <v>18.600000000000001</v>
          </cell>
          <cell r="E5">
            <v>71.666666666666671</v>
          </cell>
          <cell r="F5">
            <v>93</v>
          </cell>
          <cell r="G5">
            <v>48</v>
          </cell>
          <cell r="H5">
            <v>19.440000000000001</v>
          </cell>
          <cell r="I5" t="str">
            <v>NO</v>
          </cell>
          <cell r="J5">
            <v>39.96</v>
          </cell>
          <cell r="K5">
            <v>0</v>
          </cell>
        </row>
        <row r="6">
          <cell r="B6">
            <v>25.808333333333334</v>
          </cell>
          <cell r="C6">
            <v>31.5</v>
          </cell>
          <cell r="D6">
            <v>22</v>
          </cell>
          <cell r="E6">
            <v>72.166666666666671</v>
          </cell>
          <cell r="F6">
            <v>82</v>
          </cell>
          <cell r="G6">
            <v>55</v>
          </cell>
          <cell r="H6">
            <v>11.520000000000001</v>
          </cell>
          <cell r="I6" t="str">
            <v>NO</v>
          </cell>
          <cell r="J6">
            <v>36.72</v>
          </cell>
          <cell r="K6">
            <v>0</v>
          </cell>
        </row>
        <row r="7">
          <cell r="B7">
            <v>26.549999999999994</v>
          </cell>
          <cell r="C7">
            <v>33.799999999999997</v>
          </cell>
          <cell r="D7">
            <v>21.6</v>
          </cell>
          <cell r="E7">
            <v>71.208333333333329</v>
          </cell>
          <cell r="F7">
            <v>89</v>
          </cell>
          <cell r="G7">
            <v>46</v>
          </cell>
          <cell r="H7">
            <v>15.48</v>
          </cell>
          <cell r="I7" t="str">
            <v>NE</v>
          </cell>
          <cell r="J7">
            <v>48.6</v>
          </cell>
          <cell r="K7">
            <v>0</v>
          </cell>
        </row>
        <row r="8">
          <cell r="B8">
            <v>23.275000000000006</v>
          </cell>
          <cell r="C8">
            <v>32.299999999999997</v>
          </cell>
          <cell r="D8">
            <v>19.7</v>
          </cell>
          <cell r="E8">
            <v>83.041666666666671</v>
          </cell>
          <cell r="F8">
            <v>96</v>
          </cell>
          <cell r="G8">
            <v>44</v>
          </cell>
          <cell r="H8">
            <v>19.8</v>
          </cell>
          <cell r="I8" t="str">
            <v>SE</v>
          </cell>
          <cell r="J8">
            <v>52.2</v>
          </cell>
          <cell r="K8">
            <v>0</v>
          </cell>
        </row>
        <row r="9">
          <cell r="B9">
            <v>22.962500000000002</v>
          </cell>
          <cell r="C9">
            <v>29.7</v>
          </cell>
          <cell r="D9">
            <v>19.7</v>
          </cell>
          <cell r="E9">
            <v>83.583333333333329</v>
          </cell>
          <cell r="F9">
            <v>96</v>
          </cell>
          <cell r="G9">
            <v>53</v>
          </cell>
          <cell r="H9">
            <v>12.6</v>
          </cell>
          <cell r="I9" t="str">
            <v>SE</v>
          </cell>
          <cell r="J9">
            <v>22.68</v>
          </cell>
          <cell r="K9">
            <v>0</v>
          </cell>
        </row>
        <row r="10">
          <cell r="B10">
            <v>25.375</v>
          </cell>
          <cell r="C10">
            <v>31</v>
          </cell>
          <cell r="D10">
            <v>21.2</v>
          </cell>
          <cell r="E10">
            <v>72.375</v>
          </cell>
          <cell r="F10">
            <v>89</v>
          </cell>
          <cell r="G10">
            <v>51</v>
          </cell>
          <cell r="H10">
            <v>13.32</v>
          </cell>
          <cell r="I10" t="str">
            <v>NE</v>
          </cell>
          <cell r="J10">
            <v>29.16</v>
          </cell>
          <cell r="K10">
            <v>0</v>
          </cell>
        </row>
        <row r="11">
          <cell r="B11">
            <v>26.058333333333334</v>
          </cell>
          <cell r="C11">
            <v>33</v>
          </cell>
          <cell r="D11">
            <v>19.600000000000001</v>
          </cell>
          <cell r="E11">
            <v>69.875</v>
          </cell>
          <cell r="F11">
            <v>92</v>
          </cell>
          <cell r="G11">
            <v>47</v>
          </cell>
          <cell r="H11">
            <v>14.4</v>
          </cell>
          <cell r="I11" t="str">
            <v>NO</v>
          </cell>
          <cell r="J11">
            <v>35.64</v>
          </cell>
          <cell r="K11">
            <v>1.4000000000000001</v>
          </cell>
        </row>
        <row r="12">
          <cell r="B12">
            <v>25.895833333333332</v>
          </cell>
          <cell r="C12">
            <v>33.6</v>
          </cell>
          <cell r="D12">
            <v>22</v>
          </cell>
          <cell r="E12">
            <v>73.958333333333329</v>
          </cell>
          <cell r="F12">
            <v>93</v>
          </cell>
          <cell r="G12">
            <v>47</v>
          </cell>
          <cell r="H12">
            <v>21.96</v>
          </cell>
          <cell r="I12" t="str">
            <v>NO</v>
          </cell>
          <cell r="J12">
            <v>48.24</v>
          </cell>
          <cell r="K12">
            <v>5.0000000000000018</v>
          </cell>
        </row>
        <row r="13">
          <cell r="B13">
            <v>25.458333333333339</v>
          </cell>
          <cell r="C13">
            <v>32.799999999999997</v>
          </cell>
          <cell r="D13">
            <v>22</v>
          </cell>
          <cell r="E13">
            <v>75.125</v>
          </cell>
          <cell r="F13">
            <v>89</v>
          </cell>
          <cell r="G13">
            <v>49</v>
          </cell>
          <cell r="H13">
            <v>23.759999999999998</v>
          </cell>
          <cell r="I13" t="str">
            <v>NO</v>
          </cell>
          <cell r="J13">
            <v>43.92</v>
          </cell>
          <cell r="K13">
            <v>3.0000000000000004</v>
          </cell>
        </row>
        <row r="14">
          <cell r="B14">
            <v>21.587500000000002</v>
          </cell>
          <cell r="C14">
            <v>23.6</v>
          </cell>
          <cell r="D14">
            <v>19.5</v>
          </cell>
          <cell r="E14">
            <v>88.375</v>
          </cell>
          <cell r="F14">
            <v>95</v>
          </cell>
          <cell r="G14">
            <v>80</v>
          </cell>
          <cell r="H14">
            <v>24.12</v>
          </cell>
          <cell r="I14" t="str">
            <v>SE</v>
          </cell>
          <cell r="J14">
            <v>40.32</v>
          </cell>
          <cell r="K14">
            <v>0.4</v>
          </cell>
        </row>
        <row r="15">
          <cell r="B15">
            <v>23.725000000000005</v>
          </cell>
          <cell r="C15">
            <v>31.8</v>
          </cell>
          <cell r="D15">
            <v>20.100000000000001</v>
          </cell>
          <cell r="E15">
            <v>83.666666666666671</v>
          </cell>
          <cell r="F15">
            <v>96</v>
          </cell>
          <cell r="G15">
            <v>50</v>
          </cell>
          <cell r="H15">
            <v>20.88</v>
          </cell>
          <cell r="I15" t="str">
            <v>SE</v>
          </cell>
          <cell r="J15">
            <v>36</v>
          </cell>
          <cell r="K15">
            <v>0</v>
          </cell>
        </row>
        <row r="16">
          <cell r="B16">
            <v>26.004166666666666</v>
          </cell>
          <cell r="C16">
            <v>32.5</v>
          </cell>
          <cell r="D16">
            <v>22</v>
          </cell>
          <cell r="E16">
            <v>75.25</v>
          </cell>
          <cell r="F16">
            <v>90</v>
          </cell>
          <cell r="G16">
            <v>51</v>
          </cell>
          <cell r="H16">
            <v>14.76</v>
          </cell>
          <cell r="I16" t="str">
            <v>NO</v>
          </cell>
          <cell r="J16">
            <v>29.880000000000003</v>
          </cell>
          <cell r="K16">
            <v>0</v>
          </cell>
        </row>
        <row r="17">
          <cell r="B17">
            <v>25.370833333333334</v>
          </cell>
          <cell r="C17">
            <v>31.6</v>
          </cell>
          <cell r="D17">
            <v>21.5</v>
          </cell>
          <cell r="E17">
            <v>78.375</v>
          </cell>
          <cell r="F17">
            <v>92</v>
          </cell>
          <cell r="G17">
            <v>57</v>
          </cell>
          <cell r="H17">
            <v>10.8</v>
          </cell>
          <cell r="I17" t="str">
            <v>NO</v>
          </cell>
          <cell r="J17">
            <v>38.159999999999997</v>
          </cell>
          <cell r="K17">
            <v>0</v>
          </cell>
        </row>
        <row r="18">
          <cell r="B18">
            <v>25.879166666666666</v>
          </cell>
          <cell r="C18">
            <v>31.8</v>
          </cell>
          <cell r="D18">
            <v>21.9</v>
          </cell>
          <cell r="E18">
            <v>78.833333333333329</v>
          </cell>
          <cell r="F18">
            <v>92</v>
          </cell>
          <cell r="G18">
            <v>56</v>
          </cell>
          <cell r="H18">
            <v>11.520000000000001</v>
          </cell>
          <cell r="I18" t="str">
            <v>NO</v>
          </cell>
          <cell r="J18">
            <v>25.92</v>
          </cell>
          <cell r="K18">
            <v>0</v>
          </cell>
        </row>
        <row r="19">
          <cell r="B19">
            <v>25.904166666666665</v>
          </cell>
          <cell r="C19">
            <v>31.9</v>
          </cell>
          <cell r="D19">
            <v>22.1</v>
          </cell>
          <cell r="E19">
            <v>74.125</v>
          </cell>
          <cell r="F19">
            <v>91</v>
          </cell>
          <cell r="G19">
            <v>46</v>
          </cell>
          <cell r="H19">
            <v>11.16</v>
          </cell>
          <cell r="I19" t="str">
            <v>NO</v>
          </cell>
          <cell r="J19">
            <v>25.56</v>
          </cell>
          <cell r="K19">
            <v>0</v>
          </cell>
        </row>
        <row r="20">
          <cell r="B20">
            <v>26.179166666666671</v>
          </cell>
          <cell r="C20">
            <v>32.4</v>
          </cell>
          <cell r="D20">
            <v>20.5</v>
          </cell>
          <cell r="E20">
            <v>73.458333333333329</v>
          </cell>
          <cell r="F20">
            <v>91</v>
          </cell>
          <cell r="G20">
            <v>49</v>
          </cell>
          <cell r="H20">
            <v>12.6</v>
          </cell>
          <cell r="I20" t="str">
            <v>NO</v>
          </cell>
          <cell r="J20">
            <v>26.64</v>
          </cell>
          <cell r="K20">
            <v>0</v>
          </cell>
        </row>
        <row r="21">
          <cell r="B21">
            <v>28.379166666666663</v>
          </cell>
          <cell r="C21">
            <v>34.1</v>
          </cell>
          <cell r="D21">
            <v>24</v>
          </cell>
          <cell r="E21">
            <v>63.208333333333336</v>
          </cell>
          <cell r="F21">
            <v>79</v>
          </cell>
          <cell r="G21">
            <v>42</v>
          </cell>
          <cell r="H21">
            <v>15.48</v>
          </cell>
          <cell r="I21" t="str">
            <v>NO</v>
          </cell>
          <cell r="J21">
            <v>41.76</v>
          </cell>
          <cell r="K21">
            <v>0</v>
          </cell>
        </row>
        <row r="22">
          <cell r="B22">
            <v>28.129166666666663</v>
          </cell>
          <cell r="C22">
            <v>34.5</v>
          </cell>
          <cell r="D22">
            <v>22.4</v>
          </cell>
          <cell r="E22">
            <v>65.208333333333329</v>
          </cell>
          <cell r="F22">
            <v>81</v>
          </cell>
          <cell r="G22">
            <v>41</v>
          </cell>
          <cell r="H22">
            <v>16.559999999999999</v>
          </cell>
          <cell r="I22" t="str">
            <v>NO</v>
          </cell>
          <cell r="J22">
            <v>55.080000000000005</v>
          </cell>
          <cell r="K22">
            <v>0</v>
          </cell>
        </row>
        <row r="23">
          <cell r="B23">
            <v>25.233333333333334</v>
          </cell>
          <cell r="C23">
            <v>32.299999999999997</v>
          </cell>
          <cell r="D23">
            <v>20.2</v>
          </cell>
          <cell r="E23">
            <v>67.75</v>
          </cell>
          <cell r="F23">
            <v>89</v>
          </cell>
          <cell r="G23">
            <v>37</v>
          </cell>
          <cell r="H23">
            <v>17.64</v>
          </cell>
          <cell r="I23" t="str">
            <v>L</v>
          </cell>
          <cell r="J23">
            <v>46.440000000000005</v>
          </cell>
          <cell r="K23">
            <v>0</v>
          </cell>
        </row>
        <row r="24">
          <cell r="B24">
            <v>25.650000000000002</v>
          </cell>
          <cell r="C24">
            <v>32.1</v>
          </cell>
          <cell r="D24">
            <v>21</v>
          </cell>
          <cell r="E24">
            <v>66.125</v>
          </cell>
          <cell r="F24">
            <v>91</v>
          </cell>
          <cell r="G24">
            <v>38</v>
          </cell>
          <cell r="H24">
            <v>16.2</v>
          </cell>
          <cell r="I24" t="str">
            <v>SE</v>
          </cell>
          <cell r="J24">
            <v>36.72</v>
          </cell>
          <cell r="K24">
            <v>0</v>
          </cell>
        </row>
        <row r="25">
          <cell r="B25">
            <v>24.400000000000006</v>
          </cell>
          <cell r="C25">
            <v>32.4</v>
          </cell>
          <cell r="D25">
            <v>17.5</v>
          </cell>
          <cell r="E25">
            <v>56.083333333333336</v>
          </cell>
          <cell r="F25">
            <v>86</v>
          </cell>
          <cell r="G25">
            <v>27</v>
          </cell>
          <cell r="H25">
            <v>15.120000000000001</v>
          </cell>
          <cell r="I25" t="str">
            <v>SE</v>
          </cell>
          <cell r="J25">
            <v>38.159999999999997</v>
          </cell>
          <cell r="K25">
            <v>0</v>
          </cell>
        </row>
        <row r="26">
          <cell r="B26">
            <v>25.404166666666665</v>
          </cell>
          <cell r="C26">
            <v>34.299999999999997</v>
          </cell>
          <cell r="D26">
            <v>17.5</v>
          </cell>
          <cell r="E26">
            <v>54.291666666666664</v>
          </cell>
          <cell r="F26">
            <v>75</v>
          </cell>
          <cell r="G26">
            <v>32</v>
          </cell>
          <cell r="H26">
            <v>17.64</v>
          </cell>
          <cell r="I26" t="str">
            <v>SE</v>
          </cell>
          <cell r="J26">
            <v>33.480000000000004</v>
          </cell>
          <cell r="K26">
            <v>0</v>
          </cell>
        </row>
        <row r="27">
          <cell r="B27">
            <v>26.562499999999996</v>
          </cell>
          <cell r="C27">
            <v>32.1</v>
          </cell>
          <cell r="D27">
            <v>23.2</v>
          </cell>
          <cell r="E27">
            <v>69.666666666666671</v>
          </cell>
          <cell r="F27">
            <v>84</v>
          </cell>
          <cell r="G27">
            <v>48</v>
          </cell>
          <cell r="H27">
            <v>18</v>
          </cell>
          <cell r="I27" t="str">
            <v>NO</v>
          </cell>
          <cell r="J27">
            <v>32.4</v>
          </cell>
          <cell r="K27">
            <v>0</v>
          </cell>
        </row>
        <row r="28">
          <cell r="B28">
            <v>22.612500000000001</v>
          </cell>
          <cell r="C28">
            <v>24.8</v>
          </cell>
          <cell r="D28">
            <v>21.3</v>
          </cell>
          <cell r="E28">
            <v>90.666666666666671</v>
          </cell>
          <cell r="F28">
            <v>95</v>
          </cell>
          <cell r="G28">
            <v>76</v>
          </cell>
          <cell r="H28">
            <v>13.32</v>
          </cell>
          <cell r="I28" t="str">
            <v>NO</v>
          </cell>
          <cell r="J28">
            <v>28.08</v>
          </cell>
          <cell r="K28">
            <v>33.799999999999997</v>
          </cell>
        </row>
        <row r="29">
          <cell r="B29">
            <v>22.745833333333334</v>
          </cell>
          <cell r="C29">
            <v>26.2</v>
          </cell>
          <cell r="D29">
            <v>20.5</v>
          </cell>
          <cell r="E29">
            <v>90.125</v>
          </cell>
          <cell r="F29">
            <v>95</v>
          </cell>
          <cell r="G29">
            <v>72</v>
          </cell>
          <cell r="H29">
            <v>11.879999999999999</v>
          </cell>
          <cell r="I29" t="str">
            <v>NO</v>
          </cell>
          <cell r="J29">
            <v>35.64</v>
          </cell>
          <cell r="K29">
            <v>9.6</v>
          </cell>
        </row>
        <row r="30">
          <cell r="B30">
            <v>24.841666666666665</v>
          </cell>
          <cell r="C30">
            <v>30.2</v>
          </cell>
          <cell r="D30">
            <v>21.3</v>
          </cell>
          <cell r="E30">
            <v>82.166666666666671</v>
          </cell>
          <cell r="F30">
            <v>95</v>
          </cell>
          <cell r="G30">
            <v>61</v>
          </cell>
          <cell r="H30">
            <v>14.04</v>
          </cell>
          <cell r="I30" t="str">
            <v>NO</v>
          </cell>
          <cell r="J30">
            <v>30.6</v>
          </cell>
          <cell r="K30">
            <v>1.2000000000000002</v>
          </cell>
        </row>
        <row r="31">
          <cell r="B31">
            <v>23.983333333333334</v>
          </cell>
          <cell r="C31">
            <v>28.4</v>
          </cell>
          <cell r="D31">
            <v>21</v>
          </cell>
          <cell r="E31">
            <v>80.375</v>
          </cell>
          <cell r="F31">
            <v>96</v>
          </cell>
          <cell r="G31">
            <v>51</v>
          </cell>
          <cell r="H31">
            <v>10.8</v>
          </cell>
          <cell r="I31" t="str">
            <v>S</v>
          </cell>
          <cell r="J31">
            <v>21.96</v>
          </cell>
          <cell r="K31">
            <v>13.200000000000001</v>
          </cell>
        </row>
        <row r="32">
          <cell r="B32">
            <v>22.487499999999997</v>
          </cell>
          <cell r="C32">
            <v>30.3</v>
          </cell>
          <cell r="D32">
            <v>15.4</v>
          </cell>
          <cell r="E32">
            <v>67.458333333333329</v>
          </cell>
          <cell r="F32">
            <v>94</v>
          </cell>
          <cell r="G32">
            <v>30</v>
          </cell>
          <cell r="H32">
            <v>15.120000000000001</v>
          </cell>
          <cell r="I32" t="str">
            <v>SE</v>
          </cell>
          <cell r="J32">
            <v>30.240000000000002</v>
          </cell>
          <cell r="K32">
            <v>0</v>
          </cell>
        </row>
        <row r="33">
          <cell r="B33">
            <v>26.099999999999994</v>
          </cell>
          <cell r="C33">
            <v>32.1</v>
          </cell>
          <cell r="D33">
            <v>20.100000000000001</v>
          </cell>
          <cell r="E33">
            <v>59.416666666666664</v>
          </cell>
          <cell r="F33">
            <v>82</v>
          </cell>
          <cell r="G33">
            <v>39</v>
          </cell>
          <cell r="H33">
            <v>11.16</v>
          </cell>
          <cell r="I33" t="str">
            <v>NO</v>
          </cell>
          <cell r="J33">
            <v>29.16</v>
          </cell>
          <cell r="K33">
            <v>0</v>
          </cell>
        </row>
        <row r="34">
          <cell r="B34">
            <v>27.945833333333326</v>
          </cell>
          <cell r="C34">
            <v>33.9</v>
          </cell>
          <cell r="D34">
            <v>23.2</v>
          </cell>
          <cell r="E34">
            <v>65.833333333333329</v>
          </cell>
          <cell r="F34">
            <v>86</v>
          </cell>
          <cell r="G34">
            <v>44</v>
          </cell>
          <cell r="H34">
            <v>14.04</v>
          </cell>
          <cell r="I34" t="str">
            <v>NO</v>
          </cell>
          <cell r="J34">
            <v>29.16</v>
          </cell>
          <cell r="K34">
            <v>0</v>
          </cell>
        </row>
        <row r="35">
          <cell r="B35">
            <v>28.391666666666662</v>
          </cell>
          <cell r="C35">
            <v>34.700000000000003</v>
          </cell>
          <cell r="D35">
            <v>23.2</v>
          </cell>
          <cell r="E35">
            <v>63.75</v>
          </cell>
          <cell r="F35">
            <v>83</v>
          </cell>
          <cell r="G35">
            <v>40</v>
          </cell>
          <cell r="H35">
            <v>18.36</v>
          </cell>
          <cell r="I35" t="str">
            <v>NO</v>
          </cell>
          <cell r="J35">
            <v>40.32</v>
          </cell>
          <cell r="K35">
            <v>0</v>
          </cell>
        </row>
        <row r="36">
          <cell r="I36" t="str">
            <v>NO</v>
          </cell>
        </row>
      </sheetData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27.020833333333332</v>
          </cell>
          <cell r="C5">
            <v>35.6</v>
          </cell>
          <cell r="D5">
            <v>22</v>
          </cell>
          <cell r="E5">
            <v>64.125</v>
          </cell>
          <cell r="F5">
            <v>82</v>
          </cell>
          <cell r="G5">
            <v>36</v>
          </cell>
          <cell r="H5">
            <v>23.759999999999998</v>
          </cell>
          <cell r="I5" t="str">
            <v>NE</v>
          </cell>
          <cell r="J5">
            <v>39.6</v>
          </cell>
          <cell r="K5">
            <v>0</v>
          </cell>
        </row>
        <row r="6">
          <cell r="B6">
            <v>27.337499999999995</v>
          </cell>
          <cell r="C6">
            <v>37.1</v>
          </cell>
          <cell r="D6">
            <v>21.4</v>
          </cell>
          <cell r="E6">
            <v>64.375</v>
          </cell>
          <cell r="F6">
            <v>84</v>
          </cell>
          <cell r="G6">
            <v>35</v>
          </cell>
          <cell r="H6">
            <v>33.119999999999997</v>
          </cell>
          <cell r="I6" t="str">
            <v>L</v>
          </cell>
          <cell r="J6">
            <v>59.760000000000005</v>
          </cell>
          <cell r="K6">
            <v>1.2</v>
          </cell>
        </row>
        <row r="7">
          <cell r="B7">
            <v>27.170833333333331</v>
          </cell>
          <cell r="C7">
            <v>36.4</v>
          </cell>
          <cell r="D7">
            <v>20.7</v>
          </cell>
          <cell r="E7">
            <v>65.25</v>
          </cell>
          <cell r="F7">
            <v>85</v>
          </cell>
          <cell r="G7">
            <v>37</v>
          </cell>
          <cell r="H7">
            <v>18.36</v>
          </cell>
          <cell r="I7" t="str">
            <v>L</v>
          </cell>
          <cell r="J7">
            <v>48.6</v>
          </cell>
          <cell r="K7">
            <v>6.6000000000000005</v>
          </cell>
        </row>
        <row r="8">
          <cell r="B8">
            <v>24.520833333333339</v>
          </cell>
          <cell r="C8">
            <v>29.2</v>
          </cell>
          <cell r="D8">
            <v>21.7</v>
          </cell>
          <cell r="E8">
            <v>78.583333333333329</v>
          </cell>
          <cell r="F8">
            <v>88</v>
          </cell>
          <cell r="G8">
            <v>63</v>
          </cell>
          <cell r="H8">
            <v>25.2</v>
          </cell>
          <cell r="I8" t="str">
            <v>SE</v>
          </cell>
          <cell r="J8">
            <v>43.2</v>
          </cell>
          <cell r="K8">
            <v>0</v>
          </cell>
        </row>
        <row r="9">
          <cell r="B9">
            <v>25.087500000000002</v>
          </cell>
          <cell r="C9">
            <v>37.700000000000003</v>
          </cell>
          <cell r="D9">
            <v>20.399999999999999</v>
          </cell>
          <cell r="E9">
            <v>79.916666666666671</v>
          </cell>
          <cell r="F9">
            <v>98</v>
          </cell>
          <cell r="G9">
            <v>41</v>
          </cell>
          <cell r="H9">
            <v>21.240000000000002</v>
          </cell>
          <cell r="I9" t="str">
            <v>S</v>
          </cell>
          <cell r="J9">
            <v>43.2</v>
          </cell>
          <cell r="K9">
            <v>2.8</v>
          </cell>
        </row>
        <row r="10">
          <cell r="B10">
            <v>25.42916666666666</v>
          </cell>
          <cell r="C10">
            <v>33.5</v>
          </cell>
          <cell r="D10">
            <v>20.9</v>
          </cell>
          <cell r="E10">
            <v>77.25</v>
          </cell>
          <cell r="F10">
            <v>98</v>
          </cell>
          <cell r="G10">
            <v>47</v>
          </cell>
          <cell r="H10">
            <v>16.559999999999999</v>
          </cell>
          <cell r="I10" t="str">
            <v>SE</v>
          </cell>
          <cell r="J10">
            <v>29.16</v>
          </cell>
          <cell r="K10">
            <v>0.60000000000000009</v>
          </cell>
        </row>
        <row r="11">
          <cell r="B11">
            <v>27.441666666666663</v>
          </cell>
          <cell r="C11">
            <v>35.5</v>
          </cell>
          <cell r="D11">
            <v>21.5</v>
          </cell>
          <cell r="E11">
            <v>63.583333333333336</v>
          </cell>
          <cell r="F11">
            <v>89</v>
          </cell>
          <cell r="G11">
            <v>36</v>
          </cell>
          <cell r="H11">
            <v>23.040000000000003</v>
          </cell>
          <cell r="I11" t="str">
            <v>L</v>
          </cell>
          <cell r="J11">
            <v>37.440000000000005</v>
          </cell>
          <cell r="K11">
            <v>0</v>
          </cell>
        </row>
        <row r="12">
          <cell r="B12">
            <v>30.181249999999995</v>
          </cell>
          <cell r="C12">
            <v>35.4</v>
          </cell>
          <cell r="D12">
            <v>23.2</v>
          </cell>
          <cell r="E12">
            <v>57.75</v>
          </cell>
          <cell r="F12">
            <v>83</v>
          </cell>
          <cell r="G12">
            <v>40</v>
          </cell>
          <cell r="H12">
            <v>28.8</v>
          </cell>
          <cell r="I12" t="str">
            <v>N</v>
          </cell>
          <cell r="J12">
            <v>42.84</v>
          </cell>
          <cell r="K12">
            <v>0</v>
          </cell>
        </row>
        <row r="13">
          <cell r="B13">
            <v>29.536363636363639</v>
          </cell>
          <cell r="C13">
            <v>34.5</v>
          </cell>
          <cell r="D13">
            <v>21.5</v>
          </cell>
          <cell r="E13">
            <v>60.454545454545453</v>
          </cell>
          <cell r="F13">
            <v>91</v>
          </cell>
          <cell r="G13">
            <v>41</v>
          </cell>
          <cell r="H13">
            <v>32.4</v>
          </cell>
          <cell r="I13" t="str">
            <v>NO</v>
          </cell>
          <cell r="J13">
            <v>56.519999999999996</v>
          </cell>
          <cell r="K13">
            <v>5.2</v>
          </cell>
        </row>
        <row r="14">
          <cell r="B14">
            <v>29.709999999999997</v>
          </cell>
          <cell r="C14">
            <v>33.4</v>
          </cell>
          <cell r="D14">
            <v>22.5</v>
          </cell>
          <cell r="E14">
            <v>62.5</v>
          </cell>
          <cell r="F14">
            <v>82</v>
          </cell>
          <cell r="G14">
            <v>45</v>
          </cell>
          <cell r="H14">
            <v>24.48</v>
          </cell>
          <cell r="I14" t="str">
            <v>NO</v>
          </cell>
          <cell r="J14">
            <v>45.36</v>
          </cell>
          <cell r="K14">
            <v>4.5999999999999996</v>
          </cell>
        </row>
        <row r="15">
          <cell r="B15">
            <v>30.554545454545458</v>
          </cell>
          <cell r="C15">
            <v>35</v>
          </cell>
          <cell r="D15">
            <v>25.8</v>
          </cell>
          <cell r="E15">
            <v>62.636363636363633</v>
          </cell>
          <cell r="F15">
            <v>85</v>
          </cell>
          <cell r="G15">
            <v>48</v>
          </cell>
          <cell r="H15">
            <v>20.52</v>
          </cell>
          <cell r="I15" t="str">
            <v>O</v>
          </cell>
          <cell r="J15">
            <v>47.16</v>
          </cell>
          <cell r="K15">
            <v>0.6</v>
          </cell>
        </row>
        <row r="16">
          <cell r="B16">
            <v>33.419999999999995</v>
          </cell>
          <cell r="C16">
            <v>36.700000000000003</v>
          </cell>
          <cell r="D16">
            <v>25.7</v>
          </cell>
          <cell r="E16">
            <v>47.9</v>
          </cell>
          <cell r="F16">
            <v>81</v>
          </cell>
          <cell r="G16">
            <v>37</v>
          </cell>
          <cell r="H16">
            <v>13.68</v>
          </cell>
          <cell r="I16" t="str">
            <v>O</v>
          </cell>
          <cell r="J16">
            <v>27</v>
          </cell>
          <cell r="K16">
            <v>0</v>
          </cell>
        </row>
        <row r="17">
          <cell r="B17">
            <v>31.811111111111106</v>
          </cell>
          <cell r="C17">
            <v>34.799999999999997</v>
          </cell>
          <cell r="D17">
            <v>27.8</v>
          </cell>
          <cell r="E17">
            <v>55.444444444444443</v>
          </cell>
          <cell r="F17">
            <v>70</v>
          </cell>
          <cell r="G17">
            <v>46</v>
          </cell>
          <cell r="H17">
            <v>28.08</v>
          </cell>
          <cell r="I17" t="str">
            <v>NO</v>
          </cell>
          <cell r="J17">
            <v>51.12</v>
          </cell>
          <cell r="K17">
            <v>0</v>
          </cell>
        </row>
        <row r="18">
          <cell r="B18">
            <v>29.24285714285714</v>
          </cell>
          <cell r="C18">
            <v>33.5</v>
          </cell>
          <cell r="D18">
            <v>24.1</v>
          </cell>
          <cell r="E18">
            <v>67.571428571428569</v>
          </cell>
          <cell r="F18">
            <v>83</v>
          </cell>
          <cell r="G18">
            <v>54</v>
          </cell>
          <cell r="H18">
            <v>20.88</v>
          </cell>
          <cell r="I18" t="str">
            <v>N</v>
          </cell>
          <cell r="J18">
            <v>34.200000000000003</v>
          </cell>
          <cell r="K18">
            <v>0.2</v>
          </cell>
        </row>
        <row r="19">
          <cell r="B19">
            <v>32.050000000000004</v>
          </cell>
          <cell r="C19">
            <v>35</v>
          </cell>
          <cell r="D19">
            <v>29</v>
          </cell>
          <cell r="E19">
            <v>58.666666666666664</v>
          </cell>
          <cell r="F19">
            <v>73</v>
          </cell>
          <cell r="G19">
            <v>43</v>
          </cell>
          <cell r="H19">
            <v>27</v>
          </cell>
          <cell r="I19" t="str">
            <v>SE</v>
          </cell>
          <cell r="J19">
            <v>42.12</v>
          </cell>
          <cell r="K19">
            <v>0</v>
          </cell>
        </row>
        <row r="20">
          <cell r="B20">
            <v>32.766666666666673</v>
          </cell>
          <cell r="C20">
            <v>37.1</v>
          </cell>
          <cell r="D20">
            <v>25.9</v>
          </cell>
          <cell r="E20">
            <v>49.083333333333336</v>
          </cell>
          <cell r="F20">
            <v>80</v>
          </cell>
          <cell r="G20">
            <v>33</v>
          </cell>
          <cell r="H20">
            <v>15.120000000000001</v>
          </cell>
          <cell r="I20" t="str">
            <v>NO</v>
          </cell>
          <cell r="J20">
            <v>48.96</v>
          </cell>
          <cell r="K20">
            <v>0</v>
          </cell>
        </row>
        <row r="21">
          <cell r="B21">
            <v>31.455555555555559</v>
          </cell>
          <cell r="C21">
            <v>33.9</v>
          </cell>
          <cell r="D21">
            <v>26.6</v>
          </cell>
          <cell r="E21">
            <v>54.222222222222221</v>
          </cell>
          <cell r="F21">
            <v>71</v>
          </cell>
          <cell r="G21">
            <v>45</v>
          </cell>
          <cell r="H21">
            <v>30.240000000000002</v>
          </cell>
          <cell r="I21" t="str">
            <v>N</v>
          </cell>
          <cell r="J21">
            <v>38.880000000000003</v>
          </cell>
          <cell r="K21">
            <v>0</v>
          </cell>
        </row>
        <row r="22">
          <cell r="B22">
            <v>32.145454545454548</v>
          </cell>
          <cell r="C22">
            <v>37.1</v>
          </cell>
          <cell r="D22">
            <v>24.5</v>
          </cell>
          <cell r="E22">
            <v>54.363636363636367</v>
          </cell>
          <cell r="F22">
            <v>73</v>
          </cell>
          <cell r="G22">
            <v>39</v>
          </cell>
          <cell r="H22">
            <v>23.400000000000002</v>
          </cell>
          <cell r="I22" t="str">
            <v>N</v>
          </cell>
          <cell r="J22">
            <v>37.080000000000005</v>
          </cell>
          <cell r="K22">
            <v>1.8</v>
          </cell>
        </row>
        <row r="23">
          <cell r="B23">
            <v>31.13333333333334</v>
          </cell>
          <cell r="C23">
            <v>34.700000000000003</v>
          </cell>
          <cell r="D23">
            <v>24.6</v>
          </cell>
          <cell r="E23">
            <v>55.444444444444443</v>
          </cell>
          <cell r="F23">
            <v>78</v>
          </cell>
          <cell r="G23">
            <v>38</v>
          </cell>
          <cell r="H23">
            <v>27.36</v>
          </cell>
          <cell r="I23" t="str">
            <v>NE</v>
          </cell>
          <cell r="J23">
            <v>37.800000000000004</v>
          </cell>
          <cell r="K23">
            <v>0</v>
          </cell>
        </row>
        <row r="24">
          <cell r="B24">
            <v>28.440000000000005</v>
          </cell>
          <cell r="C24">
            <v>33.1</v>
          </cell>
          <cell r="D24">
            <v>24.9</v>
          </cell>
          <cell r="E24">
            <v>74.2</v>
          </cell>
          <cell r="F24">
            <v>88</v>
          </cell>
          <cell r="G24">
            <v>62</v>
          </cell>
          <cell r="H24">
            <v>11.520000000000001</v>
          </cell>
          <cell r="I24" t="str">
            <v>L</v>
          </cell>
          <cell r="J24">
            <v>19.079999999999998</v>
          </cell>
          <cell r="K24">
            <v>0</v>
          </cell>
        </row>
        <row r="25">
          <cell r="B25">
            <v>30.633333333333333</v>
          </cell>
          <cell r="C25">
            <v>35.5</v>
          </cell>
          <cell r="D25">
            <v>24.6</v>
          </cell>
          <cell r="E25">
            <v>54.111111111111114</v>
          </cell>
          <cell r="F25">
            <v>80</v>
          </cell>
          <cell r="G25">
            <v>39</v>
          </cell>
          <cell r="H25">
            <v>31.319999999999997</v>
          </cell>
          <cell r="I25" t="str">
            <v>L</v>
          </cell>
          <cell r="J25">
            <v>41.04</v>
          </cell>
          <cell r="K25">
            <v>0</v>
          </cell>
        </row>
        <row r="26">
          <cell r="B26">
            <v>30.610000000000003</v>
          </cell>
          <cell r="C26">
            <v>36.5</v>
          </cell>
          <cell r="D26">
            <v>22.7</v>
          </cell>
          <cell r="E26">
            <v>58.8</v>
          </cell>
          <cell r="F26">
            <v>85</v>
          </cell>
          <cell r="G26">
            <v>44</v>
          </cell>
          <cell r="H26">
            <v>27.720000000000002</v>
          </cell>
          <cell r="I26" t="str">
            <v>N</v>
          </cell>
          <cell r="J26">
            <v>45.72</v>
          </cell>
          <cell r="K26">
            <v>3.4</v>
          </cell>
        </row>
        <row r="27">
          <cell r="B27">
            <v>32.772727272727273</v>
          </cell>
          <cell r="C27">
            <v>36.200000000000003</v>
          </cell>
          <cell r="D27">
            <v>27.3</v>
          </cell>
          <cell r="E27">
            <v>53</v>
          </cell>
          <cell r="F27">
            <v>75</v>
          </cell>
          <cell r="G27">
            <v>41</v>
          </cell>
          <cell r="H27">
            <v>20.16</v>
          </cell>
          <cell r="I27" t="str">
            <v>NO</v>
          </cell>
          <cell r="J27">
            <v>37.800000000000004</v>
          </cell>
          <cell r="K27">
            <v>0</v>
          </cell>
        </row>
        <row r="28">
          <cell r="B28">
            <v>26.333333333333332</v>
          </cell>
          <cell r="C28">
            <v>29.5</v>
          </cell>
          <cell r="D28">
            <v>24.3</v>
          </cell>
          <cell r="E28">
            <v>82.833333333333329</v>
          </cell>
          <cell r="F28">
            <v>92</v>
          </cell>
          <cell r="G28">
            <v>76</v>
          </cell>
          <cell r="H28">
            <v>20.88</v>
          </cell>
          <cell r="I28" t="str">
            <v>O</v>
          </cell>
          <cell r="J28">
            <v>25.56</v>
          </cell>
          <cell r="K28">
            <v>0.6</v>
          </cell>
        </row>
        <row r="29">
          <cell r="B29">
            <v>32.699999999999996</v>
          </cell>
          <cell r="C29">
            <v>38.700000000000003</v>
          </cell>
          <cell r="D29">
            <v>26.5</v>
          </cell>
          <cell r="E29">
            <v>56.727272727272727</v>
          </cell>
          <cell r="F29">
            <v>84</v>
          </cell>
          <cell r="G29">
            <v>41</v>
          </cell>
          <cell r="H29">
            <v>15.840000000000002</v>
          </cell>
          <cell r="I29" t="str">
            <v>O</v>
          </cell>
          <cell r="J29">
            <v>33.480000000000004</v>
          </cell>
          <cell r="K29">
            <v>0</v>
          </cell>
        </row>
        <row r="30">
          <cell r="B30">
            <v>33.309090909090905</v>
          </cell>
          <cell r="C30">
            <v>38</v>
          </cell>
          <cell r="D30">
            <v>26.8</v>
          </cell>
          <cell r="E30">
            <v>54.363636363636367</v>
          </cell>
          <cell r="F30">
            <v>84</v>
          </cell>
          <cell r="G30">
            <v>41</v>
          </cell>
          <cell r="H30">
            <v>18</v>
          </cell>
          <cell r="I30" t="str">
            <v>NO</v>
          </cell>
          <cell r="J30">
            <v>33.119999999999997</v>
          </cell>
          <cell r="K30">
            <v>0</v>
          </cell>
        </row>
        <row r="31">
          <cell r="B31">
            <v>29.414285714285711</v>
          </cell>
          <cell r="C31">
            <v>33.4</v>
          </cell>
          <cell r="D31">
            <v>24.4</v>
          </cell>
          <cell r="E31">
            <v>69.428571428571431</v>
          </cell>
          <cell r="F31">
            <v>87</v>
          </cell>
          <cell r="G31">
            <v>59</v>
          </cell>
          <cell r="H31">
            <v>21.240000000000002</v>
          </cell>
          <cell r="I31" t="str">
            <v>SO</v>
          </cell>
          <cell r="J31">
            <v>36</v>
          </cell>
          <cell r="K31">
            <v>0</v>
          </cell>
        </row>
        <row r="32">
          <cell r="B32">
            <v>32.266666666666673</v>
          </cell>
          <cell r="C32">
            <v>35.9</v>
          </cell>
          <cell r="D32">
            <v>27.6</v>
          </cell>
          <cell r="E32">
            <v>66.333333333333329</v>
          </cell>
          <cell r="F32">
            <v>89</v>
          </cell>
          <cell r="G32">
            <v>55</v>
          </cell>
          <cell r="H32">
            <v>13.68</v>
          </cell>
          <cell r="I32" t="str">
            <v>O</v>
          </cell>
          <cell r="J32">
            <v>27.720000000000002</v>
          </cell>
          <cell r="K32">
            <v>0</v>
          </cell>
        </row>
        <row r="33">
          <cell r="B33">
            <v>33.727272727272727</v>
          </cell>
          <cell r="C33">
            <v>38.299999999999997</v>
          </cell>
          <cell r="D33">
            <v>26.6</v>
          </cell>
          <cell r="E33">
            <v>55.454545454545453</v>
          </cell>
          <cell r="F33">
            <v>83</v>
          </cell>
          <cell r="G33">
            <v>42</v>
          </cell>
          <cell r="H33">
            <v>18.720000000000002</v>
          </cell>
          <cell r="I33" t="str">
            <v>NO</v>
          </cell>
          <cell r="J33">
            <v>36</v>
          </cell>
          <cell r="K33">
            <v>0</v>
          </cell>
        </row>
        <row r="34">
          <cell r="B34">
            <v>35.663636363636371</v>
          </cell>
          <cell r="C34">
            <v>38.700000000000003</v>
          </cell>
          <cell r="D34">
            <v>26</v>
          </cell>
          <cell r="E34">
            <v>49.545454545454547</v>
          </cell>
          <cell r="F34">
            <v>75</v>
          </cell>
          <cell r="G34">
            <v>33</v>
          </cell>
          <cell r="H34">
            <v>17.64</v>
          </cell>
          <cell r="I34" t="str">
            <v>N</v>
          </cell>
          <cell r="J34">
            <v>44.64</v>
          </cell>
          <cell r="K34">
            <v>0</v>
          </cell>
        </row>
        <row r="35">
          <cell r="B35">
            <v>29.777777777777779</v>
          </cell>
          <cell r="C35">
            <v>36.299999999999997</v>
          </cell>
          <cell r="D35">
            <v>21.8</v>
          </cell>
          <cell r="E35">
            <v>64.333333333333329</v>
          </cell>
          <cell r="F35">
            <v>97</v>
          </cell>
          <cell r="G35">
            <v>45</v>
          </cell>
          <cell r="H35">
            <v>30.96</v>
          </cell>
          <cell r="I35" t="str">
            <v>NO</v>
          </cell>
          <cell r="J35">
            <v>59.04</v>
          </cell>
          <cell r="K35">
            <v>7.6</v>
          </cell>
        </row>
        <row r="36">
          <cell r="I36" t="str">
            <v>NO</v>
          </cell>
        </row>
      </sheetData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26.029166666666665</v>
          </cell>
          <cell r="C5">
            <v>34</v>
          </cell>
          <cell r="D5">
            <v>21.1</v>
          </cell>
          <cell r="E5">
            <v>76.208333333333329</v>
          </cell>
          <cell r="F5">
            <v>97</v>
          </cell>
          <cell r="G5">
            <v>41</v>
          </cell>
          <cell r="H5">
            <v>11.879999999999999</v>
          </cell>
          <cell r="I5" t="str">
            <v>NE</v>
          </cell>
          <cell r="J5">
            <v>25.92</v>
          </cell>
          <cell r="K5">
            <v>0.4</v>
          </cell>
        </row>
        <row r="6">
          <cell r="B6">
            <v>28.037499999999994</v>
          </cell>
          <cell r="C6">
            <v>34.299999999999997</v>
          </cell>
          <cell r="D6">
            <v>23.6</v>
          </cell>
          <cell r="E6">
            <v>65.791666666666671</v>
          </cell>
          <cell r="F6">
            <v>86</v>
          </cell>
          <cell r="G6">
            <v>39</v>
          </cell>
          <cell r="H6">
            <v>11.16</v>
          </cell>
          <cell r="I6" t="str">
            <v>NE</v>
          </cell>
          <cell r="J6">
            <v>23.400000000000002</v>
          </cell>
          <cell r="K6">
            <v>0</v>
          </cell>
        </row>
        <row r="7">
          <cell r="B7">
            <v>29.0625</v>
          </cell>
          <cell r="C7">
            <v>37.200000000000003</v>
          </cell>
          <cell r="D7">
            <v>22.7</v>
          </cell>
          <cell r="E7">
            <v>64.375</v>
          </cell>
          <cell r="F7">
            <v>95</v>
          </cell>
          <cell r="G7">
            <v>29</v>
          </cell>
          <cell r="H7">
            <v>8.2799999999999994</v>
          </cell>
          <cell r="I7" t="str">
            <v>S</v>
          </cell>
          <cell r="J7">
            <v>25.2</v>
          </cell>
          <cell r="K7">
            <v>0</v>
          </cell>
        </row>
        <row r="8">
          <cell r="B8">
            <v>28.495833333333326</v>
          </cell>
          <cell r="C8">
            <v>36.1</v>
          </cell>
          <cell r="D8">
            <v>22.8</v>
          </cell>
          <cell r="E8">
            <v>62.708333333333336</v>
          </cell>
          <cell r="F8">
            <v>91</v>
          </cell>
          <cell r="G8">
            <v>31</v>
          </cell>
          <cell r="H8">
            <v>14.4</v>
          </cell>
          <cell r="I8" t="str">
            <v>S</v>
          </cell>
          <cell r="J8">
            <v>29.52</v>
          </cell>
          <cell r="K8">
            <v>0</v>
          </cell>
        </row>
        <row r="9">
          <cell r="B9">
            <v>27.283333333333331</v>
          </cell>
          <cell r="C9">
            <v>31.9</v>
          </cell>
          <cell r="D9">
            <v>23.3</v>
          </cell>
          <cell r="E9">
            <v>62.708333333333336</v>
          </cell>
          <cell r="F9">
            <v>80</v>
          </cell>
          <cell r="G9">
            <v>43</v>
          </cell>
          <cell r="H9">
            <v>9.7200000000000006</v>
          </cell>
          <cell r="I9" t="str">
            <v>S</v>
          </cell>
          <cell r="J9">
            <v>28.44</v>
          </cell>
          <cell r="K9">
            <v>0</v>
          </cell>
        </row>
        <row r="10">
          <cell r="B10">
            <v>26.120833333333337</v>
          </cell>
          <cell r="C10">
            <v>33.299999999999997</v>
          </cell>
          <cell r="D10">
            <v>19.2</v>
          </cell>
          <cell r="E10">
            <v>59.75</v>
          </cell>
          <cell r="F10">
            <v>81</v>
          </cell>
          <cell r="G10">
            <v>37</v>
          </cell>
          <cell r="H10">
            <v>9.3600000000000012</v>
          </cell>
          <cell r="I10" t="str">
            <v>SE</v>
          </cell>
          <cell r="J10">
            <v>21.6</v>
          </cell>
          <cell r="K10">
            <v>0</v>
          </cell>
        </row>
        <row r="11">
          <cell r="B11">
            <v>26.104166666666668</v>
          </cell>
          <cell r="C11">
            <v>34.1</v>
          </cell>
          <cell r="D11">
            <v>21.1</v>
          </cell>
          <cell r="E11">
            <v>66.416666666666671</v>
          </cell>
          <cell r="F11">
            <v>81</v>
          </cell>
          <cell r="G11">
            <v>42</v>
          </cell>
          <cell r="H11">
            <v>14.04</v>
          </cell>
          <cell r="I11" t="str">
            <v>SE</v>
          </cell>
          <cell r="J11">
            <v>37.440000000000005</v>
          </cell>
          <cell r="K11">
            <v>0.6</v>
          </cell>
        </row>
        <row r="12">
          <cell r="B12">
            <v>24.245833333333334</v>
          </cell>
          <cell r="C12">
            <v>30.8</v>
          </cell>
          <cell r="D12">
            <v>20.2</v>
          </cell>
          <cell r="E12">
            <v>89.416666666666671</v>
          </cell>
          <cell r="F12">
            <v>99</v>
          </cell>
          <cell r="G12">
            <v>60</v>
          </cell>
          <cell r="H12">
            <v>14.04</v>
          </cell>
          <cell r="I12" t="str">
            <v>NE</v>
          </cell>
          <cell r="J12">
            <v>51.12</v>
          </cell>
          <cell r="K12">
            <v>51</v>
          </cell>
        </row>
        <row r="13">
          <cell r="B13">
            <v>25.966666666666672</v>
          </cell>
          <cell r="C13">
            <v>34.799999999999997</v>
          </cell>
          <cell r="D13">
            <v>21.4</v>
          </cell>
          <cell r="E13">
            <v>78.625</v>
          </cell>
          <cell r="F13">
            <v>99</v>
          </cell>
          <cell r="G13">
            <v>39</v>
          </cell>
          <cell r="H13">
            <v>11.520000000000001</v>
          </cell>
          <cell r="I13" t="str">
            <v>N</v>
          </cell>
          <cell r="J13">
            <v>53.28</v>
          </cell>
          <cell r="K13">
            <v>14.799999999999999</v>
          </cell>
        </row>
        <row r="14">
          <cell r="B14">
            <v>24.758333333333336</v>
          </cell>
          <cell r="C14">
            <v>30.7</v>
          </cell>
          <cell r="D14">
            <v>22</v>
          </cell>
          <cell r="E14">
            <v>86.208333333333329</v>
          </cell>
          <cell r="F14">
            <v>96</v>
          </cell>
          <cell r="G14">
            <v>65</v>
          </cell>
          <cell r="H14">
            <v>15.120000000000001</v>
          </cell>
          <cell r="I14" t="str">
            <v>S</v>
          </cell>
          <cell r="J14">
            <v>36</v>
          </cell>
          <cell r="K14">
            <v>1.4</v>
          </cell>
        </row>
        <row r="15">
          <cell r="B15">
            <v>26.175000000000001</v>
          </cell>
          <cell r="C15">
            <v>32.799999999999997</v>
          </cell>
          <cell r="D15">
            <v>22.2</v>
          </cell>
          <cell r="E15">
            <v>79.958333333333329</v>
          </cell>
          <cell r="F15">
            <v>97</v>
          </cell>
          <cell r="G15">
            <v>49</v>
          </cell>
          <cell r="H15">
            <v>10.44</v>
          </cell>
          <cell r="I15" t="str">
            <v>SE</v>
          </cell>
          <cell r="J15">
            <v>24.48</v>
          </cell>
          <cell r="K15">
            <v>0.2</v>
          </cell>
        </row>
        <row r="16">
          <cell r="B16">
            <v>27.266666666666655</v>
          </cell>
          <cell r="C16">
            <v>34.1</v>
          </cell>
          <cell r="D16">
            <v>21.2</v>
          </cell>
          <cell r="E16">
            <v>65.333333333333329</v>
          </cell>
          <cell r="F16">
            <v>90</v>
          </cell>
          <cell r="G16">
            <v>40</v>
          </cell>
          <cell r="H16">
            <v>9.3600000000000012</v>
          </cell>
          <cell r="I16" t="str">
            <v>SE</v>
          </cell>
          <cell r="J16">
            <v>22.68</v>
          </cell>
          <cell r="K16">
            <v>0</v>
          </cell>
        </row>
        <row r="17">
          <cell r="B17">
            <v>27.8125</v>
          </cell>
          <cell r="C17">
            <v>31.1</v>
          </cell>
          <cell r="D17">
            <v>25.3</v>
          </cell>
          <cell r="E17">
            <v>71.458333333333329</v>
          </cell>
          <cell r="F17">
            <v>87</v>
          </cell>
          <cell r="G17">
            <v>56</v>
          </cell>
          <cell r="H17">
            <v>10.08</v>
          </cell>
          <cell r="I17" t="str">
            <v>SO</v>
          </cell>
          <cell r="J17">
            <v>23.400000000000002</v>
          </cell>
          <cell r="K17">
            <v>0</v>
          </cell>
        </row>
        <row r="18">
          <cell r="B18">
            <v>28.133333333333336</v>
          </cell>
          <cell r="C18">
            <v>33.9</v>
          </cell>
          <cell r="D18">
            <v>23.7</v>
          </cell>
          <cell r="E18">
            <v>69.708333333333329</v>
          </cell>
          <cell r="F18">
            <v>91</v>
          </cell>
          <cell r="G18">
            <v>45</v>
          </cell>
          <cell r="H18">
            <v>5.7600000000000007</v>
          </cell>
          <cell r="I18" t="str">
            <v>N</v>
          </cell>
          <cell r="J18">
            <v>21.96</v>
          </cell>
          <cell r="K18">
            <v>0</v>
          </cell>
        </row>
        <row r="19">
          <cell r="B19">
            <v>28.554166666666671</v>
          </cell>
          <cell r="C19">
            <v>34.6</v>
          </cell>
          <cell r="D19">
            <v>23.8</v>
          </cell>
          <cell r="E19">
            <v>70.875</v>
          </cell>
          <cell r="F19">
            <v>95</v>
          </cell>
          <cell r="G19">
            <v>44</v>
          </cell>
          <cell r="H19">
            <v>7.5600000000000005</v>
          </cell>
          <cell r="I19" t="str">
            <v>S</v>
          </cell>
          <cell r="J19">
            <v>20.52</v>
          </cell>
          <cell r="K19">
            <v>0</v>
          </cell>
        </row>
        <row r="20">
          <cell r="B20">
            <v>29.741666666666664</v>
          </cell>
          <cell r="C20">
            <v>36.6</v>
          </cell>
          <cell r="D20">
            <v>24.8</v>
          </cell>
          <cell r="E20">
            <v>64.5</v>
          </cell>
          <cell r="F20">
            <v>89</v>
          </cell>
          <cell r="G20">
            <v>31</v>
          </cell>
          <cell r="H20">
            <v>9.7200000000000006</v>
          </cell>
          <cell r="I20" t="str">
            <v>S</v>
          </cell>
          <cell r="J20">
            <v>32.4</v>
          </cell>
          <cell r="K20">
            <v>0</v>
          </cell>
        </row>
        <row r="21">
          <cell r="B21">
            <v>29.862499999999994</v>
          </cell>
          <cell r="C21">
            <v>36.200000000000003</v>
          </cell>
          <cell r="D21">
            <v>25.7</v>
          </cell>
          <cell r="E21">
            <v>60.791666666666664</v>
          </cell>
          <cell r="F21">
            <v>84</v>
          </cell>
          <cell r="G21">
            <v>33</v>
          </cell>
          <cell r="H21">
            <v>16.559999999999999</v>
          </cell>
          <cell r="I21" t="str">
            <v>N</v>
          </cell>
          <cell r="J21">
            <v>34.200000000000003</v>
          </cell>
          <cell r="K21">
            <v>0</v>
          </cell>
        </row>
        <row r="22">
          <cell r="B22">
            <v>29.483333333333331</v>
          </cell>
          <cell r="C22">
            <v>37.299999999999997</v>
          </cell>
          <cell r="D22">
            <v>20.8</v>
          </cell>
          <cell r="E22">
            <v>61.541666666666664</v>
          </cell>
          <cell r="F22">
            <v>97</v>
          </cell>
          <cell r="G22">
            <v>32</v>
          </cell>
          <cell r="H22">
            <v>31.319999999999997</v>
          </cell>
          <cell r="I22" t="str">
            <v>NE</v>
          </cell>
          <cell r="J22">
            <v>61.92</v>
          </cell>
          <cell r="K22">
            <v>4.8</v>
          </cell>
        </row>
        <row r="23">
          <cell r="B23">
            <v>25.704166666666662</v>
          </cell>
          <cell r="C23">
            <v>33.5</v>
          </cell>
          <cell r="D23">
            <v>20.6</v>
          </cell>
          <cell r="E23">
            <v>73.708333333333329</v>
          </cell>
          <cell r="F23">
            <v>95</v>
          </cell>
          <cell r="G23">
            <v>37</v>
          </cell>
          <cell r="H23">
            <v>11.16</v>
          </cell>
          <cell r="I23" t="str">
            <v>SE</v>
          </cell>
          <cell r="J23">
            <v>34.92</v>
          </cell>
          <cell r="K23">
            <v>0.2</v>
          </cell>
        </row>
        <row r="24">
          <cell r="B24">
            <v>26.195833333333329</v>
          </cell>
          <cell r="C24">
            <v>32.799999999999997</v>
          </cell>
          <cell r="D24">
            <v>20.3</v>
          </cell>
          <cell r="E24">
            <v>58.625</v>
          </cell>
          <cell r="F24">
            <v>80</v>
          </cell>
          <cell r="G24">
            <v>32</v>
          </cell>
          <cell r="H24">
            <v>11.879999999999999</v>
          </cell>
          <cell r="I24" t="str">
            <v>SE</v>
          </cell>
          <cell r="J24">
            <v>32.04</v>
          </cell>
          <cell r="K24">
            <v>0</v>
          </cell>
        </row>
        <row r="25">
          <cell r="B25">
            <v>24.704166666666669</v>
          </cell>
          <cell r="C25">
            <v>33.799999999999997</v>
          </cell>
          <cell r="D25">
            <v>16.7</v>
          </cell>
          <cell r="E25">
            <v>52.083333333333336</v>
          </cell>
          <cell r="F25">
            <v>73</v>
          </cell>
          <cell r="G25">
            <v>30</v>
          </cell>
          <cell r="H25">
            <v>10.8</v>
          </cell>
          <cell r="I25" t="str">
            <v>SE</v>
          </cell>
          <cell r="J25">
            <v>32.76</v>
          </cell>
          <cell r="K25">
            <v>0</v>
          </cell>
        </row>
        <row r="26">
          <cell r="B26">
            <v>26.787500000000009</v>
          </cell>
          <cell r="C26">
            <v>35.299999999999997</v>
          </cell>
          <cell r="D26">
            <v>19.8</v>
          </cell>
          <cell r="E26">
            <v>56.166666666666664</v>
          </cell>
          <cell r="F26">
            <v>79</v>
          </cell>
          <cell r="G26">
            <v>31</v>
          </cell>
          <cell r="H26">
            <v>9.7200000000000006</v>
          </cell>
          <cell r="I26" t="str">
            <v>S</v>
          </cell>
          <cell r="J26">
            <v>25.2</v>
          </cell>
          <cell r="K26">
            <v>0</v>
          </cell>
        </row>
        <row r="27">
          <cell r="B27">
            <v>29.233333333333334</v>
          </cell>
          <cell r="C27">
            <v>36.4</v>
          </cell>
          <cell r="D27">
            <v>24.5</v>
          </cell>
          <cell r="E27">
            <v>60.791666666666664</v>
          </cell>
          <cell r="F27">
            <v>92</v>
          </cell>
          <cell r="G27">
            <v>32</v>
          </cell>
          <cell r="H27">
            <v>11.879999999999999</v>
          </cell>
          <cell r="I27" t="str">
            <v>N</v>
          </cell>
          <cell r="J27">
            <v>25.56</v>
          </cell>
          <cell r="K27">
            <v>1.2</v>
          </cell>
        </row>
        <row r="28">
          <cell r="B28">
            <v>24.070833333333329</v>
          </cell>
          <cell r="C28">
            <v>27.1</v>
          </cell>
          <cell r="D28">
            <v>21.2</v>
          </cell>
          <cell r="E28">
            <v>88.666666666666671</v>
          </cell>
          <cell r="F28">
            <v>99</v>
          </cell>
          <cell r="G28">
            <v>68</v>
          </cell>
          <cell r="H28">
            <v>11.16</v>
          </cell>
          <cell r="I28" t="str">
            <v>NE</v>
          </cell>
          <cell r="J28">
            <v>26.28</v>
          </cell>
          <cell r="K28">
            <v>20.2</v>
          </cell>
        </row>
        <row r="29">
          <cell r="B29">
            <v>24.833333333333332</v>
          </cell>
          <cell r="C29">
            <v>27.4</v>
          </cell>
          <cell r="D29">
            <v>23.3</v>
          </cell>
          <cell r="E29">
            <v>89.125</v>
          </cell>
          <cell r="F29">
            <v>97</v>
          </cell>
          <cell r="G29">
            <v>72</v>
          </cell>
          <cell r="H29">
            <v>6.48</v>
          </cell>
          <cell r="I29" t="str">
            <v>NO</v>
          </cell>
          <cell r="J29">
            <v>16.920000000000002</v>
          </cell>
          <cell r="K29">
            <v>2.1999999999999997</v>
          </cell>
        </row>
        <row r="30">
          <cell r="B30">
            <v>25.229166666666668</v>
          </cell>
          <cell r="C30">
            <v>31.2</v>
          </cell>
          <cell r="D30">
            <v>22.9</v>
          </cell>
          <cell r="E30">
            <v>86.125</v>
          </cell>
          <cell r="F30">
            <v>97</v>
          </cell>
          <cell r="G30">
            <v>53</v>
          </cell>
          <cell r="H30">
            <v>8.64</v>
          </cell>
          <cell r="I30" t="str">
            <v>N</v>
          </cell>
          <cell r="J30">
            <v>30.6</v>
          </cell>
          <cell r="K30">
            <v>1.5999999999999999</v>
          </cell>
        </row>
        <row r="31">
          <cell r="B31">
            <v>24.170833333333338</v>
          </cell>
          <cell r="C31">
            <v>30.2</v>
          </cell>
          <cell r="D31">
            <v>21.3</v>
          </cell>
          <cell r="E31">
            <v>88.958333333333329</v>
          </cell>
          <cell r="F31">
            <v>100</v>
          </cell>
          <cell r="G31">
            <v>61</v>
          </cell>
          <cell r="H31">
            <v>10.8</v>
          </cell>
          <cell r="I31" t="str">
            <v>SO</v>
          </cell>
          <cell r="J31">
            <v>32.04</v>
          </cell>
          <cell r="K31">
            <v>23.6</v>
          </cell>
        </row>
        <row r="32">
          <cell r="B32">
            <v>24.620833333333334</v>
          </cell>
          <cell r="C32">
            <v>32.1</v>
          </cell>
          <cell r="D32">
            <v>18.399999999999999</v>
          </cell>
          <cell r="E32">
            <v>67.375</v>
          </cell>
          <cell r="F32">
            <v>94</v>
          </cell>
          <cell r="G32">
            <v>28</v>
          </cell>
          <cell r="H32">
            <v>8.2799999999999994</v>
          </cell>
          <cell r="I32" t="str">
            <v>S</v>
          </cell>
          <cell r="J32">
            <v>20.52</v>
          </cell>
          <cell r="K32">
            <v>0</v>
          </cell>
        </row>
        <row r="33">
          <cell r="B33">
            <v>25.166666666666661</v>
          </cell>
          <cell r="C33">
            <v>32.9</v>
          </cell>
          <cell r="D33">
            <v>19.600000000000001</v>
          </cell>
          <cell r="E33">
            <v>60.416666666666664</v>
          </cell>
          <cell r="F33">
            <v>88</v>
          </cell>
          <cell r="G33">
            <v>32</v>
          </cell>
          <cell r="H33">
            <v>9</v>
          </cell>
          <cell r="I33" t="str">
            <v>L</v>
          </cell>
          <cell r="J33">
            <v>23.759999999999998</v>
          </cell>
          <cell r="K33">
            <v>0</v>
          </cell>
        </row>
        <row r="34">
          <cell r="B34">
            <v>28.225000000000005</v>
          </cell>
          <cell r="C34">
            <v>35.9</v>
          </cell>
          <cell r="D34">
            <v>23.2</v>
          </cell>
          <cell r="E34">
            <v>50.666666666666664</v>
          </cell>
          <cell r="F34">
            <v>71</v>
          </cell>
          <cell r="G34">
            <v>32</v>
          </cell>
          <cell r="H34">
            <v>7.9200000000000008</v>
          </cell>
          <cell r="I34" t="str">
            <v>L</v>
          </cell>
          <cell r="J34">
            <v>23.040000000000003</v>
          </cell>
          <cell r="K34">
            <v>0</v>
          </cell>
        </row>
        <row r="35">
          <cell r="B35">
            <v>29.883333333333336</v>
          </cell>
          <cell r="C35">
            <v>37.200000000000003</v>
          </cell>
          <cell r="D35">
            <v>23.4</v>
          </cell>
          <cell r="E35">
            <v>56.208333333333336</v>
          </cell>
          <cell r="F35">
            <v>85</v>
          </cell>
          <cell r="G35">
            <v>32</v>
          </cell>
          <cell r="H35">
            <v>16.920000000000002</v>
          </cell>
          <cell r="I35" t="str">
            <v>NE</v>
          </cell>
          <cell r="J35">
            <v>54.72</v>
          </cell>
          <cell r="K35">
            <v>0</v>
          </cell>
        </row>
        <row r="36">
          <cell r="I36" t="str">
            <v>S</v>
          </cell>
        </row>
      </sheetData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>
            <v>25.045833333333331</v>
          </cell>
          <cell r="C5">
            <v>32.9</v>
          </cell>
          <cell r="D5">
            <v>19.5</v>
          </cell>
          <cell r="E5">
            <v>80.083333333333329</v>
          </cell>
          <cell r="F5">
            <v>98</v>
          </cell>
          <cell r="G5">
            <v>49</v>
          </cell>
          <cell r="H5">
            <v>13.68</v>
          </cell>
          <cell r="I5" t="str">
            <v>NE</v>
          </cell>
          <cell r="J5">
            <v>26.28</v>
          </cell>
          <cell r="K5">
            <v>0.2</v>
          </cell>
        </row>
        <row r="6">
          <cell r="B6">
            <v>26.304166666666664</v>
          </cell>
          <cell r="C6">
            <v>31.5</v>
          </cell>
          <cell r="D6">
            <v>22.5</v>
          </cell>
          <cell r="E6">
            <v>76.041666666666671</v>
          </cell>
          <cell r="F6">
            <v>89</v>
          </cell>
          <cell r="G6">
            <v>55</v>
          </cell>
          <cell r="H6">
            <v>15.48</v>
          </cell>
          <cell r="I6" t="str">
            <v>NE</v>
          </cell>
          <cell r="J6">
            <v>27</v>
          </cell>
          <cell r="K6">
            <v>0.2</v>
          </cell>
        </row>
        <row r="7">
          <cell r="B7">
            <v>26.408333333333342</v>
          </cell>
          <cell r="C7">
            <v>34.200000000000003</v>
          </cell>
          <cell r="D7">
            <v>22.4</v>
          </cell>
          <cell r="E7">
            <v>76.583333333333329</v>
          </cell>
          <cell r="F7">
            <v>94</v>
          </cell>
          <cell r="G7">
            <v>49</v>
          </cell>
          <cell r="H7">
            <v>18</v>
          </cell>
          <cell r="I7" t="str">
            <v>NO</v>
          </cell>
          <cell r="J7">
            <v>67.680000000000007</v>
          </cell>
          <cell r="K7">
            <v>0.8</v>
          </cell>
        </row>
        <row r="8">
          <cell r="B8">
            <v>24.904166666666665</v>
          </cell>
          <cell r="C8">
            <v>32.299999999999997</v>
          </cell>
          <cell r="D8">
            <v>20.3</v>
          </cell>
          <cell r="E8">
            <v>79.625</v>
          </cell>
          <cell r="F8">
            <v>97</v>
          </cell>
          <cell r="G8">
            <v>50</v>
          </cell>
          <cell r="H8">
            <v>10.08</v>
          </cell>
          <cell r="I8" t="str">
            <v>S</v>
          </cell>
          <cell r="J8">
            <v>24.48</v>
          </cell>
          <cell r="K8">
            <v>0.2</v>
          </cell>
        </row>
        <row r="9">
          <cell r="B9">
            <v>24.266666666666662</v>
          </cell>
          <cell r="C9">
            <v>29.8</v>
          </cell>
          <cell r="D9">
            <v>20.5</v>
          </cell>
          <cell r="E9">
            <v>76.208333333333329</v>
          </cell>
          <cell r="F9">
            <v>88</v>
          </cell>
          <cell r="G9">
            <v>59</v>
          </cell>
          <cell r="H9">
            <v>16.559999999999999</v>
          </cell>
          <cell r="I9" t="str">
            <v>SE</v>
          </cell>
          <cell r="J9">
            <v>34.56</v>
          </cell>
          <cell r="K9">
            <v>0</v>
          </cell>
        </row>
        <row r="10">
          <cell r="B10">
            <v>23.8125</v>
          </cell>
          <cell r="C10">
            <v>27.7</v>
          </cell>
          <cell r="D10">
            <v>19.5</v>
          </cell>
          <cell r="E10">
            <v>71.833333333333329</v>
          </cell>
          <cell r="F10">
            <v>89</v>
          </cell>
          <cell r="G10">
            <v>56</v>
          </cell>
          <cell r="H10">
            <v>18.36</v>
          </cell>
          <cell r="I10" t="str">
            <v>L</v>
          </cell>
          <cell r="J10">
            <v>29.52</v>
          </cell>
          <cell r="K10">
            <v>0</v>
          </cell>
        </row>
        <row r="11">
          <cell r="B11">
            <v>25.179166666666664</v>
          </cell>
          <cell r="C11">
            <v>33.5</v>
          </cell>
          <cell r="D11">
            <v>19</v>
          </cell>
          <cell r="E11">
            <v>70</v>
          </cell>
          <cell r="F11">
            <v>86</v>
          </cell>
          <cell r="G11">
            <v>45</v>
          </cell>
          <cell r="H11">
            <v>17.28</v>
          </cell>
          <cell r="I11" t="str">
            <v>SE</v>
          </cell>
          <cell r="J11">
            <v>30.6</v>
          </cell>
          <cell r="K11">
            <v>0</v>
          </cell>
        </row>
        <row r="12">
          <cell r="B12">
            <v>22.754166666666666</v>
          </cell>
          <cell r="C12">
            <v>27.1</v>
          </cell>
          <cell r="D12">
            <v>20.9</v>
          </cell>
          <cell r="E12">
            <v>92.666666666666671</v>
          </cell>
          <cell r="F12">
            <v>98</v>
          </cell>
          <cell r="G12">
            <v>72</v>
          </cell>
          <cell r="H12">
            <v>14.4</v>
          </cell>
          <cell r="I12" t="str">
            <v>SE</v>
          </cell>
          <cell r="J12">
            <v>57.24</v>
          </cell>
          <cell r="K12">
            <v>76.599999999999994</v>
          </cell>
        </row>
        <row r="13">
          <cell r="B13">
            <v>21.575000000000003</v>
          </cell>
          <cell r="C13">
            <v>24.3</v>
          </cell>
          <cell r="D13">
            <v>20.3</v>
          </cell>
          <cell r="E13">
            <v>93.5</v>
          </cell>
          <cell r="F13">
            <v>98</v>
          </cell>
          <cell r="G13">
            <v>87</v>
          </cell>
          <cell r="H13">
            <v>19.8</v>
          </cell>
          <cell r="I13" t="str">
            <v>SE</v>
          </cell>
          <cell r="J13">
            <v>39.24</v>
          </cell>
          <cell r="K13">
            <v>27.8</v>
          </cell>
        </row>
        <row r="14">
          <cell r="B14">
            <v>20.520833333333336</v>
          </cell>
          <cell r="C14">
            <v>21.8</v>
          </cell>
          <cell r="D14">
            <v>19.2</v>
          </cell>
          <cell r="E14">
            <v>94.75</v>
          </cell>
          <cell r="F14">
            <v>98</v>
          </cell>
          <cell r="G14">
            <v>85</v>
          </cell>
          <cell r="H14">
            <v>12.96</v>
          </cell>
          <cell r="I14" t="str">
            <v>SE</v>
          </cell>
          <cell r="J14">
            <v>39.96</v>
          </cell>
          <cell r="K14">
            <v>53.6</v>
          </cell>
        </row>
        <row r="15">
          <cell r="B15">
            <v>23.170833333333334</v>
          </cell>
          <cell r="C15">
            <v>28.8</v>
          </cell>
          <cell r="D15">
            <v>19.600000000000001</v>
          </cell>
          <cell r="E15">
            <v>88.291666666666671</v>
          </cell>
          <cell r="F15">
            <v>98</v>
          </cell>
          <cell r="G15">
            <v>70</v>
          </cell>
          <cell r="H15">
            <v>16.2</v>
          </cell>
          <cell r="I15" t="str">
            <v>SE</v>
          </cell>
          <cell r="J15">
            <v>28.44</v>
          </cell>
          <cell r="K15">
            <v>0.4</v>
          </cell>
        </row>
        <row r="16">
          <cell r="B16">
            <v>24.400000000000002</v>
          </cell>
          <cell r="C16">
            <v>31.8</v>
          </cell>
          <cell r="D16">
            <v>18.7</v>
          </cell>
          <cell r="E16">
            <v>76.25</v>
          </cell>
          <cell r="F16">
            <v>92</v>
          </cell>
          <cell r="G16">
            <v>56</v>
          </cell>
          <cell r="H16">
            <v>19.8</v>
          </cell>
          <cell r="I16" t="str">
            <v>SE</v>
          </cell>
          <cell r="J16">
            <v>31.680000000000003</v>
          </cell>
          <cell r="K16">
            <v>0</v>
          </cell>
        </row>
        <row r="17">
          <cell r="B17">
            <v>26.529166666666669</v>
          </cell>
          <cell r="C17">
            <v>31.5</v>
          </cell>
          <cell r="D17">
            <v>23.1</v>
          </cell>
          <cell r="E17">
            <v>78.458333333333329</v>
          </cell>
          <cell r="F17">
            <v>93</v>
          </cell>
          <cell r="G17">
            <v>57</v>
          </cell>
          <cell r="H17">
            <v>19.8</v>
          </cell>
          <cell r="I17" t="str">
            <v>SE</v>
          </cell>
          <cell r="J17">
            <v>44.28</v>
          </cell>
          <cell r="K17">
            <v>0</v>
          </cell>
        </row>
        <row r="18">
          <cell r="B18">
            <v>25.625</v>
          </cell>
          <cell r="C18">
            <v>33.799999999999997</v>
          </cell>
          <cell r="D18">
            <v>21.7</v>
          </cell>
          <cell r="E18">
            <v>83.833333333333329</v>
          </cell>
          <cell r="F18">
            <v>98</v>
          </cell>
          <cell r="G18">
            <v>44</v>
          </cell>
          <cell r="H18">
            <v>18</v>
          </cell>
          <cell r="I18" t="str">
            <v>SE</v>
          </cell>
          <cell r="J18">
            <v>65.160000000000011</v>
          </cell>
          <cell r="K18">
            <v>10.199999999999999</v>
          </cell>
        </row>
        <row r="19">
          <cell r="B19">
            <v>24.666666666666668</v>
          </cell>
          <cell r="C19">
            <v>29.6</v>
          </cell>
          <cell r="D19">
            <v>21.2</v>
          </cell>
          <cell r="E19">
            <v>82.083333333333329</v>
          </cell>
          <cell r="F19">
            <v>96</v>
          </cell>
          <cell r="G19">
            <v>59</v>
          </cell>
          <cell r="H19">
            <v>14.04</v>
          </cell>
          <cell r="I19" t="str">
            <v>SE</v>
          </cell>
          <cell r="J19">
            <v>29.52</v>
          </cell>
          <cell r="K19">
            <v>0</v>
          </cell>
        </row>
        <row r="20">
          <cell r="B20">
            <v>26.774999999999995</v>
          </cell>
          <cell r="C20">
            <v>34.299999999999997</v>
          </cell>
          <cell r="D20">
            <v>20.2</v>
          </cell>
          <cell r="E20">
            <v>71.041666666666671</v>
          </cell>
          <cell r="F20">
            <v>94</v>
          </cell>
          <cell r="G20">
            <v>43</v>
          </cell>
          <cell r="H20">
            <v>12.6</v>
          </cell>
          <cell r="I20" t="str">
            <v>SE</v>
          </cell>
          <cell r="J20">
            <v>29.52</v>
          </cell>
          <cell r="K20">
            <v>0</v>
          </cell>
        </row>
        <row r="21">
          <cell r="B21">
            <v>27.75833333333334</v>
          </cell>
          <cell r="C21">
            <v>35.5</v>
          </cell>
          <cell r="D21">
            <v>23.5</v>
          </cell>
          <cell r="E21">
            <v>72.708333333333329</v>
          </cell>
          <cell r="F21">
            <v>91</v>
          </cell>
          <cell r="G21">
            <v>42</v>
          </cell>
          <cell r="H21">
            <v>19.440000000000001</v>
          </cell>
          <cell r="I21" t="str">
            <v>SE</v>
          </cell>
          <cell r="J21">
            <v>40.680000000000007</v>
          </cell>
          <cell r="K21">
            <v>0</v>
          </cell>
        </row>
        <row r="22">
          <cell r="B22">
            <v>25.562500000000004</v>
          </cell>
          <cell r="C22">
            <v>35.9</v>
          </cell>
          <cell r="D22">
            <v>19.3</v>
          </cell>
          <cell r="E22">
            <v>79.75</v>
          </cell>
          <cell r="F22">
            <v>97</v>
          </cell>
          <cell r="G22">
            <v>43</v>
          </cell>
          <cell r="H22">
            <v>23.400000000000002</v>
          </cell>
          <cell r="I22" t="str">
            <v>SE</v>
          </cell>
          <cell r="J22">
            <v>57.960000000000008</v>
          </cell>
          <cell r="K22">
            <v>22.2</v>
          </cell>
        </row>
        <row r="23">
          <cell r="B23">
            <v>23.933333333333337</v>
          </cell>
          <cell r="C23">
            <v>30.8</v>
          </cell>
          <cell r="D23">
            <v>19.7</v>
          </cell>
          <cell r="E23">
            <v>82.125</v>
          </cell>
          <cell r="F23">
            <v>97</v>
          </cell>
          <cell r="G23">
            <v>53</v>
          </cell>
          <cell r="H23">
            <v>12.24</v>
          </cell>
          <cell r="I23" t="str">
            <v>SE</v>
          </cell>
          <cell r="J23">
            <v>37.080000000000005</v>
          </cell>
          <cell r="K23">
            <v>2.2000000000000002</v>
          </cell>
        </row>
        <row r="24">
          <cell r="B24">
            <v>24.220833333333331</v>
          </cell>
          <cell r="C24">
            <v>28.9</v>
          </cell>
          <cell r="D24">
            <v>19.2</v>
          </cell>
          <cell r="E24">
            <v>69.791666666666671</v>
          </cell>
          <cell r="F24">
            <v>94</v>
          </cell>
          <cell r="G24">
            <v>47</v>
          </cell>
          <cell r="H24">
            <v>29.880000000000003</v>
          </cell>
          <cell r="I24" t="str">
            <v>SE</v>
          </cell>
          <cell r="J24">
            <v>44.64</v>
          </cell>
          <cell r="K24">
            <v>0</v>
          </cell>
        </row>
        <row r="25">
          <cell r="B25">
            <v>22.825000000000006</v>
          </cell>
          <cell r="C25">
            <v>29.1</v>
          </cell>
          <cell r="D25">
            <v>16.8</v>
          </cell>
          <cell r="E25">
            <v>61.208333333333336</v>
          </cell>
          <cell r="F25">
            <v>80</v>
          </cell>
          <cell r="G25">
            <v>38</v>
          </cell>
          <cell r="H25">
            <v>23.759999999999998</v>
          </cell>
          <cell r="I25" t="str">
            <v>SE</v>
          </cell>
          <cell r="J25">
            <v>38.159999999999997</v>
          </cell>
          <cell r="K25">
            <v>0</v>
          </cell>
        </row>
        <row r="26">
          <cell r="B26">
            <v>24.849999999999998</v>
          </cell>
          <cell r="C26">
            <v>33.700000000000003</v>
          </cell>
          <cell r="D26">
            <v>18</v>
          </cell>
          <cell r="E26">
            <v>59.666666666666664</v>
          </cell>
          <cell r="F26">
            <v>83</v>
          </cell>
          <cell r="G26">
            <v>29</v>
          </cell>
          <cell r="H26">
            <v>17.28</v>
          </cell>
          <cell r="I26" t="str">
            <v>SE</v>
          </cell>
          <cell r="J26">
            <v>29.52</v>
          </cell>
          <cell r="K26">
            <v>0</v>
          </cell>
        </row>
        <row r="27">
          <cell r="B27">
            <v>25.349999999999998</v>
          </cell>
          <cell r="C27">
            <v>33.5</v>
          </cell>
          <cell r="D27">
            <v>21.8</v>
          </cell>
          <cell r="E27">
            <v>72.5</v>
          </cell>
          <cell r="F27">
            <v>96</v>
          </cell>
          <cell r="G27">
            <v>51</v>
          </cell>
          <cell r="H27">
            <v>22.32</v>
          </cell>
          <cell r="I27" t="str">
            <v>SE</v>
          </cell>
          <cell r="J27">
            <v>48.6</v>
          </cell>
          <cell r="K27">
            <v>6.1999999999999993</v>
          </cell>
        </row>
        <row r="28">
          <cell r="B28">
            <v>22.633333333333336</v>
          </cell>
          <cell r="C28">
            <v>27.6</v>
          </cell>
          <cell r="D28">
            <v>21.1</v>
          </cell>
          <cell r="E28">
            <v>93.25</v>
          </cell>
          <cell r="F28">
            <v>97</v>
          </cell>
          <cell r="G28">
            <v>75</v>
          </cell>
          <cell r="H28">
            <v>18.720000000000002</v>
          </cell>
          <cell r="I28" t="str">
            <v>SE</v>
          </cell>
          <cell r="J28">
            <v>44.28</v>
          </cell>
          <cell r="K28">
            <v>17.400000000000002</v>
          </cell>
        </row>
        <row r="29">
          <cell r="B29">
            <v>23.166666666666668</v>
          </cell>
          <cell r="C29">
            <v>26.6</v>
          </cell>
          <cell r="D29">
            <v>21.7</v>
          </cell>
          <cell r="E29">
            <v>94.666666666666671</v>
          </cell>
          <cell r="F29">
            <v>98</v>
          </cell>
          <cell r="G29">
            <v>81</v>
          </cell>
          <cell r="H29">
            <v>14.4</v>
          </cell>
          <cell r="I29" t="str">
            <v>SE</v>
          </cell>
          <cell r="J29">
            <v>23.040000000000003</v>
          </cell>
          <cell r="K29">
            <v>35.6</v>
          </cell>
        </row>
        <row r="30">
          <cell r="B30">
            <v>23.541666666666661</v>
          </cell>
          <cell r="C30">
            <v>29.7</v>
          </cell>
          <cell r="D30">
            <v>21</v>
          </cell>
          <cell r="E30">
            <v>91.041666666666671</v>
          </cell>
          <cell r="F30">
            <v>98</v>
          </cell>
          <cell r="G30">
            <v>62</v>
          </cell>
          <cell r="H30">
            <v>19.440000000000001</v>
          </cell>
          <cell r="I30" t="str">
            <v>SE</v>
          </cell>
          <cell r="J30">
            <v>55.440000000000005</v>
          </cell>
          <cell r="K30">
            <v>77.400000000000006</v>
          </cell>
        </row>
        <row r="31">
          <cell r="B31">
            <v>23.604166666666668</v>
          </cell>
          <cell r="C31">
            <v>27.3</v>
          </cell>
          <cell r="D31">
            <v>21.5</v>
          </cell>
          <cell r="E31">
            <v>82.583333333333329</v>
          </cell>
          <cell r="F31">
            <v>97</v>
          </cell>
          <cell r="G31">
            <v>57</v>
          </cell>
          <cell r="H31">
            <v>15.120000000000001</v>
          </cell>
          <cell r="I31" t="str">
            <v>SE</v>
          </cell>
          <cell r="J31">
            <v>28.08</v>
          </cell>
          <cell r="K31">
            <v>1</v>
          </cell>
        </row>
        <row r="32">
          <cell r="B32">
            <v>22.45</v>
          </cell>
          <cell r="C32">
            <v>30.1</v>
          </cell>
          <cell r="D32">
            <v>16.2</v>
          </cell>
          <cell r="E32">
            <v>62.75</v>
          </cell>
          <cell r="F32">
            <v>86</v>
          </cell>
          <cell r="G32">
            <v>27</v>
          </cell>
          <cell r="H32">
            <v>12.24</v>
          </cell>
          <cell r="I32" t="str">
            <v>SE</v>
          </cell>
          <cell r="J32">
            <v>25.56</v>
          </cell>
          <cell r="K32">
            <v>0</v>
          </cell>
        </row>
        <row r="33">
          <cell r="B33">
            <v>23.795833333333331</v>
          </cell>
          <cell r="C33">
            <v>30.7</v>
          </cell>
          <cell r="D33">
            <v>19</v>
          </cell>
          <cell r="E33">
            <v>67.083333333333329</v>
          </cell>
          <cell r="F33">
            <v>86</v>
          </cell>
          <cell r="G33">
            <v>45</v>
          </cell>
          <cell r="H33">
            <v>16.920000000000002</v>
          </cell>
          <cell r="I33" t="str">
            <v>SE</v>
          </cell>
          <cell r="J33">
            <v>30.6</v>
          </cell>
          <cell r="K33">
            <v>0</v>
          </cell>
        </row>
        <row r="34">
          <cell r="B34">
            <v>27.279166666666665</v>
          </cell>
          <cell r="C34">
            <v>35.4</v>
          </cell>
          <cell r="D34">
            <v>21.6</v>
          </cell>
          <cell r="E34">
            <v>63.083333333333336</v>
          </cell>
          <cell r="F34">
            <v>81</v>
          </cell>
          <cell r="G34">
            <v>42</v>
          </cell>
          <cell r="H34">
            <v>17.28</v>
          </cell>
          <cell r="I34" t="str">
            <v>SE</v>
          </cell>
          <cell r="J34">
            <v>31.680000000000003</v>
          </cell>
          <cell r="K34">
            <v>0</v>
          </cell>
        </row>
        <row r="35">
          <cell r="B35">
            <v>26.679166666666664</v>
          </cell>
          <cell r="C35">
            <v>36</v>
          </cell>
          <cell r="D35">
            <v>19.8</v>
          </cell>
          <cell r="E35">
            <v>70.666666666666671</v>
          </cell>
          <cell r="F35">
            <v>95</v>
          </cell>
          <cell r="G35">
            <v>41</v>
          </cell>
          <cell r="H35">
            <v>27</v>
          </cell>
          <cell r="I35" t="str">
            <v>SE</v>
          </cell>
          <cell r="J35">
            <v>62.639999999999993</v>
          </cell>
          <cell r="K35">
            <v>2</v>
          </cell>
        </row>
        <row r="36">
          <cell r="I36" t="str">
            <v>SE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30.690909090909088</v>
          </cell>
          <cell r="C5">
            <v>34.1</v>
          </cell>
          <cell r="D5">
            <v>20.2</v>
          </cell>
          <cell r="E5">
            <v>58.909090909090907</v>
          </cell>
          <cell r="F5">
            <v>97</v>
          </cell>
          <cell r="G5">
            <v>46</v>
          </cell>
          <cell r="H5">
            <v>13.32</v>
          </cell>
          <cell r="I5" t="str">
            <v>NO</v>
          </cell>
          <cell r="J5">
            <v>31.319999999999997</v>
          </cell>
          <cell r="K5">
            <v>0</v>
          </cell>
        </row>
        <row r="6">
          <cell r="B6">
            <v>27.953333333333333</v>
          </cell>
          <cell r="C6">
            <v>32.799999999999997</v>
          </cell>
          <cell r="D6">
            <v>23.2</v>
          </cell>
          <cell r="E6">
            <v>73.8</v>
          </cell>
          <cell r="F6">
            <v>93</v>
          </cell>
          <cell r="G6">
            <v>57</v>
          </cell>
          <cell r="H6">
            <v>10.8</v>
          </cell>
          <cell r="I6" t="str">
            <v>N</v>
          </cell>
          <cell r="J6">
            <v>33.119999999999997</v>
          </cell>
          <cell r="K6">
            <v>0</v>
          </cell>
        </row>
        <row r="7">
          <cell r="B7">
            <v>29.816666666666666</v>
          </cell>
          <cell r="C7">
            <v>34.1</v>
          </cell>
          <cell r="D7">
            <v>22.7</v>
          </cell>
          <cell r="E7">
            <v>71.333333333333329</v>
          </cell>
          <cell r="F7">
            <v>95</v>
          </cell>
          <cell r="G7">
            <v>56</v>
          </cell>
          <cell r="H7">
            <v>6.12</v>
          </cell>
          <cell r="I7" t="str">
            <v>S</v>
          </cell>
          <cell r="J7">
            <v>22.68</v>
          </cell>
          <cell r="K7">
            <v>0</v>
          </cell>
        </row>
        <row r="8">
          <cell r="B8">
            <v>27.470000000000006</v>
          </cell>
          <cell r="C8">
            <v>33.9</v>
          </cell>
          <cell r="D8">
            <v>21</v>
          </cell>
          <cell r="E8">
            <v>72.599999999999994</v>
          </cell>
          <cell r="F8">
            <v>93</v>
          </cell>
          <cell r="G8">
            <v>51</v>
          </cell>
          <cell r="H8">
            <v>18</v>
          </cell>
          <cell r="I8" t="str">
            <v>S</v>
          </cell>
          <cell r="J8">
            <v>39.6</v>
          </cell>
          <cell r="K8">
            <v>0</v>
          </cell>
        </row>
        <row r="9">
          <cell r="B9">
            <v>28.349999999999998</v>
          </cell>
          <cell r="C9">
            <v>32.9</v>
          </cell>
          <cell r="D9">
            <v>21.2</v>
          </cell>
          <cell r="E9">
            <v>66.083333333333329</v>
          </cell>
          <cell r="F9">
            <v>95</v>
          </cell>
          <cell r="G9">
            <v>47</v>
          </cell>
          <cell r="H9">
            <v>10.08</v>
          </cell>
          <cell r="I9" t="str">
            <v>S</v>
          </cell>
          <cell r="J9">
            <v>22.32</v>
          </cell>
          <cell r="K9">
            <v>0</v>
          </cell>
        </row>
        <row r="10">
          <cell r="B10">
            <v>29.9</v>
          </cell>
          <cell r="C10">
            <v>34.6</v>
          </cell>
          <cell r="D10">
            <v>21.8</v>
          </cell>
          <cell r="E10">
            <v>61.53846153846154</v>
          </cell>
          <cell r="F10">
            <v>94</v>
          </cell>
          <cell r="G10">
            <v>42</v>
          </cell>
          <cell r="H10">
            <v>8.2799999999999994</v>
          </cell>
          <cell r="I10" t="str">
            <v>N</v>
          </cell>
          <cell r="J10">
            <v>28.44</v>
          </cell>
          <cell r="K10">
            <v>0</v>
          </cell>
        </row>
        <row r="11">
          <cell r="B11">
            <v>31.430769230769229</v>
          </cell>
          <cell r="C11">
            <v>35.200000000000003</v>
          </cell>
          <cell r="D11">
            <v>23.1</v>
          </cell>
          <cell r="E11">
            <v>57.07692307692308</v>
          </cell>
          <cell r="F11">
            <v>85</v>
          </cell>
          <cell r="G11">
            <v>43</v>
          </cell>
          <cell r="H11">
            <v>12.6</v>
          </cell>
          <cell r="I11" t="str">
            <v>NO</v>
          </cell>
          <cell r="J11">
            <v>28.8</v>
          </cell>
          <cell r="K11">
            <v>0</v>
          </cell>
        </row>
        <row r="12">
          <cell r="B12">
            <v>31.958333333333332</v>
          </cell>
          <cell r="C12">
            <v>34.9</v>
          </cell>
          <cell r="D12">
            <v>24.4</v>
          </cell>
          <cell r="E12">
            <v>54.75</v>
          </cell>
          <cell r="F12">
            <v>82</v>
          </cell>
          <cell r="G12">
            <v>44</v>
          </cell>
          <cell r="H12">
            <v>18.36</v>
          </cell>
          <cell r="I12" t="str">
            <v>NO</v>
          </cell>
          <cell r="J12">
            <v>44.64</v>
          </cell>
          <cell r="K12">
            <v>0</v>
          </cell>
        </row>
        <row r="13">
          <cell r="B13">
            <v>31.841666666666669</v>
          </cell>
          <cell r="C13">
            <v>35.299999999999997</v>
          </cell>
          <cell r="D13">
            <v>26.2</v>
          </cell>
          <cell r="E13">
            <v>55.666666666666664</v>
          </cell>
          <cell r="F13">
            <v>73</v>
          </cell>
          <cell r="G13">
            <v>43</v>
          </cell>
          <cell r="H13">
            <v>12.96</v>
          </cell>
          <cell r="I13" t="str">
            <v>N</v>
          </cell>
          <cell r="J13">
            <v>34.56</v>
          </cell>
          <cell r="K13">
            <v>0</v>
          </cell>
        </row>
        <row r="14">
          <cell r="B14">
            <v>25.008333333333336</v>
          </cell>
          <cell r="C14">
            <v>30</v>
          </cell>
          <cell r="D14">
            <v>21.1</v>
          </cell>
          <cell r="E14">
            <v>80.583333333333329</v>
          </cell>
          <cell r="F14">
            <v>95</v>
          </cell>
          <cell r="G14">
            <v>61</v>
          </cell>
          <cell r="H14">
            <v>14.4</v>
          </cell>
          <cell r="I14" t="str">
            <v>SE</v>
          </cell>
          <cell r="J14">
            <v>35.64</v>
          </cell>
          <cell r="K14">
            <v>21.799999999999997</v>
          </cell>
        </row>
        <row r="15">
          <cell r="B15">
            <v>29.241666666666664</v>
          </cell>
          <cell r="C15">
            <v>33.6</v>
          </cell>
          <cell r="D15">
            <v>21.8</v>
          </cell>
          <cell r="E15">
            <v>67.083333333333329</v>
          </cell>
          <cell r="F15">
            <v>94</v>
          </cell>
          <cell r="G15">
            <v>51</v>
          </cell>
          <cell r="H15">
            <v>6.48</v>
          </cell>
          <cell r="I15" t="str">
            <v>SE</v>
          </cell>
          <cell r="J15">
            <v>18.36</v>
          </cell>
          <cell r="K15">
            <v>0.2</v>
          </cell>
        </row>
        <row r="16">
          <cell r="B16">
            <v>30.533333333333335</v>
          </cell>
          <cell r="C16">
            <v>34.1</v>
          </cell>
          <cell r="D16">
            <v>24.3</v>
          </cell>
          <cell r="E16">
            <v>65.083333333333329</v>
          </cell>
          <cell r="F16">
            <v>89</v>
          </cell>
          <cell r="G16">
            <v>50</v>
          </cell>
          <cell r="H16">
            <v>11.16</v>
          </cell>
          <cell r="I16" t="str">
            <v>SE</v>
          </cell>
          <cell r="J16">
            <v>28.8</v>
          </cell>
          <cell r="K16">
            <v>0</v>
          </cell>
        </row>
        <row r="17">
          <cell r="B17">
            <v>30.158333333333335</v>
          </cell>
          <cell r="C17">
            <v>33.6</v>
          </cell>
          <cell r="D17">
            <v>23.9</v>
          </cell>
          <cell r="E17">
            <v>65.916666666666671</v>
          </cell>
          <cell r="F17">
            <v>93</v>
          </cell>
          <cell r="G17">
            <v>52</v>
          </cell>
          <cell r="H17">
            <v>12.96</v>
          </cell>
          <cell r="I17" t="str">
            <v>O</v>
          </cell>
          <cell r="J17">
            <v>30.240000000000002</v>
          </cell>
          <cell r="K17">
            <v>0</v>
          </cell>
        </row>
        <row r="18">
          <cell r="B18">
            <v>28.999999999999996</v>
          </cell>
          <cell r="C18">
            <v>32</v>
          </cell>
          <cell r="D18">
            <v>23.5</v>
          </cell>
          <cell r="E18">
            <v>71.583333333333329</v>
          </cell>
          <cell r="F18">
            <v>92</v>
          </cell>
          <cell r="G18">
            <v>57</v>
          </cell>
          <cell r="H18">
            <v>10.8</v>
          </cell>
          <cell r="I18" t="str">
            <v>NO</v>
          </cell>
          <cell r="J18">
            <v>25.56</v>
          </cell>
          <cell r="K18">
            <v>0</v>
          </cell>
        </row>
        <row r="19">
          <cell r="B19">
            <v>28.541666666666668</v>
          </cell>
          <cell r="C19">
            <v>32.9</v>
          </cell>
          <cell r="D19">
            <v>22.4</v>
          </cell>
          <cell r="E19">
            <v>65.583333333333329</v>
          </cell>
          <cell r="F19">
            <v>89</v>
          </cell>
          <cell r="G19">
            <v>44</v>
          </cell>
          <cell r="H19">
            <v>5.7600000000000007</v>
          </cell>
          <cell r="I19" t="str">
            <v>S</v>
          </cell>
          <cell r="J19">
            <v>19.079999999999998</v>
          </cell>
          <cell r="K19">
            <v>0</v>
          </cell>
        </row>
        <row r="20">
          <cell r="B20">
            <v>30.207692307692305</v>
          </cell>
          <cell r="C20">
            <v>34.299999999999997</v>
          </cell>
          <cell r="D20">
            <v>23.2</v>
          </cell>
          <cell r="E20">
            <v>64.92307692307692</v>
          </cell>
          <cell r="F20">
            <v>91</v>
          </cell>
          <cell r="G20">
            <v>48</v>
          </cell>
          <cell r="H20">
            <v>11.16</v>
          </cell>
          <cell r="I20" t="str">
            <v>NO</v>
          </cell>
          <cell r="J20">
            <v>27.36</v>
          </cell>
          <cell r="K20">
            <v>0</v>
          </cell>
        </row>
        <row r="21">
          <cell r="B21">
            <v>31.181249999999999</v>
          </cell>
          <cell r="C21">
            <v>35.4</v>
          </cell>
          <cell r="D21">
            <v>25.5</v>
          </cell>
          <cell r="E21">
            <v>59.8125</v>
          </cell>
          <cell r="F21">
            <v>86</v>
          </cell>
          <cell r="G21">
            <v>45</v>
          </cell>
          <cell r="H21">
            <v>16.920000000000002</v>
          </cell>
          <cell r="I21" t="str">
            <v>N</v>
          </cell>
          <cell r="J21">
            <v>34.92</v>
          </cell>
          <cell r="K21">
            <v>0</v>
          </cell>
        </row>
        <row r="22">
          <cell r="B22">
            <v>32.827272727272721</v>
          </cell>
          <cell r="C22">
            <v>36.1</v>
          </cell>
          <cell r="D22">
            <v>26.7</v>
          </cell>
          <cell r="E22">
            <v>54.81818181818182</v>
          </cell>
          <cell r="F22">
            <v>78</v>
          </cell>
          <cell r="G22">
            <v>43</v>
          </cell>
          <cell r="H22">
            <v>12.24</v>
          </cell>
          <cell r="I22" t="str">
            <v>NO</v>
          </cell>
          <cell r="J22">
            <v>28.8</v>
          </cell>
          <cell r="K22">
            <v>0</v>
          </cell>
        </row>
        <row r="23">
          <cell r="B23">
            <v>27.45</v>
          </cell>
          <cell r="C23">
            <v>30.2</v>
          </cell>
          <cell r="D23">
            <v>22.1</v>
          </cell>
          <cell r="E23">
            <v>68.666666666666671</v>
          </cell>
          <cell r="F23">
            <v>88</v>
          </cell>
          <cell r="G23">
            <v>59</v>
          </cell>
          <cell r="H23">
            <v>9.7200000000000006</v>
          </cell>
          <cell r="I23" t="str">
            <v>S</v>
          </cell>
          <cell r="J23">
            <v>22.32</v>
          </cell>
          <cell r="K23">
            <v>0</v>
          </cell>
        </row>
        <row r="24">
          <cell r="B24">
            <v>30.415384615384614</v>
          </cell>
          <cell r="C24">
            <v>34.5</v>
          </cell>
          <cell r="D24">
            <v>23.6</v>
          </cell>
          <cell r="E24">
            <v>56.230769230769234</v>
          </cell>
          <cell r="F24">
            <v>85</v>
          </cell>
          <cell r="G24">
            <v>38</v>
          </cell>
          <cell r="H24">
            <v>13.32</v>
          </cell>
          <cell r="I24" t="str">
            <v>L</v>
          </cell>
          <cell r="J24">
            <v>31.319999999999997</v>
          </cell>
          <cell r="K24">
            <v>0</v>
          </cell>
        </row>
        <row r="25">
          <cell r="B25">
            <v>30.192307692307693</v>
          </cell>
          <cell r="C25">
            <v>34.1</v>
          </cell>
          <cell r="D25">
            <v>23.3</v>
          </cell>
          <cell r="E25">
            <v>45</v>
          </cell>
          <cell r="F25">
            <v>66</v>
          </cell>
          <cell r="G25">
            <v>33</v>
          </cell>
          <cell r="H25">
            <v>14.4</v>
          </cell>
          <cell r="I25" t="str">
            <v>SE</v>
          </cell>
          <cell r="J25">
            <v>32.4</v>
          </cell>
          <cell r="K25">
            <v>0</v>
          </cell>
        </row>
        <row r="26">
          <cell r="B26">
            <v>31.916666666666661</v>
          </cell>
          <cell r="C26">
            <v>35.799999999999997</v>
          </cell>
          <cell r="D26">
            <v>22.2</v>
          </cell>
          <cell r="E26">
            <v>43.833333333333336</v>
          </cell>
          <cell r="F26">
            <v>64</v>
          </cell>
          <cell r="G26">
            <v>34</v>
          </cell>
          <cell r="H26">
            <v>14.76</v>
          </cell>
          <cell r="I26" t="str">
            <v>N</v>
          </cell>
          <cell r="J26">
            <v>35.64</v>
          </cell>
          <cell r="K26">
            <v>0</v>
          </cell>
        </row>
        <row r="27">
          <cell r="B27">
            <v>29.945454545454549</v>
          </cell>
          <cell r="C27">
            <v>32.5</v>
          </cell>
          <cell r="D27">
            <v>24.8</v>
          </cell>
          <cell r="E27">
            <v>67.36363636363636</v>
          </cell>
          <cell r="F27">
            <v>88</v>
          </cell>
          <cell r="G27">
            <v>56</v>
          </cell>
          <cell r="H27">
            <v>10.44</v>
          </cell>
          <cell r="I27" t="str">
            <v>N</v>
          </cell>
          <cell r="J27">
            <v>25.2</v>
          </cell>
          <cell r="K27">
            <v>0</v>
          </cell>
        </row>
        <row r="28">
          <cell r="B28">
            <v>25.006666666666664</v>
          </cell>
          <cell r="C28">
            <v>27.3</v>
          </cell>
          <cell r="D28">
            <v>23</v>
          </cell>
          <cell r="E28">
            <v>86</v>
          </cell>
          <cell r="F28">
            <v>95</v>
          </cell>
          <cell r="G28">
            <v>73</v>
          </cell>
          <cell r="H28">
            <v>12.24</v>
          </cell>
          <cell r="I28" t="str">
            <v>N</v>
          </cell>
          <cell r="J28">
            <v>23.040000000000003</v>
          </cell>
          <cell r="K28">
            <v>3.2</v>
          </cell>
        </row>
        <row r="29">
          <cell r="B29">
            <v>25.484615384615385</v>
          </cell>
          <cell r="C29">
            <v>28.7</v>
          </cell>
          <cell r="D29">
            <v>22.8</v>
          </cell>
          <cell r="E29">
            <v>84.15384615384616</v>
          </cell>
          <cell r="F29">
            <v>94</v>
          </cell>
          <cell r="G29">
            <v>68</v>
          </cell>
          <cell r="H29">
            <v>7.5600000000000005</v>
          </cell>
          <cell r="I29" t="str">
            <v>NO</v>
          </cell>
          <cell r="J29">
            <v>20.16</v>
          </cell>
          <cell r="K29">
            <v>7.4</v>
          </cell>
        </row>
        <row r="30">
          <cell r="B30">
            <v>26.775000000000002</v>
          </cell>
          <cell r="C30">
            <v>31.6</v>
          </cell>
          <cell r="D30">
            <v>22.7</v>
          </cell>
          <cell r="E30">
            <v>80.166666666666671</v>
          </cell>
          <cell r="F30">
            <v>94</v>
          </cell>
          <cell r="G30">
            <v>61</v>
          </cell>
          <cell r="H30">
            <v>7.5600000000000005</v>
          </cell>
          <cell r="I30" t="str">
            <v>NO</v>
          </cell>
          <cell r="J30">
            <v>23.400000000000002</v>
          </cell>
          <cell r="K30">
            <v>5.8000000000000007</v>
          </cell>
        </row>
        <row r="31">
          <cell r="B31">
            <v>26.650000000000002</v>
          </cell>
          <cell r="C31">
            <v>29.4</v>
          </cell>
          <cell r="D31">
            <v>22.3</v>
          </cell>
          <cell r="E31">
            <v>77.833333333333329</v>
          </cell>
          <cell r="F31">
            <v>95</v>
          </cell>
          <cell r="G31">
            <v>63</v>
          </cell>
          <cell r="H31">
            <v>5.4</v>
          </cell>
          <cell r="I31" t="str">
            <v>NO</v>
          </cell>
          <cell r="J31">
            <v>15.120000000000001</v>
          </cell>
          <cell r="K31">
            <v>0.2</v>
          </cell>
        </row>
        <row r="32">
          <cell r="B32">
            <v>27.028571428571421</v>
          </cell>
          <cell r="C32">
            <v>31.4</v>
          </cell>
          <cell r="D32">
            <v>19.3</v>
          </cell>
          <cell r="E32">
            <v>59</v>
          </cell>
          <cell r="F32">
            <v>86</v>
          </cell>
          <cell r="G32">
            <v>43</v>
          </cell>
          <cell r="H32">
            <v>11.520000000000001</v>
          </cell>
          <cell r="I32" t="str">
            <v>S</v>
          </cell>
          <cell r="J32">
            <v>24.840000000000003</v>
          </cell>
          <cell r="K32">
            <v>0</v>
          </cell>
        </row>
        <row r="33">
          <cell r="B33">
            <v>28.912499999999998</v>
          </cell>
          <cell r="C33">
            <v>33.5</v>
          </cell>
          <cell r="D33">
            <v>21.2</v>
          </cell>
          <cell r="E33">
            <v>65.875</v>
          </cell>
          <cell r="F33">
            <v>95</v>
          </cell>
          <cell r="G33">
            <v>48</v>
          </cell>
          <cell r="H33">
            <v>10.44</v>
          </cell>
          <cell r="I33" t="str">
            <v>NO</v>
          </cell>
          <cell r="J33">
            <v>25.92</v>
          </cell>
          <cell r="K33">
            <v>0</v>
          </cell>
        </row>
        <row r="34">
          <cell r="B34">
            <v>31.668750000000006</v>
          </cell>
          <cell r="C34">
            <v>35.9</v>
          </cell>
          <cell r="D34">
            <v>23.7</v>
          </cell>
          <cell r="E34">
            <v>61.1875</v>
          </cell>
          <cell r="F34">
            <v>95</v>
          </cell>
          <cell r="G34">
            <v>43</v>
          </cell>
          <cell r="H34">
            <v>15.120000000000001</v>
          </cell>
          <cell r="I34" t="str">
            <v>N</v>
          </cell>
          <cell r="J34">
            <v>32.4</v>
          </cell>
          <cell r="K34">
            <v>0</v>
          </cell>
        </row>
        <row r="35">
          <cell r="B35">
            <v>30.889473684210518</v>
          </cell>
          <cell r="C35">
            <v>35.799999999999997</v>
          </cell>
          <cell r="D35">
            <v>24.5</v>
          </cell>
          <cell r="E35">
            <v>61.89473684210526</v>
          </cell>
          <cell r="F35">
            <v>90</v>
          </cell>
          <cell r="G35">
            <v>44</v>
          </cell>
          <cell r="H35">
            <v>11.520000000000001</v>
          </cell>
          <cell r="I35" t="str">
            <v>NO</v>
          </cell>
          <cell r="J35">
            <v>28.08</v>
          </cell>
          <cell r="K35">
            <v>0</v>
          </cell>
        </row>
        <row r="36">
          <cell r="I36" t="str">
            <v>NO</v>
          </cell>
        </row>
      </sheetData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24.895833333333332</v>
          </cell>
          <cell r="C5">
            <v>32.1</v>
          </cell>
          <cell r="D5">
            <v>19.5</v>
          </cell>
          <cell r="E5" t="str">
            <v>*</v>
          </cell>
          <cell r="F5" t="str">
            <v>*</v>
          </cell>
          <cell r="G5" t="str">
            <v>*</v>
          </cell>
          <cell r="H5">
            <v>23.040000000000003</v>
          </cell>
          <cell r="I5" t="str">
            <v>NO</v>
          </cell>
          <cell r="J5">
            <v>43.56</v>
          </cell>
          <cell r="K5">
            <v>0</v>
          </cell>
        </row>
        <row r="6">
          <cell r="B6">
            <v>24.770833333333339</v>
          </cell>
          <cell r="C6">
            <v>31.1</v>
          </cell>
          <cell r="D6">
            <v>19.600000000000001</v>
          </cell>
          <cell r="E6" t="str">
            <v>*</v>
          </cell>
          <cell r="F6" t="str">
            <v>*</v>
          </cell>
          <cell r="G6" t="str">
            <v>*</v>
          </cell>
          <cell r="H6">
            <v>18</v>
          </cell>
          <cell r="I6" t="str">
            <v>NO</v>
          </cell>
          <cell r="J6">
            <v>51.480000000000004</v>
          </cell>
          <cell r="K6">
            <v>40.399999999999991</v>
          </cell>
        </row>
        <row r="7">
          <cell r="B7">
            <v>22.133333333333329</v>
          </cell>
          <cell r="C7">
            <v>28</v>
          </cell>
          <cell r="D7">
            <v>18.7</v>
          </cell>
          <cell r="E7" t="str">
            <v>*</v>
          </cell>
          <cell r="F7" t="str">
            <v>*</v>
          </cell>
          <cell r="G7" t="str">
            <v>*</v>
          </cell>
          <cell r="H7">
            <v>17.28</v>
          </cell>
          <cell r="I7" t="str">
            <v>SO</v>
          </cell>
          <cell r="J7">
            <v>34.56</v>
          </cell>
          <cell r="K7">
            <v>1.2</v>
          </cell>
        </row>
        <row r="8">
          <cell r="B8">
            <v>21.07</v>
          </cell>
          <cell r="C8">
            <v>27.7</v>
          </cell>
          <cell r="D8">
            <v>18.7</v>
          </cell>
          <cell r="E8" t="str">
            <v>*</v>
          </cell>
          <cell r="F8" t="str">
            <v>*</v>
          </cell>
          <cell r="G8" t="str">
            <v>*</v>
          </cell>
          <cell r="H8">
            <v>14.76</v>
          </cell>
          <cell r="I8" t="str">
            <v>SO</v>
          </cell>
          <cell r="J8">
            <v>30.96</v>
          </cell>
          <cell r="K8">
            <v>0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25.0625</v>
          </cell>
          <cell r="C5">
            <v>32.700000000000003</v>
          </cell>
          <cell r="D5">
            <v>19.8</v>
          </cell>
          <cell r="E5">
            <v>70.916666666666671</v>
          </cell>
          <cell r="F5">
            <v>94</v>
          </cell>
          <cell r="G5">
            <v>44</v>
          </cell>
          <cell r="H5">
            <v>21.96</v>
          </cell>
          <cell r="I5" t="str">
            <v>NO</v>
          </cell>
          <cell r="J5">
            <v>39.96</v>
          </cell>
          <cell r="K5">
            <v>0.2</v>
          </cell>
        </row>
        <row r="6">
          <cell r="B6">
            <v>26.304166666666664</v>
          </cell>
          <cell r="C6">
            <v>32.299999999999997</v>
          </cell>
          <cell r="D6">
            <v>20.6</v>
          </cell>
          <cell r="E6">
            <v>67.875</v>
          </cell>
          <cell r="F6">
            <v>89</v>
          </cell>
          <cell r="G6">
            <v>46</v>
          </cell>
          <cell r="H6">
            <v>21.6</v>
          </cell>
          <cell r="I6" t="str">
            <v>NE</v>
          </cell>
          <cell r="J6">
            <v>34.92</v>
          </cell>
          <cell r="K6">
            <v>0</v>
          </cell>
        </row>
        <row r="7">
          <cell r="B7">
            <v>24.091666666666669</v>
          </cell>
          <cell r="C7">
            <v>32.799999999999997</v>
          </cell>
          <cell r="D7">
            <v>20</v>
          </cell>
          <cell r="E7">
            <v>78.541666666666671</v>
          </cell>
          <cell r="F7">
            <v>96</v>
          </cell>
          <cell r="G7">
            <v>45</v>
          </cell>
          <cell r="H7">
            <v>22.68</v>
          </cell>
          <cell r="I7" t="str">
            <v>L</v>
          </cell>
          <cell r="J7">
            <v>42.480000000000004</v>
          </cell>
          <cell r="K7">
            <v>0</v>
          </cell>
        </row>
        <row r="8">
          <cell r="B8">
            <v>22.687499999999996</v>
          </cell>
          <cell r="C8">
            <v>33.1</v>
          </cell>
          <cell r="D8">
            <v>18.7</v>
          </cell>
          <cell r="E8">
            <v>83.791666666666671</v>
          </cell>
          <cell r="F8">
            <v>95</v>
          </cell>
          <cell r="G8">
            <v>48</v>
          </cell>
          <cell r="H8">
            <v>23.400000000000002</v>
          </cell>
          <cell r="I8" t="str">
            <v>SE</v>
          </cell>
          <cell r="J8">
            <v>51.84</v>
          </cell>
          <cell r="K8">
            <v>10.6</v>
          </cell>
        </row>
        <row r="9">
          <cell r="B9">
            <v>23.529166666666669</v>
          </cell>
          <cell r="C9">
            <v>29.9</v>
          </cell>
          <cell r="D9">
            <v>20.2</v>
          </cell>
          <cell r="E9">
            <v>83.625</v>
          </cell>
          <cell r="F9">
            <v>97</v>
          </cell>
          <cell r="G9">
            <v>54</v>
          </cell>
          <cell r="H9">
            <v>25.92</v>
          </cell>
          <cell r="I9" t="str">
            <v>SE</v>
          </cell>
          <cell r="J9">
            <v>34.200000000000003</v>
          </cell>
          <cell r="K9">
            <v>0.4</v>
          </cell>
        </row>
        <row r="10">
          <cell r="B10">
            <v>23.866666666666671</v>
          </cell>
          <cell r="C10">
            <v>30.5</v>
          </cell>
          <cell r="D10">
            <v>19.8</v>
          </cell>
          <cell r="E10">
            <v>83.958333333333329</v>
          </cell>
          <cell r="F10">
            <v>99</v>
          </cell>
          <cell r="G10">
            <v>52</v>
          </cell>
          <cell r="H10">
            <v>29.880000000000003</v>
          </cell>
          <cell r="I10" t="str">
            <v>SE</v>
          </cell>
          <cell r="J10">
            <v>41.4</v>
          </cell>
          <cell r="K10">
            <v>16.2</v>
          </cell>
        </row>
        <row r="11">
          <cell r="B11">
            <v>25.237499999999994</v>
          </cell>
          <cell r="C11">
            <v>32.9</v>
          </cell>
          <cell r="D11">
            <v>19.7</v>
          </cell>
          <cell r="E11">
            <v>75.375</v>
          </cell>
          <cell r="F11">
            <v>95</v>
          </cell>
          <cell r="G11">
            <v>44</v>
          </cell>
          <cell r="H11">
            <v>20.88</v>
          </cell>
          <cell r="I11" t="str">
            <v>SE</v>
          </cell>
          <cell r="J11">
            <v>40.32</v>
          </cell>
          <cell r="K11">
            <v>0</v>
          </cell>
        </row>
        <row r="12">
          <cell r="B12">
            <v>26.000000000000004</v>
          </cell>
          <cell r="C12">
            <v>32.1</v>
          </cell>
          <cell r="D12">
            <v>20.9</v>
          </cell>
          <cell r="E12">
            <v>73.333333333333329</v>
          </cell>
          <cell r="F12">
            <v>94</v>
          </cell>
          <cell r="G12">
            <v>50</v>
          </cell>
          <cell r="H12">
            <v>33.119999999999997</v>
          </cell>
          <cell r="I12" t="str">
            <v>NO</v>
          </cell>
          <cell r="J12">
            <v>52.2</v>
          </cell>
          <cell r="K12">
            <v>0.8</v>
          </cell>
        </row>
        <row r="13">
          <cell r="B13">
            <v>25.208333333333332</v>
          </cell>
          <cell r="C13">
            <v>32.700000000000003</v>
          </cell>
          <cell r="D13">
            <v>20.5</v>
          </cell>
          <cell r="E13">
            <v>76.583333333333329</v>
          </cell>
          <cell r="F13">
            <v>96</v>
          </cell>
          <cell r="G13">
            <v>48</v>
          </cell>
          <cell r="H13">
            <v>29.880000000000003</v>
          </cell>
          <cell r="I13" t="str">
            <v>NO</v>
          </cell>
          <cell r="J13">
            <v>45.36</v>
          </cell>
          <cell r="K13">
            <v>0.8</v>
          </cell>
        </row>
        <row r="14">
          <cell r="B14">
            <v>23.945833333333329</v>
          </cell>
          <cell r="C14">
            <v>31.9</v>
          </cell>
          <cell r="D14">
            <v>20.6</v>
          </cell>
          <cell r="E14">
            <v>83.083333333333329</v>
          </cell>
          <cell r="F14">
            <v>97</v>
          </cell>
          <cell r="G14">
            <v>50</v>
          </cell>
          <cell r="H14">
            <v>28.44</v>
          </cell>
          <cell r="I14" t="str">
            <v>L</v>
          </cell>
          <cell r="J14">
            <v>62.28</v>
          </cell>
          <cell r="K14">
            <v>7.6000000000000005</v>
          </cell>
        </row>
        <row r="15">
          <cell r="B15">
            <v>22.608333333333334</v>
          </cell>
          <cell r="C15">
            <v>30.6</v>
          </cell>
          <cell r="D15">
            <v>20.3</v>
          </cell>
          <cell r="E15">
            <v>91.25</v>
          </cell>
          <cell r="F15">
            <v>98</v>
          </cell>
          <cell r="G15">
            <v>61</v>
          </cell>
          <cell r="H15">
            <v>33.480000000000004</v>
          </cell>
          <cell r="I15" t="str">
            <v>L</v>
          </cell>
          <cell r="J15">
            <v>48.24</v>
          </cell>
          <cell r="K15">
            <v>28.599999999999998</v>
          </cell>
        </row>
        <row r="16">
          <cell r="B16">
            <v>24.141666666666666</v>
          </cell>
          <cell r="C16">
            <v>31.1</v>
          </cell>
          <cell r="D16">
            <v>20.8</v>
          </cell>
          <cell r="E16">
            <v>85.75</v>
          </cell>
          <cell r="F16">
            <v>97</v>
          </cell>
          <cell r="G16">
            <v>56</v>
          </cell>
          <cell r="H16">
            <v>18.720000000000002</v>
          </cell>
          <cell r="I16" t="str">
            <v>L</v>
          </cell>
          <cell r="J16">
            <v>35.64</v>
          </cell>
          <cell r="K16">
            <v>0.6</v>
          </cell>
        </row>
        <row r="17">
          <cell r="B17">
            <v>24.133333333333336</v>
          </cell>
          <cell r="C17">
            <v>29.7</v>
          </cell>
          <cell r="D17">
            <v>20.6</v>
          </cell>
          <cell r="E17">
            <v>81.5</v>
          </cell>
          <cell r="F17">
            <v>97</v>
          </cell>
          <cell r="G17">
            <v>62</v>
          </cell>
          <cell r="H17">
            <v>30.240000000000002</v>
          </cell>
          <cell r="I17" t="str">
            <v>O</v>
          </cell>
          <cell r="J17">
            <v>58.32</v>
          </cell>
          <cell r="K17">
            <v>3.0000000000000004</v>
          </cell>
        </row>
        <row r="18">
          <cell r="B18">
            <v>24.787499999999998</v>
          </cell>
          <cell r="C18">
            <v>31.5</v>
          </cell>
          <cell r="D18">
            <v>20.100000000000001</v>
          </cell>
          <cell r="E18">
            <v>80.5</v>
          </cell>
          <cell r="F18">
            <v>97</v>
          </cell>
          <cell r="G18">
            <v>51</v>
          </cell>
          <cell r="H18">
            <v>15.120000000000001</v>
          </cell>
          <cell r="I18" t="str">
            <v>O</v>
          </cell>
          <cell r="J18">
            <v>30.96</v>
          </cell>
          <cell r="K18">
            <v>9.7999999999999989</v>
          </cell>
        </row>
        <row r="19">
          <cell r="B19">
            <v>24.991666666666671</v>
          </cell>
          <cell r="C19">
            <v>30.5</v>
          </cell>
          <cell r="D19">
            <v>22.1</v>
          </cell>
          <cell r="E19">
            <v>82.041666666666671</v>
          </cell>
          <cell r="F19">
            <v>97</v>
          </cell>
          <cell r="G19">
            <v>57</v>
          </cell>
          <cell r="H19">
            <v>20.16</v>
          </cell>
          <cell r="I19" t="str">
            <v>O</v>
          </cell>
          <cell r="J19">
            <v>28.44</v>
          </cell>
          <cell r="K19">
            <v>0.2</v>
          </cell>
        </row>
        <row r="20">
          <cell r="B20">
            <v>25.700000000000003</v>
          </cell>
          <cell r="C20">
            <v>33.1</v>
          </cell>
          <cell r="D20">
            <v>19.899999999999999</v>
          </cell>
          <cell r="E20">
            <v>76.25</v>
          </cell>
          <cell r="F20">
            <v>97</v>
          </cell>
          <cell r="G20">
            <v>44</v>
          </cell>
          <cell r="H20">
            <v>14.4</v>
          </cell>
          <cell r="I20" t="str">
            <v>NO</v>
          </cell>
          <cell r="J20">
            <v>32.4</v>
          </cell>
          <cell r="K20">
            <v>0</v>
          </cell>
        </row>
        <row r="21">
          <cell r="B21">
            <v>27.537500000000005</v>
          </cell>
          <cell r="C21">
            <v>33.799999999999997</v>
          </cell>
          <cell r="D21">
            <v>23</v>
          </cell>
          <cell r="E21">
            <v>66.416666666666671</v>
          </cell>
          <cell r="F21">
            <v>87</v>
          </cell>
          <cell r="G21">
            <v>42</v>
          </cell>
          <cell r="H21">
            <v>24.48</v>
          </cell>
          <cell r="I21" t="str">
            <v>NE</v>
          </cell>
          <cell r="J21">
            <v>43.2</v>
          </cell>
          <cell r="K21">
            <v>0</v>
          </cell>
        </row>
        <row r="22">
          <cell r="B22">
            <v>28.079166666666669</v>
          </cell>
          <cell r="C22">
            <v>34.9</v>
          </cell>
          <cell r="D22">
            <v>23.6</v>
          </cell>
          <cell r="E22">
            <v>65.625</v>
          </cell>
          <cell r="F22">
            <v>85</v>
          </cell>
          <cell r="G22">
            <v>42</v>
          </cell>
          <cell r="H22">
            <v>18.720000000000002</v>
          </cell>
          <cell r="I22" t="str">
            <v>NE</v>
          </cell>
          <cell r="J22">
            <v>43.56</v>
          </cell>
          <cell r="K22">
            <v>0</v>
          </cell>
        </row>
        <row r="23">
          <cell r="B23">
            <v>23.775000000000002</v>
          </cell>
          <cell r="C23">
            <v>30.7</v>
          </cell>
          <cell r="D23">
            <v>19.600000000000001</v>
          </cell>
          <cell r="E23">
            <v>80.416666666666671</v>
          </cell>
          <cell r="F23">
            <v>96</v>
          </cell>
          <cell r="G23">
            <v>53</v>
          </cell>
          <cell r="H23">
            <v>37.440000000000005</v>
          </cell>
          <cell r="I23" t="str">
            <v>SE</v>
          </cell>
          <cell r="J23">
            <v>56.519999999999996</v>
          </cell>
          <cell r="K23">
            <v>11.6</v>
          </cell>
        </row>
        <row r="24">
          <cell r="B24">
            <v>25.087499999999995</v>
          </cell>
          <cell r="C24">
            <v>31.2</v>
          </cell>
          <cell r="D24">
            <v>20.9</v>
          </cell>
          <cell r="E24">
            <v>72.958333333333329</v>
          </cell>
          <cell r="F24">
            <v>95</v>
          </cell>
          <cell r="G24">
            <v>45</v>
          </cell>
          <cell r="H24">
            <v>32.04</v>
          </cell>
          <cell r="I24" t="str">
            <v>SE</v>
          </cell>
          <cell r="J24">
            <v>51.84</v>
          </cell>
          <cell r="K24">
            <v>0.2</v>
          </cell>
        </row>
        <row r="25">
          <cell r="B25">
            <v>23.849999999999998</v>
          </cell>
          <cell r="C25">
            <v>31.2</v>
          </cell>
          <cell r="D25">
            <v>17.899999999999999</v>
          </cell>
          <cell r="E25">
            <v>63.833333333333336</v>
          </cell>
          <cell r="F25">
            <v>91</v>
          </cell>
          <cell r="G25">
            <v>38</v>
          </cell>
          <cell r="H25">
            <v>30.6</v>
          </cell>
          <cell r="I25" t="str">
            <v>SE</v>
          </cell>
          <cell r="J25">
            <v>43.92</v>
          </cell>
          <cell r="K25">
            <v>0</v>
          </cell>
        </row>
        <row r="26">
          <cell r="B26">
            <v>24.687499999999996</v>
          </cell>
          <cell r="C26">
            <v>33.700000000000003</v>
          </cell>
          <cell r="D26">
            <v>16.8</v>
          </cell>
          <cell r="E26">
            <v>64.708333333333329</v>
          </cell>
          <cell r="F26">
            <v>91</v>
          </cell>
          <cell r="G26">
            <v>38</v>
          </cell>
          <cell r="H26">
            <v>23.759999999999998</v>
          </cell>
          <cell r="I26" t="str">
            <v>SE</v>
          </cell>
          <cell r="J26">
            <v>37.080000000000005</v>
          </cell>
          <cell r="K26">
            <v>0</v>
          </cell>
        </row>
        <row r="27">
          <cell r="B27">
            <v>24.466666666666665</v>
          </cell>
          <cell r="C27">
            <v>31.5</v>
          </cell>
          <cell r="D27">
            <v>20.2</v>
          </cell>
          <cell r="E27">
            <v>83.125</v>
          </cell>
          <cell r="F27">
            <v>98</v>
          </cell>
          <cell r="G27">
            <v>55</v>
          </cell>
          <cell r="H27">
            <v>17.28</v>
          </cell>
          <cell r="I27" t="str">
            <v>NO</v>
          </cell>
          <cell r="J27">
            <v>57.960000000000008</v>
          </cell>
          <cell r="K27">
            <v>20.8</v>
          </cell>
        </row>
        <row r="28">
          <cell r="B28">
            <v>21.400000000000002</v>
          </cell>
          <cell r="C28">
            <v>22.6</v>
          </cell>
          <cell r="D28">
            <v>19.5</v>
          </cell>
          <cell r="E28">
            <v>96.5</v>
          </cell>
          <cell r="F28">
            <v>98</v>
          </cell>
          <cell r="G28">
            <v>90</v>
          </cell>
          <cell r="H28">
            <v>18</v>
          </cell>
          <cell r="I28" t="str">
            <v>SE</v>
          </cell>
          <cell r="J28">
            <v>63.72</v>
          </cell>
          <cell r="K28">
            <v>57.6</v>
          </cell>
        </row>
        <row r="29">
          <cell r="B29">
            <v>23.212500000000002</v>
          </cell>
          <cell r="C29">
            <v>26.9</v>
          </cell>
          <cell r="D29">
            <v>21.1</v>
          </cell>
          <cell r="E29">
            <v>88.125</v>
          </cell>
          <cell r="F29">
            <v>98</v>
          </cell>
          <cell r="G29">
            <v>71</v>
          </cell>
          <cell r="H29">
            <v>20.52</v>
          </cell>
          <cell r="I29" t="str">
            <v>O</v>
          </cell>
          <cell r="J29">
            <v>37.080000000000005</v>
          </cell>
          <cell r="K29">
            <v>0.4</v>
          </cell>
        </row>
        <row r="30">
          <cell r="B30">
            <v>24.399999999999995</v>
          </cell>
          <cell r="C30">
            <v>30</v>
          </cell>
          <cell r="D30">
            <v>21.9</v>
          </cell>
          <cell r="E30">
            <v>85.5</v>
          </cell>
          <cell r="F30">
            <v>96</v>
          </cell>
          <cell r="G30">
            <v>62</v>
          </cell>
          <cell r="H30">
            <v>16.2</v>
          </cell>
          <cell r="I30" t="str">
            <v>NO</v>
          </cell>
          <cell r="J30">
            <v>36.36</v>
          </cell>
          <cell r="K30">
            <v>4.6000000000000005</v>
          </cell>
        </row>
        <row r="31">
          <cell r="B31">
            <v>22.491666666666671</v>
          </cell>
          <cell r="C31">
            <v>25.9</v>
          </cell>
          <cell r="D31">
            <v>19.2</v>
          </cell>
          <cell r="E31">
            <v>91.541666666666671</v>
          </cell>
          <cell r="F31">
            <v>98</v>
          </cell>
          <cell r="G31">
            <v>73</v>
          </cell>
          <cell r="H31">
            <v>16.920000000000002</v>
          </cell>
          <cell r="I31" t="str">
            <v>O</v>
          </cell>
          <cell r="J31">
            <v>44.64</v>
          </cell>
          <cell r="K31">
            <v>21.6</v>
          </cell>
        </row>
        <row r="32">
          <cell r="B32">
            <v>23.133333333333336</v>
          </cell>
          <cell r="C32">
            <v>29.4</v>
          </cell>
          <cell r="D32">
            <v>17.2</v>
          </cell>
          <cell r="E32">
            <v>75.583333333333329</v>
          </cell>
          <cell r="F32">
            <v>96</v>
          </cell>
          <cell r="G32">
            <v>51</v>
          </cell>
          <cell r="H32">
            <v>16.920000000000002</v>
          </cell>
          <cell r="I32" t="str">
            <v>SE</v>
          </cell>
          <cell r="J32">
            <v>27.720000000000002</v>
          </cell>
          <cell r="K32">
            <v>0</v>
          </cell>
        </row>
        <row r="33">
          <cell r="B33">
            <v>25.362499999999997</v>
          </cell>
          <cell r="C33">
            <v>31.5</v>
          </cell>
          <cell r="D33">
            <v>19.2</v>
          </cell>
          <cell r="E33">
            <v>69.791666666666671</v>
          </cell>
          <cell r="F33">
            <v>93</v>
          </cell>
          <cell r="G33">
            <v>50</v>
          </cell>
          <cell r="H33">
            <v>17.64</v>
          </cell>
          <cell r="I33" t="str">
            <v>L</v>
          </cell>
          <cell r="J33">
            <v>33.480000000000004</v>
          </cell>
          <cell r="K33">
            <v>0</v>
          </cell>
        </row>
        <row r="34">
          <cell r="B34">
            <v>27.349999999999998</v>
          </cell>
          <cell r="C34">
            <v>34.200000000000003</v>
          </cell>
          <cell r="D34">
            <v>21.4</v>
          </cell>
          <cell r="E34">
            <v>70.5</v>
          </cell>
          <cell r="F34">
            <v>96</v>
          </cell>
          <cell r="G34">
            <v>41</v>
          </cell>
          <cell r="H34">
            <v>12.24</v>
          </cell>
          <cell r="I34" t="str">
            <v>L</v>
          </cell>
          <cell r="J34">
            <v>24.840000000000003</v>
          </cell>
          <cell r="K34">
            <v>0</v>
          </cell>
        </row>
        <row r="35">
          <cell r="B35">
            <v>27.770833333333339</v>
          </cell>
          <cell r="C35">
            <v>33.9</v>
          </cell>
          <cell r="D35">
            <v>21.3</v>
          </cell>
          <cell r="E35">
            <v>65.416666666666671</v>
          </cell>
          <cell r="F35">
            <v>93</v>
          </cell>
          <cell r="G35">
            <v>45</v>
          </cell>
          <cell r="H35">
            <v>19.079999999999998</v>
          </cell>
          <cell r="I35" t="str">
            <v>NO</v>
          </cell>
          <cell r="J35">
            <v>61.560000000000009</v>
          </cell>
          <cell r="K35">
            <v>3.4</v>
          </cell>
        </row>
        <row r="36">
          <cell r="I36" t="str">
            <v>SE</v>
          </cell>
        </row>
      </sheetData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25.724999999999998</v>
          </cell>
          <cell r="C5">
            <v>33.299999999999997</v>
          </cell>
          <cell r="D5">
            <v>20.100000000000001</v>
          </cell>
          <cell r="E5">
            <v>76.916666666666671</v>
          </cell>
          <cell r="F5">
            <v>96</v>
          </cell>
          <cell r="G5">
            <v>53</v>
          </cell>
          <cell r="H5">
            <v>23.040000000000003</v>
          </cell>
          <cell r="I5" t="str">
            <v>N</v>
          </cell>
          <cell r="J5">
            <v>41.04</v>
          </cell>
          <cell r="K5">
            <v>0</v>
          </cell>
        </row>
        <row r="6">
          <cell r="B6">
            <v>26.279166666666665</v>
          </cell>
          <cell r="C6">
            <v>32.299999999999997</v>
          </cell>
          <cell r="D6">
            <v>21.3</v>
          </cell>
          <cell r="E6">
            <v>80.041666666666671</v>
          </cell>
          <cell r="F6">
            <v>98</v>
          </cell>
          <cell r="G6">
            <v>57</v>
          </cell>
          <cell r="H6">
            <v>29.16</v>
          </cell>
          <cell r="I6" t="str">
            <v>N</v>
          </cell>
          <cell r="J6">
            <v>47.88</v>
          </cell>
          <cell r="K6">
            <v>44.800000000000004</v>
          </cell>
        </row>
        <row r="7">
          <cell r="B7">
            <v>24.904166666666669</v>
          </cell>
          <cell r="C7">
            <v>30.6</v>
          </cell>
          <cell r="D7">
            <v>21.5</v>
          </cell>
          <cell r="E7">
            <v>87.958333333333329</v>
          </cell>
          <cell r="F7">
            <v>99</v>
          </cell>
          <cell r="G7">
            <v>59</v>
          </cell>
          <cell r="H7">
            <v>19.079999999999998</v>
          </cell>
          <cell r="I7" t="str">
            <v>S</v>
          </cell>
          <cell r="J7">
            <v>31.319999999999997</v>
          </cell>
          <cell r="K7">
            <v>0</v>
          </cell>
        </row>
        <row r="8">
          <cell r="B8">
            <v>23.370833333333334</v>
          </cell>
          <cell r="C8">
            <v>32.299999999999997</v>
          </cell>
          <cell r="D8">
            <v>19.5</v>
          </cell>
          <cell r="E8">
            <v>83.958333333333329</v>
          </cell>
          <cell r="F8">
            <v>96</v>
          </cell>
          <cell r="G8">
            <v>54</v>
          </cell>
          <cell r="H8">
            <v>23.400000000000002</v>
          </cell>
          <cell r="I8" t="str">
            <v>SO</v>
          </cell>
          <cell r="J8">
            <v>37.080000000000005</v>
          </cell>
          <cell r="K8">
            <v>0</v>
          </cell>
        </row>
        <row r="9">
          <cell r="B9">
            <v>24.654166666666665</v>
          </cell>
          <cell r="C9">
            <v>32</v>
          </cell>
          <cell r="D9">
            <v>19.5</v>
          </cell>
          <cell r="E9">
            <v>76.916666666666671</v>
          </cell>
          <cell r="F9">
            <v>96</v>
          </cell>
          <cell r="G9">
            <v>49</v>
          </cell>
          <cell r="H9">
            <v>16.920000000000002</v>
          </cell>
          <cell r="I9" t="str">
            <v>SO</v>
          </cell>
          <cell r="J9">
            <v>37.080000000000005</v>
          </cell>
          <cell r="K9">
            <v>2.4000000000000004</v>
          </cell>
        </row>
        <row r="10">
          <cell r="B10">
            <v>24.445833333333329</v>
          </cell>
          <cell r="C10">
            <v>31.7</v>
          </cell>
          <cell r="D10">
            <v>18.899999999999999</v>
          </cell>
          <cell r="E10">
            <v>75.375</v>
          </cell>
          <cell r="F10">
            <v>93</v>
          </cell>
          <cell r="G10">
            <v>52</v>
          </cell>
          <cell r="H10">
            <v>15.120000000000001</v>
          </cell>
          <cell r="I10" t="str">
            <v>SO</v>
          </cell>
          <cell r="J10">
            <v>39.24</v>
          </cell>
          <cell r="K10">
            <v>0.60000000000000009</v>
          </cell>
        </row>
        <row r="11">
          <cell r="B11">
            <v>26.091666666666669</v>
          </cell>
          <cell r="C11">
            <v>34.299999999999997</v>
          </cell>
          <cell r="D11">
            <v>20.100000000000001</v>
          </cell>
          <cell r="E11">
            <v>76.25</v>
          </cell>
          <cell r="F11">
            <v>98</v>
          </cell>
          <cell r="G11">
            <v>45</v>
          </cell>
          <cell r="H11">
            <v>26.64</v>
          </cell>
          <cell r="I11" t="str">
            <v>N</v>
          </cell>
          <cell r="J11">
            <v>41.76</v>
          </cell>
          <cell r="K11">
            <v>0</v>
          </cell>
        </row>
        <row r="12">
          <cell r="B12">
            <v>26.079166666666669</v>
          </cell>
          <cell r="C12">
            <v>33.700000000000003</v>
          </cell>
          <cell r="D12">
            <v>21.9</v>
          </cell>
          <cell r="E12">
            <v>81</v>
          </cell>
          <cell r="F12">
            <v>96</v>
          </cell>
          <cell r="G12">
            <v>55</v>
          </cell>
          <cell r="H12">
            <v>22.32</v>
          </cell>
          <cell r="I12" t="str">
            <v>N</v>
          </cell>
          <cell r="J12">
            <v>39.6</v>
          </cell>
          <cell r="K12">
            <v>0.2</v>
          </cell>
        </row>
        <row r="13">
          <cell r="B13">
            <v>26.970833333333335</v>
          </cell>
          <cell r="C13">
            <v>36.5</v>
          </cell>
          <cell r="D13">
            <v>21.5</v>
          </cell>
          <cell r="E13">
            <v>76.791666666666671</v>
          </cell>
          <cell r="F13">
            <v>96</v>
          </cell>
          <cell r="G13">
            <v>38</v>
          </cell>
          <cell r="H13">
            <v>25.56</v>
          </cell>
          <cell r="I13" t="str">
            <v>N</v>
          </cell>
          <cell r="J13">
            <v>40.32</v>
          </cell>
          <cell r="K13">
            <v>0</v>
          </cell>
        </row>
        <row r="14">
          <cell r="B14">
            <v>22.529166666666669</v>
          </cell>
          <cell r="C14">
            <v>28.2</v>
          </cell>
          <cell r="D14">
            <v>19.5</v>
          </cell>
          <cell r="E14">
            <v>90.666666666666671</v>
          </cell>
          <cell r="F14">
            <v>99</v>
          </cell>
          <cell r="G14">
            <v>71</v>
          </cell>
          <cell r="H14">
            <v>27.720000000000002</v>
          </cell>
          <cell r="I14" t="str">
            <v>SE</v>
          </cell>
          <cell r="J14">
            <v>42.480000000000004</v>
          </cell>
          <cell r="K14">
            <v>66.399999999999991</v>
          </cell>
        </row>
        <row r="15">
          <cell r="B15">
            <v>24.495833333333334</v>
          </cell>
          <cell r="C15">
            <v>32.1</v>
          </cell>
          <cell r="D15">
            <v>20.3</v>
          </cell>
          <cell r="E15">
            <v>83.25</v>
          </cell>
          <cell r="F15">
            <v>98</v>
          </cell>
          <cell r="G15">
            <v>55</v>
          </cell>
          <cell r="H15">
            <v>14.04</v>
          </cell>
          <cell r="I15" t="str">
            <v>SE</v>
          </cell>
          <cell r="J15">
            <v>25.56</v>
          </cell>
          <cell r="K15">
            <v>0</v>
          </cell>
        </row>
        <row r="16">
          <cell r="B16">
            <v>25.520833333333339</v>
          </cell>
          <cell r="C16">
            <v>31.4</v>
          </cell>
          <cell r="D16">
            <v>21.9</v>
          </cell>
          <cell r="E16">
            <v>87.375</v>
          </cell>
          <cell r="F16">
            <v>98</v>
          </cell>
          <cell r="G16">
            <v>61</v>
          </cell>
          <cell r="H16">
            <v>12.24</v>
          </cell>
          <cell r="I16" t="str">
            <v>N</v>
          </cell>
          <cell r="J16">
            <v>33.119999999999997</v>
          </cell>
          <cell r="K16">
            <v>1.6</v>
          </cell>
        </row>
        <row r="17">
          <cell r="B17">
            <v>27.091666666666665</v>
          </cell>
          <cell r="C17">
            <v>33.200000000000003</v>
          </cell>
          <cell r="D17">
            <v>22.4</v>
          </cell>
          <cell r="E17">
            <v>76.041666666666671</v>
          </cell>
          <cell r="F17">
            <v>96</v>
          </cell>
          <cell r="G17">
            <v>48</v>
          </cell>
          <cell r="H17">
            <v>18</v>
          </cell>
          <cell r="I17" t="str">
            <v>O</v>
          </cell>
          <cell r="J17">
            <v>34.56</v>
          </cell>
          <cell r="K17">
            <v>0</v>
          </cell>
        </row>
        <row r="18">
          <cell r="B18">
            <v>24.891666666666666</v>
          </cell>
          <cell r="C18">
            <v>30.7</v>
          </cell>
          <cell r="D18">
            <v>21.8</v>
          </cell>
          <cell r="E18">
            <v>84.083333333333329</v>
          </cell>
          <cell r="F18">
            <v>95</v>
          </cell>
          <cell r="G18">
            <v>63</v>
          </cell>
          <cell r="H18">
            <v>16.559999999999999</v>
          </cell>
          <cell r="I18" t="str">
            <v>S</v>
          </cell>
          <cell r="J18">
            <v>28.08</v>
          </cell>
          <cell r="K18">
            <v>0.2</v>
          </cell>
        </row>
        <row r="19">
          <cell r="B19">
            <v>24.075000000000003</v>
          </cell>
          <cell r="C19">
            <v>32.1</v>
          </cell>
          <cell r="D19">
            <v>19.600000000000001</v>
          </cell>
          <cell r="E19">
            <v>78.625</v>
          </cell>
          <cell r="F19">
            <v>94</v>
          </cell>
          <cell r="G19">
            <v>50</v>
          </cell>
          <cell r="H19">
            <v>19.8</v>
          </cell>
          <cell r="I19" t="str">
            <v>S</v>
          </cell>
          <cell r="J19">
            <v>30.96</v>
          </cell>
          <cell r="K19">
            <v>0</v>
          </cell>
        </row>
        <row r="20">
          <cell r="B20">
            <v>25.445833333333329</v>
          </cell>
          <cell r="C20">
            <v>33.299999999999997</v>
          </cell>
          <cell r="D20">
            <v>19.7</v>
          </cell>
          <cell r="E20">
            <v>77.416666666666671</v>
          </cell>
          <cell r="F20">
            <v>96</v>
          </cell>
          <cell r="G20">
            <v>51</v>
          </cell>
          <cell r="H20">
            <v>20.16</v>
          </cell>
          <cell r="I20" t="str">
            <v>N</v>
          </cell>
          <cell r="J20">
            <v>40.32</v>
          </cell>
          <cell r="K20">
            <v>0</v>
          </cell>
        </row>
        <row r="21">
          <cell r="B21">
            <v>29.016666666666655</v>
          </cell>
          <cell r="C21">
            <v>35.6</v>
          </cell>
          <cell r="D21">
            <v>23.1</v>
          </cell>
          <cell r="E21">
            <v>68.708333333333329</v>
          </cell>
          <cell r="F21">
            <v>94</v>
          </cell>
          <cell r="G21">
            <v>46</v>
          </cell>
          <cell r="H21">
            <v>29.52</v>
          </cell>
          <cell r="I21" t="str">
            <v>N</v>
          </cell>
          <cell r="J21">
            <v>50.04</v>
          </cell>
          <cell r="K21">
            <v>0</v>
          </cell>
        </row>
        <row r="22">
          <cell r="B22">
            <v>29.354166666666661</v>
          </cell>
          <cell r="C22">
            <v>36.6</v>
          </cell>
          <cell r="D22">
            <v>23.3</v>
          </cell>
          <cell r="E22">
            <v>69.625</v>
          </cell>
          <cell r="F22">
            <v>88</v>
          </cell>
          <cell r="G22">
            <v>43</v>
          </cell>
          <cell r="H22">
            <v>39.96</v>
          </cell>
          <cell r="I22" t="str">
            <v>N</v>
          </cell>
          <cell r="J22">
            <v>67.680000000000007</v>
          </cell>
          <cell r="K22">
            <v>0.2</v>
          </cell>
        </row>
        <row r="23">
          <cell r="B23">
            <v>23.183333333333334</v>
          </cell>
          <cell r="C23">
            <v>26.5</v>
          </cell>
          <cell r="D23">
            <v>21</v>
          </cell>
          <cell r="E23">
            <v>86.208333333333329</v>
          </cell>
          <cell r="F23">
            <v>96</v>
          </cell>
          <cell r="G23">
            <v>70</v>
          </cell>
          <cell r="H23">
            <v>28.44</v>
          </cell>
          <cell r="I23" t="str">
            <v>S</v>
          </cell>
          <cell r="J23">
            <v>61.2</v>
          </cell>
          <cell r="K23">
            <v>0.8</v>
          </cell>
        </row>
        <row r="24">
          <cell r="B24">
            <v>25.845833333333331</v>
          </cell>
          <cell r="C24">
            <v>32.6</v>
          </cell>
          <cell r="D24">
            <v>19.600000000000001</v>
          </cell>
          <cell r="E24">
            <v>76.416666666666671</v>
          </cell>
          <cell r="F24">
            <v>98</v>
          </cell>
          <cell r="G24">
            <v>45</v>
          </cell>
          <cell r="H24">
            <v>18.720000000000002</v>
          </cell>
          <cell r="I24" t="str">
            <v>S</v>
          </cell>
          <cell r="J24">
            <v>32.4</v>
          </cell>
          <cell r="K24">
            <v>0</v>
          </cell>
        </row>
        <row r="25">
          <cell r="B25">
            <v>26.141666666666669</v>
          </cell>
          <cell r="C25">
            <v>32.200000000000003</v>
          </cell>
          <cell r="D25">
            <v>19.5</v>
          </cell>
          <cell r="E25">
            <v>61.083333333333336</v>
          </cell>
          <cell r="F25">
            <v>88</v>
          </cell>
          <cell r="G25">
            <v>40</v>
          </cell>
          <cell r="H25">
            <v>20.16</v>
          </cell>
          <cell r="I25" t="str">
            <v>L</v>
          </cell>
          <cell r="J25">
            <v>30.6</v>
          </cell>
          <cell r="K25">
            <v>0</v>
          </cell>
        </row>
        <row r="26">
          <cell r="B26">
            <v>26.408333333333331</v>
          </cell>
          <cell r="C26">
            <v>34.5</v>
          </cell>
          <cell r="D26">
            <v>19.5</v>
          </cell>
          <cell r="E26">
            <v>60.791666666666664</v>
          </cell>
          <cell r="F26">
            <v>89</v>
          </cell>
          <cell r="G26">
            <v>42</v>
          </cell>
          <cell r="H26">
            <v>17.28</v>
          </cell>
          <cell r="I26" t="str">
            <v>N</v>
          </cell>
          <cell r="J26">
            <v>32.4</v>
          </cell>
          <cell r="K26">
            <v>0</v>
          </cell>
        </row>
        <row r="27">
          <cell r="B27">
            <v>25.962500000000002</v>
          </cell>
          <cell r="C27">
            <v>32.4</v>
          </cell>
          <cell r="D27">
            <v>21.7</v>
          </cell>
          <cell r="E27">
            <v>80.333333333333329</v>
          </cell>
          <cell r="F27">
            <v>96</v>
          </cell>
          <cell r="G27">
            <v>57</v>
          </cell>
          <cell r="H27">
            <v>19.8</v>
          </cell>
          <cell r="I27" t="str">
            <v>N</v>
          </cell>
          <cell r="J27">
            <v>36.36</v>
          </cell>
          <cell r="K27">
            <v>1.4</v>
          </cell>
        </row>
        <row r="28">
          <cell r="B28">
            <v>24.037499999999998</v>
          </cell>
          <cell r="C28">
            <v>27.2</v>
          </cell>
          <cell r="D28">
            <v>22.6</v>
          </cell>
          <cell r="E28">
            <v>93.291666666666671</v>
          </cell>
          <cell r="F28">
            <v>98</v>
          </cell>
          <cell r="G28">
            <v>76</v>
          </cell>
          <cell r="H28">
            <v>16.2</v>
          </cell>
          <cell r="I28" t="str">
            <v>N</v>
          </cell>
          <cell r="J28">
            <v>27.36</v>
          </cell>
          <cell r="K28">
            <v>6.4</v>
          </cell>
        </row>
        <row r="29">
          <cell r="B29">
            <v>24.137500000000003</v>
          </cell>
          <cell r="C29">
            <v>28.4</v>
          </cell>
          <cell r="D29">
            <v>22.2</v>
          </cell>
          <cell r="E29">
            <v>90.541666666666671</v>
          </cell>
          <cell r="F29">
            <v>98</v>
          </cell>
          <cell r="G29">
            <v>71</v>
          </cell>
          <cell r="H29">
            <v>13.68</v>
          </cell>
          <cell r="I29" t="str">
            <v>N</v>
          </cell>
          <cell r="J29">
            <v>22.68</v>
          </cell>
          <cell r="K29">
            <v>13.2</v>
          </cell>
        </row>
        <row r="30">
          <cell r="B30">
            <v>25.404166666666669</v>
          </cell>
          <cell r="C30">
            <v>31.1</v>
          </cell>
          <cell r="D30">
            <v>22.5</v>
          </cell>
          <cell r="E30">
            <v>86.25</v>
          </cell>
          <cell r="F30">
            <v>99</v>
          </cell>
          <cell r="G30">
            <v>61</v>
          </cell>
          <cell r="H30">
            <v>20.88</v>
          </cell>
          <cell r="I30" t="str">
            <v>NO</v>
          </cell>
          <cell r="J30">
            <v>33.840000000000003</v>
          </cell>
          <cell r="K30">
            <v>4</v>
          </cell>
        </row>
        <row r="31">
          <cell r="B31">
            <v>23.287499999999994</v>
          </cell>
          <cell r="C31">
            <v>27.8</v>
          </cell>
          <cell r="D31">
            <v>21.3</v>
          </cell>
          <cell r="E31">
            <v>86.541666666666671</v>
          </cell>
          <cell r="F31">
            <v>98</v>
          </cell>
          <cell r="G31">
            <v>57</v>
          </cell>
          <cell r="H31">
            <v>21.240000000000002</v>
          </cell>
          <cell r="I31" t="str">
            <v>S</v>
          </cell>
          <cell r="J31">
            <v>35.64</v>
          </cell>
          <cell r="K31">
            <v>32.200000000000003</v>
          </cell>
        </row>
        <row r="32">
          <cell r="B32">
            <v>22.266666666666662</v>
          </cell>
          <cell r="C32">
            <v>30</v>
          </cell>
          <cell r="D32">
            <v>16.3</v>
          </cell>
          <cell r="E32">
            <v>73.583333333333329</v>
          </cell>
          <cell r="F32">
            <v>97</v>
          </cell>
          <cell r="G32">
            <v>43</v>
          </cell>
          <cell r="H32">
            <v>12.24</v>
          </cell>
          <cell r="I32" t="str">
            <v>S</v>
          </cell>
          <cell r="J32">
            <v>21.6</v>
          </cell>
          <cell r="K32">
            <v>0</v>
          </cell>
        </row>
        <row r="33">
          <cell r="B33">
            <v>25.5</v>
          </cell>
          <cell r="C33">
            <v>32.1</v>
          </cell>
          <cell r="D33">
            <v>20.8</v>
          </cell>
          <cell r="E33">
            <v>68.625</v>
          </cell>
          <cell r="F33">
            <v>86</v>
          </cell>
          <cell r="G33">
            <v>43</v>
          </cell>
          <cell r="H33">
            <v>15.48</v>
          </cell>
          <cell r="I33" t="str">
            <v>N</v>
          </cell>
          <cell r="J33">
            <v>27.36</v>
          </cell>
          <cell r="K33">
            <v>0</v>
          </cell>
        </row>
        <row r="34">
          <cell r="B34">
            <v>27.262499999999999</v>
          </cell>
          <cell r="C34">
            <v>34.299999999999997</v>
          </cell>
          <cell r="D34">
            <v>22.3</v>
          </cell>
          <cell r="E34">
            <v>77.458333333333329</v>
          </cell>
          <cell r="F34">
            <v>97</v>
          </cell>
          <cell r="G34">
            <v>48</v>
          </cell>
          <cell r="H34">
            <v>20.52</v>
          </cell>
          <cell r="I34" t="str">
            <v>N</v>
          </cell>
          <cell r="J34">
            <v>33.840000000000003</v>
          </cell>
          <cell r="K34">
            <v>0</v>
          </cell>
        </row>
        <row r="35">
          <cell r="B35">
            <v>29.337499999999995</v>
          </cell>
          <cell r="C35">
            <v>36</v>
          </cell>
          <cell r="D35">
            <v>23.5</v>
          </cell>
          <cell r="E35">
            <v>68.458333333333329</v>
          </cell>
          <cell r="F35">
            <v>91</v>
          </cell>
          <cell r="G35">
            <v>44</v>
          </cell>
          <cell r="H35">
            <v>32.76</v>
          </cell>
          <cell r="I35" t="str">
            <v>N</v>
          </cell>
          <cell r="J35">
            <v>49.680000000000007</v>
          </cell>
          <cell r="K35">
            <v>0</v>
          </cell>
        </row>
      </sheetData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25.358333333333338</v>
          </cell>
          <cell r="C5">
            <v>33.9</v>
          </cell>
          <cell r="D5">
            <v>20.7</v>
          </cell>
          <cell r="E5">
            <v>79.291666666666671</v>
          </cell>
          <cell r="F5">
            <v>98</v>
          </cell>
          <cell r="G5">
            <v>45</v>
          </cell>
          <cell r="H5" t="str">
            <v>*</v>
          </cell>
          <cell r="I5" t="str">
            <v>N</v>
          </cell>
          <cell r="J5" t="str">
            <v>*</v>
          </cell>
          <cell r="K5">
            <v>0.2</v>
          </cell>
        </row>
        <row r="6">
          <cell r="B6">
            <v>26.545833333333334</v>
          </cell>
          <cell r="C6">
            <v>34.299999999999997</v>
          </cell>
          <cell r="D6">
            <v>21.7</v>
          </cell>
          <cell r="E6">
            <v>75.208333333333329</v>
          </cell>
          <cell r="F6">
            <v>95</v>
          </cell>
          <cell r="G6">
            <v>46</v>
          </cell>
          <cell r="H6" t="str">
            <v>*</v>
          </cell>
          <cell r="I6" t="str">
            <v>N</v>
          </cell>
          <cell r="J6" t="str">
            <v>*</v>
          </cell>
          <cell r="K6">
            <v>11.2</v>
          </cell>
        </row>
        <row r="7">
          <cell r="B7">
            <v>26.708333333333343</v>
          </cell>
          <cell r="C7">
            <v>35.4</v>
          </cell>
          <cell r="D7">
            <v>21.3</v>
          </cell>
          <cell r="E7">
            <v>74.583333333333329</v>
          </cell>
          <cell r="F7">
            <v>94</v>
          </cell>
          <cell r="G7">
            <v>41</v>
          </cell>
          <cell r="H7" t="str">
            <v>*</v>
          </cell>
          <cell r="I7" t="str">
            <v>N</v>
          </cell>
          <cell r="J7" t="str">
            <v>*</v>
          </cell>
          <cell r="K7">
            <v>0.8</v>
          </cell>
        </row>
        <row r="8">
          <cell r="B8">
            <v>26.783333333333331</v>
          </cell>
          <cell r="C8">
            <v>34.6</v>
          </cell>
          <cell r="D8">
            <v>21</v>
          </cell>
          <cell r="E8">
            <v>71.583333333333329</v>
          </cell>
          <cell r="F8">
            <v>97</v>
          </cell>
          <cell r="G8">
            <v>40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25.975000000000005</v>
          </cell>
          <cell r="C9">
            <v>31.2</v>
          </cell>
          <cell r="D9">
            <v>22.2</v>
          </cell>
          <cell r="E9">
            <v>70</v>
          </cell>
          <cell r="F9">
            <v>89</v>
          </cell>
          <cell r="G9">
            <v>48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24.275000000000002</v>
          </cell>
          <cell r="C10">
            <v>29.9</v>
          </cell>
          <cell r="D10">
            <v>18.100000000000001</v>
          </cell>
          <cell r="E10">
            <v>65.083333333333329</v>
          </cell>
          <cell r="F10">
            <v>81</v>
          </cell>
          <cell r="G10">
            <v>47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25.162499999999998</v>
          </cell>
          <cell r="C11">
            <v>34.200000000000003</v>
          </cell>
          <cell r="D11">
            <v>20.2</v>
          </cell>
          <cell r="E11">
            <v>67.583333333333329</v>
          </cell>
          <cell r="F11">
            <v>82</v>
          </cell>
          <cell r="G11">
            <v>46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23.445833333333336</v>
          </cell>
          <cell r="C12">
            <v>28.9</v>
          </cell>
          <cell r="D12">
            <v>20.9</v>
          </cell>
          <cell r="E12">
            <v>90.5</v>
          </cell>
          <cell r="F12">
            <v>98</v>
          </cell>
          <cell r="G12">
            <v>71</v>
          </cell>
          <cell r="H12" t="str">
            <v>*</v>
          </cell>
          <cell r="I12" t="str">
            <v>N</v>
          </cell>
          <cell r="J12" t="str">
            <v>*</v>
          </cell>
          <cell r="K12">
            <v>54.4</v>
          </cell>
        </row>
        <row r="13">
          <cell r="B13">
            <v>24.5625</v>
          </cell>
          <cell r="C13">
            <v>34.6</v>
          </cell>
          <cell r="D13">
            <v>20.7</v>
          </cell>
          <cell r="E13">
            <v>83.75</v>
          </cell>
          <cell r="F13">
            <v>98</v>
          </cell>
          <cell r="G13">
            <v>47</v>
          </cell>
          <cell r="H13" t="str">
            <v>*</v>
          </cell>
          <cell r="I13" t="str">
            <v>N</v>
          </cell>
          <cell r="J13" t="str">
            <v>*</v>
          </cell>
          <cell r="K13">
            <v>23.2</v>
          </cell>
        </row>
        <row r="14">
          <cell r="B14">
            <v>22.637500000000006</v>
          </cell>
          <cell r="C14">
            <v>26</v>
          </cell>
          <cell r="D14">
            <v>20.6</v>
          </cell>
          <cell r="E14">
            <v>93.5</v>
          </cell>
          <cell r="F14">
            <v>98</v>
          </cell>
          <cell r="G14">
            <v>80</v>
          </cell>
          <cell r="H14" t="str">
            <v>*</v>
          </cell>
          <cell r="I14" t="str">
            <v>N</v>
          </cell>
          <cell r="J14" t="str">
            <v>*</v>
          </cell>
          <cell r="K14">
            <v>6.6000000000000005</v>
          </cell>
        </row>
        <row r="15">
          <cell r="B15">
            <v>25.062500000000004</v>
          </cell>
          <cell r="C15">
            <v>31.7</v>
          </cell>
          <cell r="D15">
            <v>21.5</v>
          </cell>
          <cell r="E15">
            <v>83.333333333333329</v>
          </cell>
          <cell r="F15">
            <v>98</v>
          </cell>
          <cell r="G15">
            <v>56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25.583333333333332</v>
          </cell>
          <cell r="C16">
            <v>33.700000000000003</v>
          </cell>
          <cell r="D16">
            <v>19.2</v>
          </cell>
          <cell r="E16">
            <v>71.666666666666671</v>
          </cell>
          <cell r="F16">
            <v>89</v>
          </cell>
          <cell r="G16">
            <v>49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26.604166666666668</v>
          </cell>
          <cell r="C17">
            <v>29.9</v>
          </cell>
          <cell r="D17">
            <v>24.2</v>
          </cell>
          <cell r="E17">
            <v>77.208333333333329</v>
          </cell>
          <cell r="F17">
            <v>89</v>
          </cell>
          <cell r="G17">
            <v>64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</v>
          </cell>
        </row>
        <row r="18">
          <cell r="B18">
            <v>26.6875</v>
          </cell>
          <cell r="C18">
            <v>34</v>
          </cell>
          <cell r="D18">
            <v>22</v>
          </cell>
          <cell r="E18">
            <v>75.416666666666671</v>
          </cell>
          <cell r="F18">
            <v>96</v>
          </cell>
          <cell r="G18">
            <v>45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</v>
          </cell>
        </row>
        <row r="19">
          <cell r="B19">
            <v>26.812500000000004</v>
          </cell>
          <cell r="C19">
            <v>34.1</v>
          </cell>
          <cell r="D19">
            <v>22.7</v>
          </cell>
          <cell r="E19">
            <v>79</v>
          </cell>
          <cell r="F19">
            <v>97</v>
          </cell>
          <cell r="G19">
            <v>48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0.4</v>
          </cell>
        </row>
        <row r="20">
          <cell r="B20">
            <v>27.391666666666669</v>
          </cell>
          <cell r="C20">
            <v>35.1</v>
          </cell>
          <cell r="D20">
            <v>22.3</v>
          </cell>
          <cell r="E20">
            <v>75.666666666666671</v>
          </cell>
          <cell r="F20">
            <v>96</v>
          </cell>
          <cell r="G20">
            <v>46</v>
          </cell>
          <cell r="H20" t="str">
            <v>*</v>
          </cell>
          <cell r="I20" t="str">
            <v>N</v>
          </cell>
          <cell r="J20" t="str">
            <v>*</v>
          </cell>
          <cell r="K20">
            <v>9.6</v>
          </cell>
        </row>
        <row r="21">
          <cell r="B21">
            <v>28.633333333333336</v>
          </cell>
          <cell r="C21">
            <v>35.299999999999997</v>
          </cell>
          <cell r="D21">
            <v>23.1</v>
          </cell>
          <cell r="E21">
            <v>72.791666666666671</v>
          </cell>
          <cell r="F21">
            <v>96</v>
          </cell>
          <cell r="G21">
            <v>45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27.720833333333331</v>
          </cell>
          <cell r="C22">
            <v>35.700000000000003</v>
          </cell>
          <cell r="D22">
            <v>19.899999999999999</v>
          </cell>
          <cell r="E22">
            <v>71.875</v>
          </cell>
          <cell r="F22">
            <v>98</v>
          </cell>
          <cell r="G22">
            <v>44</v>
          </cell>
          <cell r="H22" t="str">
            <v>*</v>
          </cell>
          <cell r="I22" t="str">
            <v>N</v>
          </cell>
          <cell r="J22" t="str">
            <v>*</v>
          </cell>
          <cell r="K22">
            <v>29.6</v>
          </cell>
        </row>
        <row r="23">
          <cell r="B23">
            <v>24.441666666666663</v>
          </cell>
          <cell r="C23">
            <v>31.4</v>
          </cell>
          <cell r="D23">
            <v>19.7</v>
          </cell>
          <cell r="E23">
            <v>81.125</v>
          </cell>
          <cell r="F23">
            <v>98</v>
          </cell>
          <cell r="G23">
            <v>54</v>
          </cell>
          <cell r="H23" t="str">
            <v>*</v>
          </cell>
          <cell r="I23" t="str">
            <v>N</v>
          </cell>
          <cell r="J23" t="str">
            <v>*</v>
          </cell>
          <cell r="K23">
            <v>1.4</v>
          </cell>
        </row>
        <row r="24">
          <cell r="B24">
            <v>24.645833333333332</v>
          </cell>
          <cell r="C24">
            <v>30.1</v>
          </cell>
          <cell r="D24">
            <v>18.8</v>
          </cell>
          <cell r="E24">
            <v>63.416666666666664</v>
          </cell>
          <cell r="F24">
            <v>84</v>
          </cell>
          <cell r="G24">
            <v>42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23.254166666666663</v>
          </cell>
          <cell r="C25">
            <v>30.6</v>
          </cell>
          <cell r="D25">
            <v>15.8</v>
          </cell>
          <cell r="E25">
            <v>56.958333333333336</v>
          </cell>
          <cell r="F25">
            <v>77</v>
          </cell>
          <cell r="G25">
            <v>37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24.954166666666662</v>
          </cell>
          <cell r="C26">
            <v>34.200000000000003</v>
          </cell>
          <cell r="D26">
            <v>17.899999999999999</v>
          </cell>
          <cell r="E26">
            <v>63.541666666666664</v>
          </cell>
          <cell r="F26">
            <v>85</v>
          </cell>
          <cell r="G26">
            <v>35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26.887499999999999</v>
          </cell>
          <cell r="C27">
            <v>34.799999999999997</v>
          </cell>
          <cell r="D27">
            <v>21</v>
          </cell>
          <cell r="E27">
            <v>69.791666666666671</v>
          </cell>
          <cell r="F27">
            <v>93</v>
          </cell>
          <cell r="G27">
            <v>44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0.6</v>
          </cell>
        </row>
        <row r="28">
          <cell r="B28">
            <v>23.724999999999998</v>
          </cell>
          <cell r="C28">
            <v>27.1</v>
          </cell>
          <cell r="D28">
            <v>21.4</v>
          </cell>
          <cell r="E28">
            <v>89.125</v>
          </cell>
          <cell r="F28">
            <v>98</v>
          </cell>
          <cell r="G28">
            <v>72</v>
          </cell>
          <cell r="H28" t="str">
            <v>*</v>
          </cell>
          <cell r="I28" t="str">
            <v>N</v>
          </cell>
          <cell r="J28" t="str">
            <v>*</v>
          </cell>
          <cell r="K28">
            <v>38.4</v>
          </cell>
        </row>
        <row r="29">
          <cell r="B29">
            <v>23.445833333333336</v>
          </cell>
          <cell r="C29">
            <v>27.5</v>
          </cell>
          <cell r="D29">
            <v>21.6</v>
          </cell>
          <cell r="E29">
            <v>90.125</v>
          </cell>
          <cell r="F29">
            <v>98</v>
          </cell>
          <cell r="G29">
            <v>73</v>
          </cell>
          <cell r="H29" t="str">
            <v>*</v>
          </cell>
          <cell r="I29" t="str">
            <v>N</v>
          </cell>
          <cell r="J29" t="str">
            <v>*</v>
          </cell>
          <cell r="K29">
            <v>22.999999999999996</v>
          </cell>
        </row>
        <row r="30">
          <cell r="B30">
            <v>23.733333333333334</v>
          </cell>
          <cell r="C30">
            <v>30.6</v>
          </cell>
          <cell r="D30">
            <v>21.9</v>
          </cell>
          <cell r="E30">
            <v>90.833333333333329</v>
          </cell>
          <cell r="F30">
            <v>98</v>
          </cell>
          <cell r="G30">
            <v>59</v>
          </cell>
          <cell r="H30" t="str">
            <v>*</v>
          </cell>
          <cell r="I30" t="str">
            <v>N</v>
          </cell>
          <cell r="J30" t="str">
            <v>*</v>
          </cell>
          <cell r="K30">
            <v>22.8</v>
          </cell>
        </row>
        <row r="31">
          <cell r="B31">
            <v>23.941666666666666</v>
          </cell>
          <cell r="C31">
            <v>30.3</v>
          </cell>
          <cell r="D31">
            <v>21.3</v>
          </cell>
          <cell r="E31">
            <v>85</v>
          </cell>
          <cell r="F31">
            <v>97</v>
          </cell>
          <cell r="G31">
            <v>57</v>
          </cell>
          <cell r="H31" t="str">
            <v>*</v>
          </cell>
          <cell r="I31" t="str">
            <v>N</v>
          </cell>
          <cell r="J31" t="str">
            <v>*</v>
          </cell>
          <cell r="K31">
            <v>22.2</v>
          </cell>
        </row>
        <row r="32">
          <cell r="B32">
            <v>22.808333333333334</v>
          </cell>
          <cell r="C32">
            <v>29.9</v>
          </cell>
          <cell r="D32">
            <v>16</v>
          </cell>
          <cell r="E32">
            <v>70.791666666666671</v>
          </cell>
          <cell r="F32">
            <v>97</v>
          </cell>
          <cell r="G32">
            <v>37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23.583333333333332</v>
          </cell>
          <cell r="C33">
            <v>31</v>
          </cell>
          <cell r="D33">
            <v>17.899999999999999</v>
          </cell>
          <cell r="E33">
            <v>66.708333333333329</v>
          </cell>
          <cell r="F33">
            <v>92</v>
          </cell>
          <cell r="G33">
            <v>45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</v>
          </cell>
        </row>
        <row r="34">
          <cell r="B34">
            <v>26.733333333333334</v>
          </cell>
          <cell r="C34">
            <v>34.5</v>
          </cell>
          <cell r="D34">
            <v>20.7</v>
          </cell>
          <cell r="E34">
            <v>61.75</v>
          </cell>
          <cell r="F34">
            <v>89</v>
          </cell>
          <cell r="G34">
            <v>43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</v>
          </cell>
        </row>
        <row r="35">
          <cell r="B35">
            <v>28.279166666666665</v>
          </cell>
          <cell r="C35">
            <v>36.5</v>
          </cell>
          <cell r="D35">
            <v>21.1</v>
          </cell>
          <cell r="E35">
            <v>65.166666666666671</v>
          </cell>
          <cell r="F35">
            <v>94</v>
          </cell>
          <cell r="G35">
            <v>39</v>
          </cell>
          <cell r="H35" t="str">
            <v>*</v>
          </cell>
          <cell r="I35" t="str">
            <v>N</v>
          </cell>
          <cell r="J35" t="str">
            <v>*</v>
          </cell>
          <cell r="K35">
            <v>1.2000000000000002</v>
          </cell>
        </row>
        <row r="36">
          <cell r="I36" t="str">
            <v>N</v>
          </cell>
        </row>
      </sheetData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25.291666666666661</v>
          </cell>
          <cell r="C5">
            <v>35</v>
          </cell>
          <cell r="D5">
            <v>20</v>
          </cell>
          <cell r="E5">
            <v>76</v>
          </cell>
          <cell r="F5">
            <v>97</v>
          </cell>
          <cell r="G5">
            <v>39</v>
          </cell>
          <cell r="H5">
            <v>0</v>
          </cell>
          <cell r="I5" t="str">
            <v>N</v>
          </cell>
          <cell r="J5">
            <v>0</v>
          </cell>
          <cell r="K5">
            <v>0</v>
          </cell>
        </row>
        <row r="6">
          <cell r="B6">
            <v>26.008333333333336</v>
          </cell>
          <cell r="C6">
            <v>32.6</v>
          </cell>
          <cell r="D6">
            <v>20.6</v>
          </cell>
          <cell r="E6">
            <v>73.333333333333329</v>
          </cell>
          <cell r="F6">
            <v>94</v>
          </cell>
          <cell r="G6">
            <v>50</v>
          </cell>
          <cell r="H6">
            <v>0</v>
          </cell>
          <cell r="I6" t="str">
            <v>N</v>
          </cell>
          <cell r="J6">
            <v>0</v>
          </cell>
          <cell r="K6">
            <v>4.8</v>
          </cell>
        </row>
        <row r="7">
          <cell r="B7">
            <v>24.391666666666666</v>
          </cell>
          <cell r="C7">
            <v>31.8</v>
          </cell>
          <cell r="D7">
            <v>18.8</v>
          </cell>
          <cell r="E7">
            <v>83.75</v>
          </cell>
          <cell r="F7">
            <v>98</v>
          </cell>
          <cell r="G7">
            <v>53</v>
          </cell>
          <cell r="H7">
            <v>0</v>
          </cell>
          <cell r="I7" t="str">
            <v>N</v>
          </cell>
          <cell r="J7">
            <v>0</v>
          </cell>
          <cell r="K7">
            <v>18.8</v>
          </cell>
        </row>
        <row r="8">
          <cell r="B8">
            <v>22.262500000000003</v>
          </cell>
          <cell r="C8">
            <v>29.2</v>
          </cell>
          <cell r="D8">
            <v>19.5</v>
          </cell>
          <cell r="E8">
            <v>88.708333333333329</v>
          </cell>
          <cell r="F8">
            <v>98</v>
          </cell>
          <cell r="G8">
            <v>64</v>
          </cell>
          <cell r="H8">
            <v>0</v>
          </cell>
          <cell r="I8" t="str">
            <v>N</v>
          </cell>
          <cell r="J8">
            <v>0</v>
          </cell>
          <cell r="K8">
            <v>0</v>
          </cell>
        </row>
        <row r="9">
          <cell r="B9">
            <v>22.670833333333334</v>
          </cell>
          <cell r="C9">
            <v>29.9</v>
          </cell>
          <cell r="D9">
            <v>17</v>
          </cell>
          <cell r="E9">
            <v>74.416666666666671</v>
          </cell>
          <cell r="F9">
            <v>94</v>
          </cell>
          <cell r="G9">
            <v>49</v>
          </cell>
          <cell r="H9">
            <v>0</v>
          </cell>
          <cell r="I9" t="str">
            <v>N</v>
          </cell>
          <cell r="J9">
            <v>0</v>
          </cell>
          <cell r="K9">
            <v>0.2</v>
          </cell>
        </row>
        <row r="10">
          <cell r="B10">
            <v>23.916666666666661</v>
          </cell>
          <cell r="C10">
            <v>30.3</v>
          </cell>
          <cell r="D10">
            <v>18.8</v>
          </cell>
          <cell r="E10">
            <v>69.666666666666671</v>
          </cell>
          <cell r="F10">
            <v>86</v>
          </cell>
          <cell r="G10">
            <v>52</v>
          </cell>
          <cell r="H10">
            <v>0</v>
          </cell>
          <cell r="I10" t="str">
            <v>N</v>
          </cell>
          <cell r="J10">
            <v>0</v>
          </cell>
          <cell r="K10">
            <v>0</v>
          </cell>
        </row>
        <row r="11">
          <cell r="B11">
            <v>24.566666666666663</v>
          </cell>
          <cell r="C11">
            <v>33.200000000000003</v>
          </cell>
          <cell r="D11">
            <v>19.600000000000001</v>
          </cell>
          <cell r="E11">
            <v>73.041666666666671</v>
          </cell>
          <cell r="F11">
            <v>96</v>
          </cell>
          <cell r="G11">
            <v>46</v>
          </cell>
          <cell r="H11">
            <v>0</v>
          </cell>
          <cell r="I11" t="str">
            <v>N</v>
          </cell>
          <cell r="J11">
            <v>0</v>
          </cell>
          <cell r="K11">
            <v>5.4</v>
          </cell>
        </row>
        <row r="12">
          <cell r="B12">
            <v>21.147826086956524</v>
          </cell>
          <cell r="C12">
            <v>24</v>
          </cell>
          <cell r="D12">
            <v>1.4</v>
          </cell>
          <cell r="E12">
            <v>94.541666666666671</v>
          </cell>
          <cell r="F12">
            <v>98</v>
          </cell>
          <cell r="G12">
            <v>80</v>
          </cell>
          <cell r="H12">
            <v>25.92</v>
          </cell>
          <cell r="I12" t="str">
            <v>N</v>
          </cell>
          <cell r="J12">
            <v>48.6</v>
          </cell>
          <cell r="K12">
            <v>143.4</v>
          </cell>
        </row>
        <row r="13">
          <cell r="B13">
            <v>21.329166666666673</v>
          </cell>
          <cell r="C13">
            <v>24.4</v>
          </cell>
          <cell r="D13">
            <v>18.5</v>
          </cell>
          <cell r="E13">
            <v>90.375</v>
          </cell>
          <cell r="F13">
            <v>98</v>
          </cell>
          <cell r="G13">
            <v>57</v>
          </cell>
          <cell r="H13">
            <v>35.28</v>
          </cell>
          <cell r="I13" t="str">
            <v>NE</v>
          </cell>
          <cell r="J13">
            <v>61.560000000000009</v>
          </cell>
          <cell r="K13">
            <v>50.400000000000006</v>
          </cell>
        </row>
        <row r="14">
          <cell r="B14">
            <v>20.366666666666671</v>
          </cell>
          <cell r="C14">
            <v>22.1</v>
          </cell>
          <cell r="D14">
            <v>18.899999999999999</v>
          </cell>
          <cell r="E14">
            <v>94.458333333333329</v>
          </cell>
          <cell r="F14">
            <v>98</v>
          </cell>
          <cell r="G14">
            <v>89</v>
          </cell>
          <cell r="H14">
            <v>30.6</v>
          </cell>
          <cell r="I14" t="str">
            <v>NE</v>
          </cell>
          <cell r="J14">
            <v>54</v>
          </cell>
          <cell r="K14">
            <v>65</v>
          </cell>
        </row>
        <row r="15">
          <cell r="B15">
            <v>22.295833333333334</v>
          </cell>
          <cell r="C15">
            <v>27.4</v>
          </cell>
          <cell r="D15">
            <v>20</v>
          </cell>
          <cell r="E15">
            <v>90.541666666666671</v>
          </cell>
          <cell r="F15">
            <v>98</v>
          </cell>
          <cell r="G15">
            <v>71</v>
          </cell>
          <cell r="H15">
            <v>18</v>
          </cell>
          <cell r="I15" t="str">
            <v>SE</v>
          </cell>
          <cell r="J15">
            <v>29.52</v>
          </cell>
          <cell r="K15">
            <v>0.4</v>
          </cell>
        </row>
        <row r="16">
          <cell r="B16">
            <v>24.000000000000004</v>
          </cell>
          <cell r="C16">
            <v>29.6</v>
          </cell>
          <cell r="D16">
            <v>19.2</v>
          </cell>
          <cell r="E16">
            <v>78.958333333333329</v>
          </cell>
          <cell r="F16">
            <v>91</v>
          </cell>
          <cell r="G16">
            <v>62</v>
          </cell>
          <cell r="H16">
            <v>24.12</v>
          </cell>
          <cell r="I16" t="str">
            <v>NE</v>
          </cell>
          <cell r="J16">
            <v>39.24</v>
          </cell>
          <cell r="K16">
            <v>0</v>
          </cell>
        </row>
        <row r="17">
          <cell r="B17">
            <v>27.066666666666666</v>
          </cell>
          <cell r="C17">
            <v>33.200000000000003</v>
          </cell>
          <cell r="D17">
            <v>22.9</v>
          </cell>
          <cell r="E17">
            <v>71.875</v>
          </cell>
          <cell r="F17">
            <v>90</v>
          </cell>
          <cell r="G17">
            <v>46</v>
          </cell>
          <cell r="H17">
            <v>28.08</v>
          </cell>
          <cell r="I17" t="str">
            <v>O</v>
          </cell>
          <cell r="J17">
            <v>45</v>
          </cell>
          <cell r="K17">
            <v>0</v>
          </cell>
        </row>
        <row r="18">
          <cell r="B18">
            <v>24.833333333333332</v>
          </cell>
          <cell r="C18">
            <v>32.5</v>
          </cell>
          <cell r="D18">
            <v>21.1</v>
          </cell>
          <cell r="E18">
            <v>83.541666666666671</v>
          </cell>
          <cell r="F18">
            <v>98</v>
          </cell>
          <cell r="G18">
            <v>50</v>
          </cell>
          <cell r="H18">
            <v>13.32</v>
          </cell>
          <cell r="I18" t="str">
            <v>NO</v>
          </cell>
          <cell r="J18">
            <v>43.56</v>
          </cell>
          <cell r="K18">
            <v>18</v>
          </cell>
        </row>
        <row r="19">
          <cell r="B19">
            <v>23.616666666666664</v>
          </cell>
          <cell r="C19">
            <v>30.9</v>
          </cell>
          <cell r="D19">
            <v>19.899999999999999</v>
          </cell>
          <cell r="E19">
            <v>80.083333333333329</v>
          </cell>
          <cell r="F19">
            <v>97</v>
          </cell>
          <cell r="G19">
            <v>48</v>
          </cell>
          <cell r="H19">
            <v>18</v>
          </cell>
          <cell r="I19" t="str">
            <v>NO</v>
          </cell>
          <cell r="J19">
            <v>31.319999999999997</v>
          </cell>
          <cell r="K19">
            <v>0</v>
          </cell>
        </row>
        <row r="20">
          <cell r="B20">
            <v>25.408333333333331</v>
          </cell>
          <cell r="C20">
            <v>33.799999999999997</v>
          </cell>
          <cell r="D20">
            <v>19.3</v>
          </cell>
          <cell r="E20">
            <v>72.25</v>
          </cell>
          <cell r="F20">
            <v>95</v>
          </cell>
          <cell r="G20">
            <v>42</v>
          </cell>
          <cell r="H20">
            <v>15.840000000000002</v>
          </cell>
          <cell r="I20" t="str">
            <v>NO</v>
          </cell>
          <cell r="J20">
            <v>30.6</v>
          </cell>
          <cell r="K20">
            <v>0</v>
          </cell>
        </row>
        <row r="21">
          <cell r="B21">
            <v>26.429166666666671</v>
          </cell>
          <cell r="C21">
            <v>34.4</v>
          </cell>
          <cell r="D21">
            <v>21.7</v>
          </cell>
          <cell r="E21">
            <v>75.666666666666671</v>
          </cell>
          <cell r="F21">
            <v>92</v>
          </cell>
          <cell r="G21">
            <v>47</v>
          </cell>
          <cell r="H21">
            <v>29.880000000000003</v>
          </cell>
          <cell r="I21" t="str">
            <v>NO</v>
          </cell>
          <cell r="J21">
            <v>63</v>
          </cell>
          <cell r="K21">
            <v>10.4</v>
          </cell>
        </row>
        <row r="22">
          <cell r="B22">
            <v>24.729166666666668</v>
          </cell>
          <cell r="C22">
            <v>36.1</v>
          </cell>
          <cell r="D22">
            <v>19.5</v>
          </cell>
          <cell r="E22">
            <v>82.75</v>
          </cell>
          <cell r="F22">
            <v>98</v>
          </cell>
          <cell r="G22">
            <v>39</v>
          </cell>
          <cell r="H22">
            <v>34.92</v>
          </cell>
          <cell r="I22" t="str">
            <v>NO</v>
          </cell>
          <cell r="J22">
            <v>68.400000000000006</v>
          </cell>
          <cell r="K22">
            <v>11.8</v>
          </cell>
        </row>
        <row r="23">
          <cell r="B23">
            <v>23.716666666666665</v>
          </cell>
          <cell r="C23">
            <v>31.2</v>
          </cell>
          <cell r="D23">
            <v>19.899999999999999</v>
          </cell>
          <cell r="E23">
            <v>81.041666666666671</v>
          </cell>
          <cell r="F23">
            <v>97</v>
          </cell>
          <cell r="G23">
            <v>47</v>
          </cell>
          <cell r="H23">
            <v>18.36</v>
          </cell>
          <cell r="I23" t="str">
            <v>NO</v>
          </cell>
          <cell r="J23">
            <v>39.6</v>
          </cell>
          <cell r="K23">
            <v>0.2</v>
          </cell>
        </row>
        <row r="24">
          <cell r="B24">
            <v>23.599999999999998</v>
          </cell>
          <cell r="C24">
            <v>28.6</v>
          </cell>
          <cell r="D24">
            <v>19.7</v>
          </cell>
          <cell r="E24">
            <v>72.833333333333329</v>
          </cell>
          <cell r="F24">
            <v>96</v>
          </cell>
          <cell r="G24">
            <v>47</v>
          </cell>
          <cell r="H24">
            <v>25.92</v>
          </cell>
          <cell r="I24" t="str">
            <v>NO</v>
          </cell>
          <cell r="J24">
            <v>46.440000000000005</v>
          </cell>
          <cell r="K24">
            <v>0</v>
          </cell>
        </row>
        <row r="25">
          <cell r="B25">
            <v>22.962499999999991</v>
          </cell>
          <cell r="C25">
            <v>29.1</v>
          </cell>
          <cell r="D25">
            <v>17.600000000000001</v>
          </cell>
          <cell r="E25">
            <v>61.5</v>
          </cell>
          <cell r="F25">
            <v>82</v>
          </cell>
          <cell r="G25">
            <v>38</v>
          </cell>
          <cell r="H25">
            <v>24.48</v>
          </cell>
          <cell r="I25" t="str">
            <v>NO</v>
          </cell>
          <cell r="J25">
            <v>41.04</v>
          </cell>
          <cell r="K25">
            <v>0</v>
          </cell>
        </row>
        <row r="26">
          <cell r="B26">
            <v>24.629166666666666</v>
          </cell>
          <cell r="C26">
            <v>33.4</v>
          </cell>
          <cell r="D26">
            <v>18.2</v>
          </cell>
          <cell r="E26">
            <v>59.333333333333336</v>
          </cell>
          <cell r="F26">
            <v>81</v>
          </cell>
          <cell r="G26">
            <v>36</v>
          </cell>
          <cell r="H26">
            <v>22.32</v>
          </cell>
          <cell r="I26" t="str">
            <v>NO</v>
          </cell>
          <cell r="J26">
            <v>39.6</v>
          </cell>
          <cell r="K26">
            <v>0</v>
          </cell>
        </row>
        <row r="27">
          <cell r="B27">
            <v>24.75833333333334</v>
          </cell>
          <cell r="C27">
            <v>33.799999999999997</v>
          </cell>
          <cell r="D27">
            <v>21</v>
          </cell>
          <cell r="E27">
            <v>72.125</v>
          </cell>
          <cell r="F27">
            <v>98</v>
          </cell>
          <cell r="G27">
            <v>47</v>
          </cell>
          <cell r="H27">
            <v>36.36</v>
          </cell>
          <cell r="I27" t="str">
            <v>NO</v>
          </cell>
          <cell r="J27">
            <v>57.960000000000008</v>
          </cell>
          <cell r="K27">
            <v>43</v>
          </cell>
        </row>
        <row r="28">
          <cell r="B28">
            <v>22.537499999999998</v>
          </cell>
          <cell r="C28">
            <v>26.1</v>
          </cell>
          <cell r="D28">
            <v>20.9</v>
          </cell>
          <cell r="E28">
            <v>93.291666666666671</v>
          </cell>
          <cell r="F28">
            <v>97</v>
          </cell>
          <cell r="G28">
            <v>79</v>
          </cell>
          <cell r="H28">
            <v>17.28</v>
          </cell>
          <cell r="I28" t="str">
            <v>NO</v>
          </cell>
          <cell r="J28">
            <v>30.96</v>
          </cell>
          <cell r="K28">
            <v>14.999999999999996</v>
          </cell>
        </row>
        <row r="29">
          <cell r="B29">
            <v>23.854166666666668</v>
          </cell>
          <cell r="C29">
            <v>28.5</v>
          </cell>
          <cell r="D29">
            <v>21.7</v>
          </cell>
          <cell r="E29">
            <v>89.583333333333329</v>
          </cell>
          <cell r="F29">
            <v>98</v>
          </cell>
          <cell r="G29">
            <v>65</v>
          </cell>
          <cell r="H29">
            <v>25.2</v>
          </cell>
          <cell r="I29" t="str">
            <v>NO</v>
          </cell>
          <cell r="J29">
            <v>45.72</v>
          </cell>
          <cell r="K29">
            <v>27</v>
          </cell>
        </row>
        <row r="30">
          <cell r="B30">
            <v>23.208333333333329</v>
          </cell>
          <cell r="C30">
            <v>28</v>
          </cell>
          <cell r="D30">
            <v>21.8</v>
          </cell>
          <cell r="E30">
            <v>92.708333333333329</v>
          </cell>
          <cell r="F30">
            <v>98</v>
          </cell>
          <cell r="G30">
            <v>71</v>
          </cell>
          <cell r="H30">
            <v>18.36</v>
          </cell>
          <cell r="I30" t="str">
            <v>NO</v>
          </cell>
          <cell r="J30">
            <v>32.76</v>
          </cell>
          <cell r="K30">
            <v>33.199999999999996</v>
          </cell>
        </row>
        <row r="31">
          <cell r="B31">
            <v>22.291666666666661</v>
          </cell>
          <cell r="C31">
            <v>25.6</v>
          </cell>
          <cell r="D31">
            <v>18.8</v>
          </cell>
          <cell r="E31">
            <v>83.208333333333329</v>
          </cell>
          <cell r="F31">
            <v>96</v>
          </cell>
          <cell r="G31">
            <v>56</v>
          </cell>
          <cell r="H31">
            <v>15.48</v>
          </cell>
          <cell r="I31" t="str">
            <v>NO</v>
          </cell>
          <cell r="J31">
            <v>32.76</v>
          </cell>
          <cell r="K31">
            <v>1.6</v>
          </cell>
        </row>
        <row r="32">
          <cell r="B32">
            <v>20.862500000000001</v>
          </cell>
          <cell r="C32">
            <v>28.9</v>
          </cell>
          <cell r="D32">
            <v>14.2</v>
          </cell>
          <cell r="E32">
            <v>69.291666666666671</v>
          </cell>
          <cell r="F32">
            <v>97</v>
          </cell>
          <cell r="G32">
            <v>30</v>
          </cell>
          <cell r="H32">
            <v>11.16</v>
          </cell>
          <cell r="I32" t="str">
            <v>NO</v>
          </cell>
          <cell r="J32">
            <v>24.840000000000003</v>
          </cell>
          <cell r="K32">
            <v>0</v>
          </cell>
        </row>
        <row r="33">
          <cell r="B33">
            <v>23.883333333333336</v>
          </cell>
          <cell r="C33">
            <v>30.6</v>
          </cell>
          <cell r="D33">
            <v>18.399999999999999</v>
          </cell>
          <cell r="E33">
            <v>63.708333333333336</v>
          </cell>
          <cell r="F33">
            <v>90</v>
          </cell>
          <cell r="G33">
            <v>46</v>
          </cell>
          <cell r="H33">
            <v>19.079999999999998</v>
          </cell>
          <cell r="I33" t="str">
            <v>NO</v>
          </cell>
          <cell r="J33">
            <v>30.96</v>
          </cell>
          <cell r="K33">
            <v>0</v>
          </cell>
        </row>
        <row r="34">
          <cell r="B34">
            <v>26.924999999999997</v>
          </cell>
          <cell r="C34">
            <v>35.200000000000003</v>
          </cell>
          <cell r="D34">
            <v>20.9</v>
          </cell>
          <cell r="E34">
            <v>62.333333333333336</v>
          </cell>
          <cell r="F34">
            <v>80</v>
          </cell>
          <cell r="G34">
            <v>43</v>
          </cell>
          <cell r="H34">
            <v>25.92</v>
          </cell>
          <cell r="I34" t="str">
            <v>NO</v>
          </cell>
          <cell r="J34">
            <v>41.4</v>
          </cell>
          <cell r="K34">
            <v>0</v>
          </cell>
        </row>
        <row r="35">
          <cell r="B35">
            <v>25.550000000000008</v>
          </cell>
          <cell r="C35">
            <v>35.299999999999997</v>
          </cell>
          <cell r="D35">
            <v>19.100000000000001</v>
          </cell>
          <cell r="E35">
            <v>76.583333333333329</v>
          </cell>
          <cell r="F35">
            <v>96</v>
          </cell>
          <cell r="G35">
            <v>46</v>
          </cell>
          <cell r="H35">
            <v>26.28</v>
          </cell>
          <cell r="I35" t="str">
            <v>NO</v>
          </cell>
          <cell r="J35">
            <v>54.36</v>
          </cell>
          <cell r="K35">
            <v>4.5999999999999996</v>
          </cell>
        </row>
        <row r="36">
          <cell r="I36" t="str">
            <v>NO</v>
          </cell>
        </row>
      </sheetData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25.033333333333335</v>
          </cell>
          <cell r="C5">
            <v>32.799999999999997</v>
          </cell>
          <cell r="D5">
            <v>18.8</v>
          </cell>
          <cell r="E5" t="str">
            <v>*</v>
          </cell>
          <cell r="F5" t="str">
            <v>*</v>
          </cell>
          <cell r="G5" t="str">
            <v>*</v>
          </cell>
          <cell r="H5">
            <v>21.240000000000002</v>
          </cell>
          <cell r="I5" t="str">
            <v>NO</v>
          </cell>
          <cell r="J5">
            <v>43.2</v>
          </cell>
          <cell r="K5">
            <v>0</v>
          </cell>
        </row>
        <row r="6">
          <cell r="B6">
            <v>26</v>
          </cell>
          <cell r="C6">
            <v>32.200000000000003</v>
          </cell>
          <cell r="D6">
            <v>20.7</v>
          </cell>
          <cell r="E6" t="str">
            <v>*</v>
          </cell>
          <cell r="F6" t="str">
            <v>*</v>
          </cell>
          <cell r="G6" t="str">
            <v>*</v>
          </cell>
          <cell r="H6">
            <v>16.920000000000002</v>
          </cell>
          <cell r="I6" t="str">
            <v>S</v>
          </cell>
          <cell r="J6">
            <v>34.56</v>
          </cell>
          <cell r="K6">
            <v>0</v>
          </cell>
        </row>
        <row r="7">
          <cell r="B7">
            <v>26.212499999999995</v>
          </cell>
          <cell r="C7">
            <v>33.799999999999997</v>
          </cell>
          <cell r="D7">
            <v>20.8</v>
          </cell>
          <cell r="E7" t="str">
            <v>*</v>
          </cell>
          <cell r="F7" t="str">
            <v>*</v>
          </cell>
          <cell r="G7" t="str">
            <v>*</v>
          </cell>
          <cell r="H7">
            <v>14.4</v>
          </cell>
          <cell r="I7" t="str">
            <v>S</v>
          </cell>
          <cell r="J7">
            <v>32.04</v>
          </cell>
          <cell r="K7">
            <v>0</v>
          </cell>
        </row>
        <row r="8">
          <cell r="B8">
            <v>24.579166666666669</v>
          </cell>
          <cell r="C8">
            <v>32.700000000000003</v>
          </cell>
          <cell r="D8">
            <v>19.899999999999999</v>
          </cell>
          <cell r="E8" t="str">
            <v>*</v>
          </cell>
          <cell r="F8" t="str">
            <v>*</v>
          </cell>
          <cell r="G8" t="str">
            <v>*</v>
          </cell>
          <cell r="H8">
            <v>19.440000000000001</v>
          </cell>
          <cell r="I8" t="str">
            <v>S</v>
          </cell>
          <cell r="J8">
            <v>30.96</v>
          </cell>
          <cell r="K8">
            <v>0</v>
          </cell>
        </row>
        <row r="9">
          <cell r="B9">
            <v>25.025000000000002</v>
          </cell>
          <cell r="C9">
            <v>31.4</v>
          </cell>
          <cell r="D9">
            <v>19.3</v>
          </cell>
          <cell r="E9" t="str">
            <v>*</v>
          </cell>
          <cell r="F9" t="str">
            <v>*</v>
          </cell>
          <cell r="G9" t="str">
            <v>*</v>
          </cell>
          <cell r="H9">
            <v>19.440000000000001</v>
          </cell>
          <cell r="I9" t="str">
            <v>S</v>
          </cell>
          <cell r="J9">
            <v>44.64</v>
          </cell>
          <cell r="K9">
            <v>19.799999999999997</v>
          </cell>
        </row>
        <row r="10">
          <cell r="B10">
            <v>24.558333333333337</v>
          </cell>
          <cell r="C10">
            <v>31.7</v>
          </cell>
          <cell r="D10">
            <v>20.7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19.440000000000001</v>
          </cell>
          <cell r="I10" t="str">
            <v>S</v>
          </cell>
          <cell r="J10">
            <v>37.440000000000005</v>
          </cell>
          <cell r="K10">
            <v>0.8</v>
          </cell>
        </row>
        <row r="11">
          <cell r="B11">
            <v>26.125</v>
          </cell>
          <cell r="C11">
            <v>33.1</v>
          </cell>
          <cell r="D11">
            <v>21.8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17.64</v>
          </cell>
          <cell r="I11" t="str">
            <v>S</v>
          </cell>
          <cell r="J11">
            <v>29.16</v>
          </cell>
          <cell r="K11">
            <v>0</v>
          </cell>
        </row>
        <row r="12">
          <cell r="B12">
            <v>24.362499999999997</v>
          </cell>
          <cell r="C12">
            <v>31.3</v>
          </cell>
          <cell r="D12">
            <v>20.9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19.440000000000001</v>
          </cell>
          <cell r="I12" t="str">
            <v>NO</v>
          </cell>
          <cell r="J12">
            <v>40.32</v>
          </cell>
          <cell r="K12">
            <v>9.8000000000000007</v>
          </cell>
        </row>
        <row r="13">
          <cell r="B13">
            <v>24.258333333333336</v>
          </cell>
          <cell r="C13">
            <v>32</v>
          </cell>
          <cell r="D13">
            <v>20.6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19.8</v>
          </cell>
          <cell r="I13" t="str">
            <v>NO</v>
          </cell>
          <cell r="J13">
            <v>45</v>
          </cell>
          <cell r="K13">
            <v>7.3999999999999995</v>
          </cell>
        </row>
        <row r="14">
          <cell r="B14">
            <v>23.974999999999998</v>
          </cell>
          <cell r="C14">
            <v>32.1</v>
          </cell>
          <cell r="D14">
            <v>20.7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27.36</v>
          </cell>
          <cell r="I14" t="str">
            <v>NO</v>
          </cell>
          <cell r="J14">
            <v>50.4</v>
          </cell>
          <cell r="K14">
            <v>9.8000000000000007</v>
          </cell>
        </row>
        <row r="15">
          <cell r="B15">
            <v>23.925000000000008</v>
          </cell>
          <cell r="C15">
            <v>31.4</v>
          </cell>
          <cell r="D15">
            <v>21.2</v>
          </cell>
          <cell r="E15" t="str">
            <v>*</v>
          </cell>
          <cell r="F15" t="str">
            <v>*</v>
          </cell>
          <cell r="G15" t="str">
            <v>*</v>
          </cell>
          <cell r="H15">
            <v>24.12</v>
          </cell>
          <cell r="I15" t="str">
            <v>S</v>
          </cell>
          <cell r="J15">
            <v>41.04</v>
          </cell>
          <cell r="K15">
            <v>4</v>
          </cell>
        </row>
        <row r="16">
          <cell r="B16">
            <v>25.899999999999995</v>
          </cell>
          <cell r="C16">
            <v>33.1</v>
          </cell>
          <cell r="D16">
            <v>22.1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15.840000000000002</v>
          </cell>
          <cell r="I16" t="str">
            <v>NE</v>
          </cell>
          <cell r="J16">
            <v>32.04</v>
          </cell>
          <cell r="K16">
            <v>5</v>
          </cell>
        </row>
        <row r="17">
          <cell r="B17">
            <v>24.028571428571428</v>
          </cell>
          <cell r="C17">
            <v>30.4</v>
          </cell>
          <cell r="D17">
            <v>20.100000000000001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23.759999999999998</v>
          </cell>
          <cell r="I17" t="str">
            <v>NO</v>
          </cell>
          <cell r="J17">
            <v>51.84</v>
          </cell>
          <cell r="K17">
            <v>24.400000000000002</v>
          </cell>
        </row>
        <row r="18">
          <cell r="B18">
            <v>24.779166666666665</v>
          </cell>
          <cell r="C18">
            <v>31.3</v>
          </cell>
          <cell r="D18">
            <v>20.9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18.720000000000002</v>
          </cell>
          <cell r="I18" t="str">
            <v>N</v>
          </cell>
          <cell r="J18">
            <v>29.880000000000003</v>
          </cell>
          <cell r="K18">
            <v>0.2</v>
          </cell>
        </row>
        <row r="19">
          <cell r="B19">
            <v>24.834782608695654</v>
          </cell>
          <cell r="C19">
            <v>30.5</v>
          </cell>
          <cell r="D19">
            <v>20.9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19.079999999999998</v>
          </cell>
          <cell r="I19" t="str">
            <v>S</v>
          </cell>
          <cell r="J19">
            <v>31.680000000000003</v>
          </cell>
          <cell r="K19">
            <v>0</v>
          </cell>
        </row>
        <row r="20">
          <cell r="B20">
            <v>25.766666666666669</v>
          </cell>
          <cell r="C20">
            <v>33.1</v>
          </cell>
          <cell r="D20">
            <v>20.2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12.24</v>
          </cell>
          <cell r="I20" t="str">
            <v>NE</v>
          </cell>
          <cell r="J20">
            <v>27.720000000000002</v>
          </cell>
          <cell r="K20">
            <v>0</v>
          </cell>
        </row>
        <row r="21">
          <cell r="B21">
            <v>27.137500000000003</v>
          </cell>
          <cell r="C21">
            <v>32.6</v>
          </cell>
          <cell r="D21">
            <v>21.7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22.32</v>
          </cell>
          <cell r="I21" t="str">
            <v>NO</v>
          </cell>
          <cell r="J21">
            <v>39.96</v>
          </cell>
          <cell r="K21">
            <v>0</v>
          </cell>
        </row>
        <row r="22">
          <cell r="B22">
            <v>27.704166666666676</v>
          </cell>
          <cell r="C22">
            <v>34.200000000000003</v>
          </cell>
          <cell r="D22">
            <v>22.3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19.440000000000001</v>
          </cell>
          <cell r="I22" t="str">
            <v>NO</v>
          </cell>
          <cell r="J22">
            <v>38.519999999999996</v>
          </cell>
          <cell r="K22">
            <v>0</v>
          </cell>
        </row>
        <row r="23">
          <cell r="B23">
            <v>24.320833333333329</v>
          </cell>
          <cell r="C23">
            <v>30.5</v>
          </cell>
          <cell r="D23">
            <v>19.899999999999999</v>
          </cell>
          <cell r="E23" t="str">
            <v>*</v>
          </cell>
          <cell r="F23" t="str">
            <v>*</v>
          </cell>
          <cell r="G23" t="str">
            <v>*</v>
          </cell>
          <cell r="H23">
            <v>38.159999999999997</v>
          </cell>
          <cell r="I23" t="str">
            <v>SE</v>
          </cell>
          <cell r="J23">
            <v>66.960000000000008</v>
          </cell>
          <cell r="K23">
            <v>0</v>
          </cell>
        </row>
        <row r="24">
          <cell r="B24">
            <v>26.074999999999999</v>
          </cell>
          <cell r="C24">
            <v>32.1</v>
          </cell>
          <cell r="D24">
            <v>22.5</v>
          </cell>
          <cell r="E24" t="str">
            <v>*</v>
          </cell>
          <cell r="F24" t="str">
            <v>*</v>
          </cell>
          <cell r="G24" t="str">
            <v>*</v>
          </cell>
          <cell r="H24">
            <v>22.32</v>
          </cell>
          <cell r="I24" t="str">
            <v>SE</v>
          </cell>
          <cell r="J24">
            <v>43.2</v>
          </cell>
          <cell r="K24">
            <v>0</v>
          </cell>
        </row>
        <row r="25">
          <cell r="B25">
            <v>25.566666666666663</v>
          </cell>
          <cell r="C25">
            <v>32.299999999999997</v>
          </cell>
          <cell r="D25">
            <v>20.100000000000001</v>
          </cell>
          <cell r="E25" t="str">
            <v>*</v>
          </cell>
          <cell r="F25" t="str">
            <v>*</v>
          </cell>
          <cell r="G25" t="str">
            <v>*</v>
          </cell>
          <cell r="H25">
            <v>23.759999999999998</v>
          </cell>
          <cell r="I25" t="str">
            <v>SE</v>
          </cell>
          <cell r="J25">
            <v>42.12</v>
          </cell>
          <cell r="K25">
            <v>0</v>
          </cell>
        </row>
        <row r="26">
          <cell r="B26">
            <v>26.104166666666671</v>
          </cell>
          <cell r="C26">
            <v>34.1</v>
          </cell>
          <cell r="D26">
            <v>19.2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16.559999999999999</v>
          </cell>
          <cell r="I26" t="str">
            <v>NO</v>
          </cell>
          <cell r="J26">
            <v>33.119999999999997</v>
          </cell>
          <cell r="K26">
            <v>0</v>
          </cell>
        </row>
        <row r="27">
          <cell r="B27">
            <v>26.060869565217395</v>
          </cell>
          <cell r="C27">
            <v>31.2</v>
          </cell>
          <cell r="D27">
            <v>22.5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18</v>
          </cell>
          <cell r="I27" t="str">
            <v>N</v>
          </cell>
          <cell r="J27">
            <v>30.96</v>
          </cell>
          <cell r="K27">
            <v>0</v>
          </cell>
        </row>
        <row r="28">
          <cell r="B28">
            <v>22.504166666666666</v>
          </cell>
          <cell r="C28">
            <v>24.8</v>
          </cell>
          <cell r="D28">
            <v>20.6</v>
          </cell>
          <cell r="E28">
            <v>93.631578947368425</v>
          </cell>
          <cell r="F28">
            <v>98</v>
          </cell>
          <cell r="G28">
            <v>83</v>
          </cell>
          <cell r="H28">
            <v>17.28</v>
          </cell>
          <cell r="I28" t="str">
            <v>S</v>
          </cell>
          <cell r="J28">
            <v>34.56</v>
          </cell>
          <cell r="K28">
            <v>46.20000000000001</v>
          </cell>
        </row>
        <row r="29">
          <cell r="B29">
            <v>24.572727272727278</v>
          </cell>
          <cell r="C29">
            <v>30.5</v>
          </cell>
          <cell r="D29">
            <v>21.7</v>
          </cell>
          <cell r="E29">
            <v>91.6</v>
          </cell>
          <cell r="F29">
            <v>98</v>
          </cell>
          <cell r="G29">
            <v>67</v>
          </cell>
          <cell r="H29">
            <v>13.68</v>
          </cell>
          <cell r="I29" t="str">
            <v>NO</v>
          </cell>
          <cell r="J29">
            <v>27.36</v>
          </cell>
          <cell r="K29">
            <v>0.4</v>
          </cell>
        </row>
        <row r="30">
          <cell r="B30">
            <v>24.247826086956518</v>
          </cell>
          <cell r="C30">
            <v>30.2</v>
          </cell>
          <cell r="D30">
            <v>21.2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27</v>
          </cell>
          <cell r="I30" t="str">
            <v>NO</v>
          </cell>
          <cell r="J30">
            <v>45.72</v>
          </cell>
          <cell r="K30">
            <v>15.999999999999998</v>
          </cell>
        </row>
        <row r="31">
          <cell r="B31">
            <v>22.654166666666669</v>
          </cell>
          <cell r="C31">
            <v>25.2</v>
          </cell>
          <cell r="D31">
            <v>20.2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19.079999999999998</v>
          </cell>
          <cell r="I31" t="str">
            <v>NO</v>
          </cell>
          <cell r="J31">
            <v>46.080000000000005</v>
          </cell>
          <cell r="K31">
            <v>13.6</v>
          </cell>
        </row>
        <row r="32">
          <cell r="B32">
            <v>24.020833333333332</v>
          </cell>
          <cell r="C32">
            <v>30.1</v>
          </cell>
          <cell r="D32">
            <v>19.100000000000001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15.48</v>
          </cell>
          <cell r="I32" t="str">
            <v>S</v>
          </cell>
          <cell r="J32">
            <v>25.56</v>
          </cell>
          <cell r="K32">
            <v>0</v>
          </cell>
        </row>
        <row r="33">
          <cell r="B33">
            <v>25.8125</v>
          </cell>
          <cell r="C33">
            <v>31.2</v>
          </cell>
          <cell r="D33">
            <v>21.6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17.28</v>
          </cell>
          <cell r="I33" t="str">
            <v>NO</v>
          </cell>
          <cell r="J33">
            <v>28.8</v>
          </cell>
          <cell r="K33">
            <v>0</v>
          </cell>
        </row>
        <row r="34">
          <cell r="B34">
            <v>27.566666666666666</v>
          </cell>
          <cell r="C34">
            <v>34.4</v>
          </cell>
          <cell r="D34">
            <v>22.2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12.96</v>
          </cell>
          <cell r="I34" t="str">
            <v>S</v>
          </cell>
          <cell r="J34">
            <v>27.36</v>
          </cell>
          <cell r="K34">
            <v>0</v>
          </cell>
        </row>
        <row r="35">
          <cell r="B35">
            <v>28.195833333333336</v>
          </cell>
          <cell r="C35">
            <v>33.799999999999997</v>
          </cell>
          <cell r="D35">
            <v>22.6</v>
          </cell>
          <cell r="E35" t="str">
            <v>*</v>
          </cell>
          <cell r="F35" t="str">
            <v>*</v>
          </cell>
          <cell r="G35" t="str">
            <v>*</v>
          </cell>
          <cell r="H35">
            <v>22.68</v>
          </cell>
          <cell r="I35" t="str">
            <v>NO</v>
          </cell>
          <cell r="J35">
            <v>37.800000000000004</v>
          </cell>
          <cell r="K35">
            <v>0</v>
          </cell>
        </row>
        <row r="36">
          <cell r="I36" t="str">
            <v>NO</v>
          </cell>
        </row>
      </sheetData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24.570833333333329</v>
          </cell>
          <cell r="C5">
            <v>33.799999999999997</v>
          </cell>
          <cell r="D5">
            <v>18.7</v>
          </cell>
          <cell r="E5" t="str">
            <v>*</v>
          </cell>
          <cell r="F5" t="str">
            <v>*</v>
          </cell>
          <cell r="G5" t="str">
            <v>*</v>
          </cell>
          <cell r="H5">
            <v>20.52</v>
          </cell>
          <cell r="I5" t="str">
            <v>NE</v>
          </cell>
          <cell r="J5">
            <v>32.76</v>
          </cell>
          <cell r="K5">
            <v>0.4</v>
          </cell>
        </row>
        <row r="6">
          <cell r="B6">
            <v>25.770833333333332</v>
          </cell>
          <cell r="C6">
            <v>31.6</v>
          </cell>
          <cell r="D6">
            <v>21.7</v>
          </cell>
          <cell r="E6" t="str">
            <v>*</v>
          </cell>
          <cell r="F6" t="str">
            <v>*</v>
          </cell>
          <cell r="G6" t="str">
            <v>*</v>
          </cell>
          <cell r="H6">
            <v>20.16</v>
          </cell>
          <cell r="I6" t="str">
            <v>L</v>
          </cell>
          <cell r="J6">
            <v>41.76</v>
          </cell>
          <cell r="K6">
            <v>2.2000000000000002</v>
          </cell>
        </row>
        <row r="7">
          <cell r="B7">
            <v>25.412500000000005</v>
          </cell>
          <cell r="C7">
            <v>34</v>
          </cell>
          <cell r="D7">
            <v>21.9</v>
          </cell>
          <cell r="E7" t="str">
            <v>*</v>
          </cell>
          <cell r="F7" t="str">
            <v>*</v>
          </cell>
          <cell r="G7" t="str">
            <v>*</v>
          </cell>
          <cell r="H7">
            <v>32.76</v>
          </cell>
          <cell r="I7" t="str">
            <v>SO</v>
          </cell>
          <cell r="J7">
            <v>61.560000000000009</v>
          </cell>
          <cell r="K7">
            <v>0.6</v>
          </cell>
        </row>
        <row r="8">
          <cell r="B8">
            <v>24.579166666666669</v>
          </cell>
          <cell r="C8">
            <v>32</v>
          </cell>
          <cell r="D8">
            <v>19.3</v>
          </cell>
          <cell r="E8" t="str">
            <v>*</v>
          </cell>
          <cell r="F8" t="str">
            <v>*</v>
          </cell>
          <cell r="G8" t="str">
            <v>*</v>
          </cell>
          <cell r="H8">
            <v>10.44</v>
          </cell>
          <cell r="I8" t="str">
            <v>S</v>
          </cell>
          <cell r="J8">
            <v>29.880000000000003</v>
          </cell>
          <cell r="K8">
            <v>0.2</v>
          </cell>
        </row>
        <row r="9">
          <cell r="B9">
            <v>24.258333333333329</v>
          </cell>
          <cell r="C9">
            <v>30.6</v>
          </cell>
          <cell r="D9">
            <v>19.600000000000001</v>
          </cell>
          <cell r="E9" t="str">
            <v>*</v>
          </cell>
          <cell r="F9" t="str">
            <v>*</v>
          </cell>
          <cell r="G9" t="str">
            <v>*</v>
          </cell>
          <cell r="H9">
            <v>14.76</v>
          </cell>
          <cell r="I9" t="str">
            <v>SE</v>
          </cell>
          <cell r="J9">
            <v>30.96</v>
          </cell>
          <cell r="K9">
            <v>0</v>
          </cell>
        </row>
        <row r="10">
          <cell r="B10">
            <v>25.204166666666666</v>
          </cell>
          <cell r="C10">
            <v>30.5</v>
          </cell>
          <cell r="D10">
            <v>21</v>
          </cell>
          <cell r="E10" t="str">
            <v>*</v>
          </cell>
          <cell r="F10" t="str">
            <v>*</v>
          </cell>
          <cell r="G10" t="str">
            <v>*</v>
          </cell>
          <cell r="H10">
            <v>21.240000000000002</v>
          </cell>
          <cell r="I10" t="str">
            <v>L</v>
          </cell>
          <cell r="J10">
            <v>36</v>
          </cell>
          <cell r="K10">
            <v>0</v>
          </cell>
        </row>
        <row r="11">
          <cell r="B11">
            <v>25.379166666666666</v>
          </cell>
          <cell r="C11">
            <v>34.1</v>
          </cell>
          <cell r="D11">
            <v>19.600000000000001</v>
          </cell>
          <cell r="E11" t="str">
            <v>*</v>
          </cell>
          <cell r="F11" t="str">
            <v>*</v>
          </cell>
          <cell r="G11" t="str">
            <v>*</v>
          </cell>
          <cell r="H11">
            <v>25.2</v>
          </cell>
          <cell r="I11" t="str">
            <v>L</v>
          </cell>
          <cell r="J11">
            <v>55.080000000000005</v>
          </cell>
          <cell r="K11">
            <v>0</v>
          </cell>
        </row>
        <row r="12">
          <cell r="B12">
            <v>21.891666666666666</v>
          </cell>
          <cell r="C12">
            <v>24.8</v>
          </cell>
          <cell r="D12">
            <v>20.2</v>
          </cell>
          <cell r="E12" t="str">
            <v>*</v>
          </cell>
          <cell r="F12" t="str">
            <v>*</v>
          </cell>
          <cell r="G12" t="str">
            <v>*</v>
          </cell>
          <cell r="H12">
            <v>21.96</v>
          </cell>
          <cell r="I12" t="str">
            <v>L</v>
          </cell>
          <cell r="J12">
            <v>50.04</v>
          </cell>
          <cell r="K12">
            <v>65.400000000000006</v>
          </cell>
        </row>
        <row r="13">
          <cell r="B13">
            <v>21.716666666666669</v>
          </cell>
          <cell r="C13">
            <v>24.1</v>
          </cell>
          <cell r="D13">
            <v>19.7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29.16</v>
          </cell>
          <cell r="I13" t="str">
            <v>SE</v>
          </cell>
          <cell r="J13">
            <v>43.92</v>
          </cell>
          <cell r="K13">
            <v>37.200000000000003</v>
          </cell>
        </row>
        <row r="14">
          <cell r="B14">
            <v>20.379166666666674</v>
          </cell>
          <cell r="C14">
            <v>21.5</v>
          </cell>
          <cell r="D14">
            <v>19.2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13.68</v>
          </cell>
          <cell r="I14" t="str">
            <v>NE</v>
          </cell>
          <cell r="J14">
            <v>53.64</v>
          </cell>
          <cell r="K14">
            <v>60.2</v>
          </cell>
        </row>
        <row r="15">
          <cell r="B15">
            <v>23.429166666666671</v>
          </cell>
          <cell r="C15">
            <v>28.2</v>
          </cell>
          <cell r="D15">
            <v>19.8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18.720000000000002</v>
          </cell>
          <cell r="I15" t="str">
            <v>L</v>
          </cell>
          <cell r="J15">
            <v>29.880000000000003</v>
          </cell>
          <cell r="K15">
            <v>0.2</v>
          </cell>
        </row>
        <row r="16">
          <cell r="B16">
            <v>24.695833333333336</v>
          </cell>
          <cell r="C16">
            <v>30.5</v>
          </cell>
          <cell r="D16">
            <v>19.899999999999999</v>
          </cell>
          <cell r="E16" t="str">
            <v>*</v>
          </cell>
          <cell r="F16" t="str">
            <v>*</v>
          </cell>
          <cell r="G16" t="str">
            <v>*</v>
          </cell>
          <cell r="H16">
            <v>23.400000000000002</v>
          </cell>
          <cell r="I16" t="str">
            <v>L</v>
          </cell>
          <cell r="J16">
            <v>36.36</v>
          </cell>
          <cell r="K16">
            <v>0</v>
          </cell>
        </row>
        <row r="17">
          <cell r="B17">
            <v>27.337499999999995</v>
          </cell>
          <cell r="C17">
            <v>34</v>
          </cell>
          <cell r="D17">
            <v>22.5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23.400000000000002</v>
          </cell>
          <cell r="I17" t="str">
            <v>NE</v>
          </cell>
          <cell r="J17">
            <v>38.159999999999997</v>
          </cell>
          <cell r="K17">
            <v>0</v>
          </cell>
        </row>
        <row r="18">
          <cell r="B18">
            <v>25.166666666666668</v>
          </cell>
          <cell r="C18">
            <v>32.200000000000003</v>
          </cell>
          <cell r="D18">
            <v>21.6</v>
          </cell>
          <cell r="E18" t="str">
            <v>*</v>
          </cell>
          <cell r="F18" t="str">
            <v>*</v>
          </cell>
          <cell r="G18" t="str">
            <v>*</v>
          </cell>
          <cell r="H18">
            <v>27</v>
          </cell>
          <cell r="I18" t="str">
            <v>S</v>
          </cell>
          <cell r="J18">
            <v>63.360000000000007</v>
          </cell>
          <cell r="K18">
            <v>14</v>
          </cell>
        </row>
        <row r="19">
          <cell r="B19">
            <v>24.712499999999995</v>
          </cell>
          <cell r="C19">
            <v>30.5</v>
          </cell>
          <cell r="D19">
            <v>20.9</v>
          </cell>
          <cell r="E19" t="str">
            <v>*</v>
          </cell>
          <cell r="F19" t="str">
            <v>*</v>
          </cell>
          <cell r="G19" t="str">
            <v>*</v>
          </cell>
          <cell r="H19">
            <v>9.7200000000000006</v>
          </cell>
          <cell r="I19" t="str">
            <v>S</v>
          </cell>
          <cell r="J19">
            <v>27.36</v>
          </cell>
          <cell r="K19">
            <v>0.2</v>
          </cell>
        </row>
        <row r="20">
          <cell r="B20">
            <v>26.233333333333334</v>
          </cell>
          <cell r="C20">
            <v>34.200000000000003</v>
          </cell>
          <cell r="D20">
            <v>20.100000000000001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15.120000000000001</v>
          </cell>
          <cell r="I20" t="str">
            <v>N</v>
          </cell>
          <cell r="J20">
            <v>27.36</v>
          </cell>
          <cell r="K20">
            <v>0</v>
          </cell>
        </row>
        <row r="21">
          <cell r="B21">
            <v>27.304166666666664</v>
          </cell>
          <cell r="C21">
            <v>35.200000000000003</v>
          </cell>
          <cell r="D21">
            <v>23.1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25.2</v>
          </cell>
          <cell r="I21" t="str">
            <v>L</v>
          </cell>
          <cell r="J21">
            <v>46.800000000000004</v>
          </cell>
          <cell r="K21">
            <v>3.4000000000000004</v>
          </cell>
        </row>
        <row r="22">
          <cell r="B22">
            <v>25.483333333333331</v>
          </cell>
          <cell r="C22">
            <v>35.5</v>
          </cell>
          <cell r="D22">
            <v>20.2</v>
          </cell>
          <cell r="E22" t="str">
            <v>*</v>
          </cell>
          <cell r="F22" t="str">
            <v>*</v>
          </cell>
          <cell r="G22" t="str">
            <v>*</v>
          </cell>
          <cell r="H22">
            <v>32.4</v>
          </cell>
          <cell r="I22" t="str">
            <v>L</v>
          </cell>
          <cell r="J22">
            <v>65.88000000000001</v>
          </cell>
          <cell r="K22">
            <v>5</v>
          </cell>
        </row>
        <row r="23">
          <cell r="B23">
            <v>24.395833333333332</v>
          </cell>
          <cell r="C23">
            <v>31.4</v>
          </cell>
          <cell r="D23">
            <v>20.3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12.24</v>
          </cell>
          <cell r="I23" t="str">
            <v>NO</v>
          </cell>
          <cell r="J23">
            <v>33.840000000000003</v>
          </cell>
          <cell r="K23">
            <v>0.6</v>
          </cell>
        </row>
        <row r="24">
          <cell r="B24">
            <v>24.854166666666671</v>
          </cell>
          <cell r="C24">
            <v>30.2</v>
          </cell>
          <cell r="D24">
            <v>20.7</v>
          </cell>
          <cell r="E24" t="str">
            <v>*</v>
          </cell>
          <cell r="F24" t="str">
            <v>*</v>
          </cell>
          <cell r="G24" t="str">
            <v>*</v>
          </cell>
          <cell r="H24">
            <v>28.08</v>
          </cell>
          <cell r="I24" t="str">
            <v>L</v>
          </cell>
          <cell r="J24">
            <v>43.2</v>
          </cell>
          <cell r="K24">
            <v>0</v>
          </cell>
        </row>
        <row r="25">
          <cell r="B25">
            <v>23.450000000000003</v>
          </cell>
          <cell r="C25">
            <v>30.2</v>
          </cell>
          <cell r="D25">
            <v>18</v>
          </cell>
          <cell r="E25" t="str">
            <v>*</v>
          </cell>
          <cell r="F25" t="str">
            <v>*</v>
          </cell>
          <cell r="G25" t="str">
            <v>*</v>
          </cell>
          <cell r="H25">
            <v>30.96</v>
          </cell>
          <cell r="I25" t="str">
            <v>L</v>
          </cell>
          <cell r="J25">
            <v>45.36</v>
          </cell>
          <cell r="K25">
            <v>0</v>
          </cell>
        </row>
        <row r="26">
          <cell r="B26">
            <v>25.329166666666662</v>
          </cell>
          <cell r="C26">
            <v>33.9</v>
          </cell>
          <cell r="D26">
            <v>17.899999999999999</v>
          </cell>
          <cell r="E26" t="str">
            <v>*</v>
          </cell>
          <cell r="F26" t="str">
            <v>*</v>
          </cell>
          <cell r="G26" t="str">
            <v>*</v>
          </cell>
          <cell r="H26">
            <v>22.68</v>
          </cell>
          <cell r="I26" t="str">
            <v>L</v>
          </cell>
          <cell r="J26">
            <v>36.72</v>
          </cell>
          <cell r="K26">
            <v>0</v>
          </cell>
        </row>
        <row r="27">
          <cell r="B27">
            <v>25.604166666666668</v>
          </cell>
          <cell r="C27">
            <v>35.299999999999997</v>
          </cell>
          <cell r="D27">
            <v>20.9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16.2</v>
          </cell>
          <cell r="I27" t="str">
            <v>L</v>
          </cell>
          <cell r="J27">
            <v>67.319999999999993</v>
          </cell>
          <cell r="K27">
            <v>13.2</v>
          </cell>
        </row>
        <row r="28">
          <cell r="B28">
            <v>22.599999999999994</v>
          </cell>
          <cell r="C28">
            <v>25.8</v>
          </cell>
          <cell r="D28">
            <v>21.2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17.64</v>
          </cell>
          <cell r="I28" t="str">
            <v>NE</v>
          </cell>
          <cell r="J28">
            <v>41.04</v>
          </cell>
          <cell r="K28">
            <v>46.400000000000006</v>
          </cell>
        </row>
        <row r="29">
          <cell r="B29">
            <v>24.020833333333329</v>
          </cell>
          <cell r="C29">
            <v>28.5</v>
          </cell>
          <cell r="D29">
            <v>22.2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24.12</v>
          </cell>
          <cell r="I29" t="str">
            <v>NE</v>
          </cell>
          <cell r="J29">
            <v>35.64</v>
          </cell>
          <cell r="K29">
            <v>14.399999999999999</v>
          </cell>
        </row>
        <row r="30">
          <cell r="B30">
            <v>23.529166666666669</v>
          </cell>
          <cell r="C30">
            <v>28.8</v>
          </cell>
          <cell r="D30">
            <v>21.4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16.2</v>
          </cell>
          <cell r="I30" t="str">
            <v>NO</v>
          </cell>
          <cell r="J30">
            <v>59.4</v>
          </cell>
          <cell r="K30">
            <v>43.2</v>
          </cell>
        </row>
        <row r="31">
          <cell r="B31">
            <v>23.529166666666665</v>
          </cell>
          <cell r="C31">
            <v>27.6</v>
          </cell>
          <cell r="D31">
            <v>20.9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10.8</v>
          </cell>
          <cell r="I31" t="str">
            <v>SO</v>
          </cell>
          <cell r="J31">
            <v>31.319999999999997</v>
          </cell>
          <cell r="K31">
            <v>2</v>
          </cell>
        </row>
        <row r="32">
          <cell r="B32">
            <v>21.920833333333331</v>
          </cell>
          <cell r="C32">
            <v>29.9</v>
          </cell>
          <cell r="D32">
            <v>15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11.879999999999999</v>
          </cell>
          <cell r="I32" t="str">
            <v>S</v>
          </cell>
          <cell r="J32">
            <v>25.92</v>
          </cell>
          <cell r="K32">
            <v>0</v>
          </cell>
        </row>
        <row r="33">
          <cell r="B33">
            <v>24.4375</v>
          </cell>
          <cell r="C33">
            <v>31.4</v>
          </cell>
          <cell r="D33">
            <v>18.899999999999999</v>
          </cell>
          <cell r="E33" t="str">
            <v>*</v>
          </cell>
          <cell r="F33" t="str">
            <v>*</v>
          </cell>
          <cell r="G33" t="str">
            <v>*</v>
          </cell>
          <cell r="H33">
            <v>23.040000000000003</v>
          </cell>
          <cell r="I33" t="str">
            <v>SE</v>
          </cell>
          <cell r="J33">
            <v>33.480000000000004</v>
          </cell>
          <cell r="K33">
            <v>0</v>
          </cell>
        </row>
        <row r="34">
          <cell r="B34">
            <v>27.608333333333338</v>
          </cell>
          <cell r="C34">
            <v>35.299999999999997</v>
          </cell>
          <cell r="D34">
            <v>21.6</v>
          </cell>
          <cell r="E34">
            <v>51.666666666666664</v>
          </cell>
          <cell r="F34">
            <v>64</v>
          </cell>
          <cell r="G34">
            <v>42</v>
          </cell>
          <cell r="H34">
            <v>28.08</v>
          </cell>
          <cell r="I34" t="str">
            <v>NE</v>
          </cell>
          <cell r="J34">
            <v>39.96</v>
          </cell>
          <cell r="K34">
            <v>0</v>
          </cell>
        </row>
        <row r="35">
          <cell r="B35">
            <v>25.929166666666671</v>
          </cell>
          <cell r="C35">
            <v>35.1</v>
          </cell>
          <cell r="D35">
            <v>19.5</v>
          </cell>
          <cell r="E35" t="str">
            <v>*</v>
          </cell>
          <cell r="F35" t="str">
            <v>*</v>
          </cell>
          <cell r="G35" t="str">
            <v>*</v>
          </cell>
          <cell r="H35">
            <v>40.680000000000007</v>
          </cell>
          <cell r="I35" t="str">
            <v>L</v>
          </cell>
          <cell r="J35">
            <v>68.039999999999992</v>
          </cell>
          <cell r="K35">
            <v>2.4000000000000004</v>
          </cell>
        </row>
        <row r="36">
          <cell r="I36" t="str">
            <v>L</v>
          </cell>
        </row>
      </sheetData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24.008333333333336</v>
          </cell>
          <cell r="C5">
            <v>33.1</v>
          </cell>
          <cell r="D5">
            <v>19.8</v>
          </cell>
          <cell r="E5">
            <v>82.833333333333329</v>
          </cell>
          <cell r="F5">
            <v>95</v>
          </cell>
          <cell r="G5">
            <v>50</v>
          </cell>
          <cell r="H5">
            <v>19.440000000000001</v>
          </cell>
          <cell r="I5" t="str">
            <v>NE</v>
          </cell>
          <cell r="J5">
            <v>33.480000000000004</v>
          </cell>
          <cell r="K5">
            <v>10.799999999999999</v>
          </cell>
        </row>
        <row r="6">
          <cell r="B6">
            <v>25.141666666666666</v>
          </cell>
          <cell r="C6">
            <v>32.1</v>
          </cell>
          <cell r="D6">
            <v>22</v>
          </cell>
          <cell r="E6">
            <v>79.75</v>
          </cell>
          <cell r="F6">
            <v>96</v>
          </cell>
          <cell r="G6">
            <v>46</v>
          </cell>
          <cell r="H6">
            <v>19.440000000000001</v>
          </cell>
          <cell r="I6" t="str">
            <v>NE</v>
          </cell>
          <cell r="J6">
            <v>46.440000000000005</v>
          </cell>
          <cell r="K6">
            <v>10.6</v>
          </cell>
        </row>
        <row r="7">
          <cell r="B7">
            <v>23.483333333333334</v>
          </cell>
          <cell r="C7">
            <v>28.5</v>
          </cell>
          <cell r="D7">
            <v>20.5</v>
          </cell>
          <cell r="E7">
            <v>87.5</v>
          </cell>
          <cell r="F7">
            <v>98</v>
          </cell>
          <cell r="G7">
            <v>67</v>
          </cell>
          <cell r="H7">
            <v>15.840000000000002</v>
          </cell>
          <cell r="I7" t="str">
            <v>SO</v>
          </cell>
          <cell r="J7">
            <v>32.04</v>
          </cell>
          <cell r="K7">
            <v>0.2</v>
          </cell>
        </row>
        <row r="8">
          <cell r="B8">
            <v>22.879166666666666</v>
          </cell>
          <cell r="C8">
            <v>28.5</v>
          </cell>
          <cell r="D8">
            <v>19.2</v>
          </cell>
          <cell r="E8">
            <v>82.833333333333329</v>
          </cell>
          <cell r="F8">
            <v>98</v>
          </cell>
          <cell r="G8">
            <v>58</v>
          </cell>
          <cell r="H8">
            <v>18</v>
          </cell>
          <cell r="I8" t="str">
            <v>S</v>
          </cell>
          <cell r="J8">
            <v>31.680000000000003</v>
          </cell>
          <cell r="K8">
            <v>0</v>
          </cell>
        </row>
        <row r="9">
          <cell r="B9">
            <v>22.916666666666668</v>
          </cell>
          <cell r="C9">
            <v>29.5</v>
          </cell>
          <cell r="D9">
            <v>18.100000000000001</v>
          </cell>
          <cell r="E9">
            <v>61.166666666666664</v>
          </cell>
          <cell r="F9">
            <v>76</v>
          </cell>
          <cell r="G9">
            <v>46</v>
          </cell>
          <cell r="H9">
            <v>17.28</v>
          </cell>
          <cell r="I9" t="str">
            <v>S</v>
          </cell>
          <cell r="J9">
            <v>29.16</v>
          </cell>
          <cell r="K9">
            <v>0</v>
          </cell>
        </row>
        <row r="10">
          <cell r="B10">
            <v>22.741666666666664</v>
          </cell>
          <cell r="C10">
            <v>29.1</v>
          </cell>
          <cell r="D10">
            <v>18.399999999999999</v>
          </cell>
          <cell r="E10">
            <v>67.333333333333329</v>
          </cell>
          <cell r="F10">
            <v>86</v>
          </cell>
          <cell r="G10">
            <v>49</v>
          </cell>
          <cell r="H10">
            <v>23.040000000000003</v>
          </cell>
          <cell r="I10" t="str">
            <v>NE</v>
          </cell>
          <cell r="J10">
            <v>39.24</v>
          </cell>
          <cell r="K10">
            <v>0.8</v>
          </cell>
        </row>
        <row r="11">
          <cell r="B11">
            <v>23.562500000000004</v>
          </cell>
          <cell r="C11">
            <v>31.3</v>
          </cell>
          <cell r="D11">
            <v>19.7</v>
          </cell>
          <cell r="E11">
            <v>76.541666666666671</v>
          </cell>
          <cell r="F11">
            <v>94</v>
          </cell>
          <cell r="G11">
            <v>52</v>
          </cell>
          <cell r="H11">
            <v>25.92</v>
          </cell>
          <cell r="I11" t="str">
            <v>NE</v>
          </cell>
          <cell r="J11">
            <v>38.159999999999997</v>
          </cell>
          <cell r="K11">
            <v>4</v>
          </cell>
        </row>
        <row r="12">
          <cell r="B12">
            <v>21.8</v>
          </cell>
          <cell r="C12">
            <v>24</v>
          </cell>
          <cell r="D12">
            <v>20.5</v>
          </cell>
          <cell r="E12">
            <v>92.625</v>
          </cell>
          <cell r="F12">
            <v>97</v>
          </cell>
          <cell r="G12">
            <v>83</v>
          </cell>
          <cell r="H12">
            <v>25.92</v>
          </cell>
          <cell r="I12" t="str">
            <v>L</v>
          </cell>
          <cell r="J12">
            <v>46.440000000000005</v>
          </cell>
          <cell r="K12">
            <v>37.999999999999993</v>
          </cell>
        </row>
        <row r="13">
          <cell r="B13">
            <v>21.279166666666665</v>
          </cell>
          <cell r="C13">
            <v>23.2</v>
          </cell>
          <cell r="D13">
            <v>19.5</v>
          </cell>
          <cell r="E13">
            <v>91</v>
          </cell>
          <cell r="F13">
            <v>98</v>
          </cell>
          <cell r="G13">
            <v>77</v>
          </cell>
          <cell r="H13">
            <v>43.92</v>
          </cell>
          <cell r="I13" t="str">
            <v>NE</v>
          </cell>
          <cell r="J13">
            <v>73.8</v>
          </cell>
          <cell r="K13">
            <v>32.600000000000009</v>
          </cell>
        </row>
        <row r="14">
          <cell r="B14">
            <v>21.416666666666661</v>
          </cell>
          <cell r="C14">
            <v>22.7</v>
          </cell>
          <cell r="D14">
            <v>19.5</v>
          </cell>
          <cell r="E14">
            <v>91.5</v>
          </cell>
          <cell r="F14">
            <v>97</v>
          </cell>
          <cell r="G14">
            <v>85</v>
          </cell>
          <cell r="H14">
            <v>29.880000000000003</v>
          </cell>
          <cell r="I14" t="str">
            <v>SE</v>
          </cell>
          <cell r="J14">
            <v>48.6</v>
          </cell>
          <cell r="K14">
            <v>37.800000000000018</v>
          </cell>
        </row>
        <row r="15">
          <cell r="B15">
            <v>22.529166666666665</v>
          </cell>
          <cell r="C15">
            <v>25.9</v>
          </cell>
          <cell r="D15">
            <v>20.2</v>
          </cell>
          <cell r="E15">
            <v>88.791666666666671</v>
          </cell>
          <cell r="F15">
            <v>98</v>
          </cell>
          <cell r="G15">
            <v>74</v>
          </cell>
          <cell r="H15">
            <v>19.8</v>
          </cell>
          <cell r="I15" t="str">
            <v>L</v>
          </cell>
          <cell r="J15">
            <v>34.56</v>
          </cell>
          <cell r="K15">
            <v>1.6</v>
          </cell>
        </row>
        <row r="16">
          <cell r="B16">
            <v>24.220833333333331</v>
          </cell>
          <cell r="C16">
            <v>30.7</v>
          </cell>
          <cell r="D16">
            <v>19.2</v>
          </cell>
          <cell r="E16">
            <v>74.166666666666671</v>
          </cell>
          <cell r="F16">
            <v>84</v>
          </cell>
          <cell r="G16">
            <v>58</v>
          </cell>
          <cell r="H16">
            <v>26.64</v>
          </cell>
          <cell r="I16" t="str">
            <v>NE</v>
          </cell>
          <cell r="J16">
            <v>42.480000000000004</v>
          </cell>
          <cell r="K16">
            <v>0</v>
          </cell>
        </row>
        <row r="17">
          <cell r="B17">
            <v>25.629166666666674</v>
          </cell>
          <cell r="C17">
            <v>30.4</v>
          </cell>
          <cell r="D17">
            <v>22.2</v>
          </cell>
          <cell r="E17">
            <v>81.083333333333329</v>
          </cell>
          <cell r="F17">
            <v>93</v>
          </cell>
          <cell r="G17">
            <v>61</v>
          </cell>
          <cell r="H17">
            <v>16.559999999999999</v>
          </cell>
          <cell r="I17" t="str">
            <v>NE</v>
          </cell>
          <cell r="J17">
            <v>33.840000000000003</v>
          </cell>
          <cell r="K17">
            <v>0</v>
          </cell>
        </row>
        <row r="18">
          <cell r="B18">
            <v>23.729166666666661</v>
          </cell>
          <cell r="C18">
            <v>31.7</v>
          </cell>
          <cell r="D18">
            <v>19.899999999999999</v>
          </cell>
          <cell r="E18">
            <v>82.958333333333329</v>
          </cell>
          <cell r="F18">
            <v>98</v>
          </cell>
          <cell r="G18">
            <v>54</v>
          </cell>
          <cell r="H18">
            <v>23.040000000000003</v>
          </cell>
          <cell r="I18" t="str">
            <v>SO</v>
          </cell>
          <cell r="J18">
            <v>38.159999999999997</v>
          </cell>
          <cell r="K18">
            <v>0</v>
          </cell>
        </row>
        <row r="19">
          <cell r="B19">
            <v>22.745833333333334</v>
          </cell>
          <cell r="C19">
            <v>26.3</v>
          </cell>
          <cell r="D19">
            <v>20.100000000000001</v>
          </cell>
          <cell r="E19">
            <v>78.291666666666671</v>
          </cell>
          <cell r="F19">
            <v>93</v>
          </cell>
          <cell r="G19">
            <v>59</v>
          </cell>
          <cell r="H19">
            <v>12.6</v>
          </cell>
          <cell r="I19" t="str">
            <v>SO</v>
          </cell>
          <cell r="J19">
            <v>26.64</v>
          </cell>
          <cell r="K19">
            <v>0</v>
          </cell>
        </row>
        <row r="20">
          <cell r="B20">
            <v>24.204166666666666</v>
          </cell>
          <cell r="C20">
            <v>31.2</v>
          </cell>
          <cell r="D20">
            <v>19.7</v>
          </cell>
          <cell r="E20">
            <v>79.208333333333329</v>
          </cell>
          <cell r="F20">
            <v>95</v>
          </cell>
          <cell r="G20">
            <v>56</v>
          </cell>
          <cell r="H20">
            <v>11.879999999999999</v>
          </cell>
          <cell r="I20" t="str">
            <v>SE</v>
          </cell>
          <cell r="J20">
            <v>23.400000000000002</v>
          </cell>
          <cell r="K20">
            <v>3.6</v>
          </cell>
        </row>
        <row r="21">
          <cell r="B21">
            <v>24.387499999999992</v>
          </cell>
          <cell r="C21">
            <v>26.3</v>
          </cell>
          <cell r="D21">
            <v>22.2</v>
          </cell>
          <cell r="E21">
            <v>88.125</v>
          </cell>
          <cell r="F21">
            <v>96</v>
          </cell>
          <cell r="G21">
            <v>81</v>
          </cell>
          <cell r="H21">
            <v>21.240000000000002</v>
          </cell>
          <cell r="I21" t="str">
            <v>L</v>
          </cell>
          <cell r="J21">
            <v>36</v>
          </cell>
          <cell r="K21">
            <v>25.4</v>
          </cell>
        </row>
        <row r="22">
          <cell r="B22">
            <v>22.954166666666669</v>
          </cell>
          <cell r="C22">
            <v>33.299999999999997</v>
          </cell>
          <cell r="D22">
            <v>19.3</v>
          </cell>
          <cell r="E22">
            <v>87.208333333333329</v>
          </cell>
          <cell r="F22">
            <v>98</v>
          </cell>
          <cell r="G22">
            <v>56</v>
          </cell>
          <cell r="H22">
            <v>40.32</v>
          </cell>
          <cell r="I22" t="str">
            <v>NE</v>
          </cell>
          <cell r="J22">
            <v>70.2</v>
          </cell>
          <cell r="K22">
            <v>48</v>
          </cell>
        </row>
        <row r="23">
          <cell r="B23">
            <v>22.483333333333334</v>
          </cell>
          <cell r="C23">
            <v>28</v>
          </cell>
          <cell r="D23">
            <v>18.8</v>
          </cell>
          <cell r="E23">
            <v>83.666666666666671</v>
          </cell>
          <cell r="F23">
            <v>98</v>
          </cell>
          <cell r="G23">
            <v>61</v>
          </cell>
          <cell r="H23">
            <v>16.2</v>
          </cell>
          <cell r="I23" t="str">
            <v>SE</v>
          </cell>
          <cell r="J23">
            <v>31.680000000000003</v>
          </cell>
          <cell r="K23">
            <v>0.6</v>
          </cell>
        </row>
        <row r="24">
          <cell r="B24">
            <v>23.374999999999996</v>
          </cell>
          <cell r="C24">
            <v>29</v>
          </cell>
          <cell r="D24">
            <v>18.399999999999999</v>
          </cell>
          <cell r="E24">
            <v>75.291666666666671</v>
          </cell>
          <cell r="F24">
            <v>98</v>
          </cell>
          <cell r="G24">
            <v>47</v>
          </cell>
          <cell r="H24">
            <v>22.32</v>
          </cell>
          <cell r="I24" t="str">
            <v>NE</v>
          </cell>
          <cell r="J24">
            <v>43.2</v>
          </cell>
          <cell r="K24">
            <v>0</v>
          </cell>
        </row>
        <row r="25">
          <cell r="B25">
            <v>22.345833333333335</v>
          </cell>
          <cell r="C25">
            <v>29</v>
          </cell>
          <cell r="D25">
            <v>17.3</v>
          </cell>
          <cell r="E25">
            <v>67.5</v>
          </cell>
          <cell r="F25">
            <v>95</v>
          </cell>
          <cell r="G25">
            <v>40</v>
          </cell>
          <cell r="H25">
            <v>24.48</v>
          </cell>
          <cell r="I25" t="str">
            <v>L</v>
          </cell>
          <cell r="J25">
            <v>42.84</v>
          </cell>
          <cell r="K25">
            <v>0</v>
          </cell>
        </row>
        <row r="26">
          <cell r="B26">
            <v>23.879166666666666</v>
          </cell>
          <cell r="C26">
            <v>31.9</v>
          </cell>
          <cell r="D26">
            <v>17.2</v>
          </cell>
          <cell r="E26">
            <v>61.208333333333336</v>
          </cell>
          <cell r="F26">
            <v>89</v>
          </cell>
          <cell r="G26">
            <v>38</v>
          </cell>
          <cell r="H26">
            <v>23.040000000000003</v>
          </cell>
          <cell r="I26" t="str">
            <v>NE</v>
          </cell>
          <cell r="J26">
            <v>36.72</v>
          </cell>
          <cell r="K26">
            <v>0</v>
          </cell>
        </row>
        <row r="27">
          <cell r="B27">
            <v>23.454166666666662</v>
          </cell>
          <cell r="C27">
            <v>30.9</v>
          </cell>
          <cell r="D27">
            <v>18.899999999999999</v>
          </cell>
          <cell r="E27">
            <v>79.166666666666671</v>
          </cell>
          <cell r="F27">
            <v>95</v>
          </cell>
          <cell r="G27">
            <v>53</v>
          </cell>
          <cell r="H27">
            <v>15.840000000000002</v>
          </cell>
          <cell r="I27" t="str">
            <v>L</v>
          </cell>
          <cell r="J27">
            <v>39.96</v>
          </cell>
          <cell r="K27">
            <v>5.8</v>
          </cell>
        </row>
        <row r="28">
          <cell r="B28">
            <v>22.574999999999999</v>
          </cell>
          <cell r="C28">
            <v>25</v>
          </cell>
          <cell r="D28">
            <v>20.7</v>
          </cell>
          <cell r="E28">
            <v>93.041666666666671</v>
          </cell>
          <cell r="F28">
            <v>97</v>
          </cell>
          <cell r="G28">
            <v>83</v>
          </cell>
          <cell r="H28">
            <v>23.040000000000003</v>
          </cell>
          <cell r="I28" t="str">
            <v>NE</v>
          </cell>
          <cell r="J28">
            <v>34.56</v>
          </cell>
          <cell r="K28">
            <v>16.400000000000002</v>
          </cell>
        </row>
        <row r="29">
          <cell r="B29">
            <v>22.937499999999996</v>
          </cell>
          <cell r="C29">
            <v>26.9</v>
          </cell>
          <cell r="D29">
            <v>21.8</v>
          </cell>
          <cell r="E29">
            <v>94.458333333333329</v>
          </cell>
          <cell r="F29">
            <v>98</v>
          </cell>
          <cell r="G29">
            <v>79</v>
          </cell>
          <cell r="H29">
            <v>18.720000000000002</v>
          </cell>
          <cell r="I29" t="str">
            <v>NE</v>
          </cell>
          <cell r="J29">
            <v>28.8</v>
          </cell>
          <cell r="K29">
            <v>42.4</v>
          </cell>
        </row>
        <row r="30">
          <cell r="B30">
            <v>23.466666666666669</v>
          </cell>
          <cell r="C30">
            <v>26.7</v>
          </cell>
          <cell r="D30">
            <v>21.6</v>
          </cell>
          <cell r="E30">
            <v>92.375</v>
          </cell>
          <cell r="F30">
            <v>97</v>
          </cell>
          <cell r="G30">
            <v>78</v>
          </cell>
          <cell r="H30">
            <v>15.48</v>
          </cell>
          <cell r="I30" t="str">
            <v>NE</v>
          </cell>
          <cell r="J30">
            <v>41.04</v>
          </cell>
          <cell r="K30">
            <v>18</v>
          </cell>
        </row>
        <row r="31">
          <cell r="B31">
            <v>21.400000000000002</v>
          </cell>
          <cell r="C31">
            <v>24.3</v>
          </cell>
          <cell r="D31">
            <v>17.8</v>
          </cell>
          <cell r="E31">
            <v>82.541666666666671</v>
          </cell>
          <cell r="F31">
            <v>97</v>
          </cell>
          <cell r="G31">
            <v>54</v>
          </cell>
          <cell r="H31">
            <v>19.440000000000001</v>
          </cell>
          <cell r="I31" t="str">
            <v>SO</v>
          </cell>
          <cell r="J31">
            <v>34.56</v>
          </cell>
          <cell r="K31">
            <v>0.2</v>
          </cell>
        </row>
        <row r="32">
          <cell r="B32">
            <v>20.087500000000002</v>
          </cell>
          <cell r="C32">
            <v>28.2</v>
          </cell>
          <cell r="D32">
            <v>12.9</v>
          </cell>
          <cell r="E32">
            <v>71.375</v>
          </cell>
          <cell r="F32">
            <v>98</v>
          </cell>
          <cell r="G32">
            <v>35</v>
          </cell>
          <cell r="H32">
            <v>18</v>
          </cell>
          <cell r="I32" t="str">
            <v>S</v>
          </cell>
          <cell r="J32">
            <v>30.96</v>
          </cell>
          <cell r="K32">
            <v>0</v>
          </cell>
        </row>
        <row r="33">
          <cell r="B33">
            <v>23.229166666666668</v>
          </cell>
          <cell r="C33">
            <v>31.1</v>
          </cell>
          <cell r="D33">
            <v>16.399999999999999</v>
          </cell>
          <cell r="E33">
            <v>68.708333333333329</v>
          </cell>
          <cell r="F33">
            <v>95</v>
          </cell>
          <cell r="G33">
            <v>40</v>
          </cell>
          <cell r="H33">
            <v>24.12</v>
          </cell>
          <cell r="I33" t="str">
            <v>NE</v>
          </cell>
          <cell r="J33">
            <v>37.080000000000005</v>
          </cell>
          <cell r="K33">
            <v>0</v>
          </cell>
        </row>
        <row r="34">
          <cell r="B34">
            <v>26.570833333333329</v>
          </cell>
          <cell r="C34">
            <v>34.6</v>
          </cell>
          <cell r="D34">
            <v>20.5</v>
          </cell>
          <cell r="E34">
            <v>63.875</v>
          </cell>
          <cell r="F34">
            <v>83</v>
          </cell>
          <cell r="G34">
            <v>45</v>
          </cell>
          <cell r="H34">
            <v>28.8</v>
          </cell>
          <cell r="I34" t="str">
            <v>NE</v>
          </cell>
          <cell r="J34">
            <v>43.2</v>
          </cell>
          <cell r="K34">
            <v>0</v>
          </cell>
        </row>
        <row r="35">
          <cell r="B35">
            <v>24.404166666666669</v>
          </cell>
          <cell r="C35">
            <v>34.1</v>
          </cell>
          <cell r="D35">
            <v>17.899999999999999</v>
          </cell>
          <cell r="E35">
            <v>78.25</v>
          </cell>
          <cell r="F35">
            <v>97</v>
          </cell>
          <cell r="G35">
            <v>49</v>
          </cell>
          <cell r="H35">
            <v>34.200000000000003</v>
          </cell>
          <cell r="I35" t="str">
            <v>NE</v>
          </cell>
          <cell r="J35">
            <v>80.28</v>
          </cell>
          <cell r="K35">
            <v>22.400000000000002</v>
          </cell>
        </row>
        <row r="36">
          <cell r="I36" t="str">
            <v>NE</v>
          </cell>
        </row>
      </sheetData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25.029166666666672</v>
          </cell>
          <cell r="C5">
            <v>34.299999999999997</v>
          </cell>
          <cell r="D5">
            <v>19</v>
          </cell>
          <cell r="E5" t="str">
            <v>*</v>
          </cell>
          <cell r="F5" t="str">
            <v>*</v>
          </cell>
          <cell r="G5" t="str">
            <v>*</v>
          </cell>
          <cell r="H5">
            <v>20.16</v>
          </cell>
          <cell r="I5" t="str">
            <v>L</v>
          </cell>
          <cell r="J5">
            <v>35.64</v>
          </cell>
          <cell r="K5">
            <v>0.6</v>
          </cell>
        </row>
        <row r="6">
          <cell r="B6">
            <v>25.6875</v>
          </cell>
          <cell r="C6">
            <v>32.1</v>
          </cell>
          <cell r="D6">
            <v>20.100000000000001</v>
          </cell>
          <cell r="E6" t="str">
            <v>*</v>
          </cell>
          <cell r="F6" t="str">
            <v>*</v>
          </cell>
          <cell r="G6" t="str">
            <v>*</v>
          </cell>
          <cell r="H6">
            <v>18.36</v>
          </cell>
          <cell r="I6" t="str">
            <v>NO</v>
          </cell>
          <cell r="J6">
            <v>37.800000000000004</v>
          </cell>
          <cell r="K6">
            <v>17</v>
          </cell>
        </row>
        <row r="7">
          <cell r="B7">
            <v>25.220833333333335</v>
          </cell>
          <cell r="C7">
            <v>32.700000000000003</v>
          </cell>
          <cell r="D7">
            <v>21.6</v>
          </cell>
          <cell r="E7" t="str">
            <v>*</v>
          </cell>
          <cell r="F7" t="str">
            <v>*</v>
          </cell>
          <cell r="G7" t="str">
            <v>*</v>
          </cell>
          <cell r="H7">
            <v>13.32</v>
          </cell>
          <cell r="I7" t="str">
            <v>O</v>
          </cell>
          <cell r="J7">
            <v>53.64</v>
          </cell>
          <cell r="K7">
            <v>0</v>
          </cell>
        </row>
        <row r="8">
          <cell r="B8">
            <v>24.875</v>
          </cell>
          <cell r="C8">
            <v>32.299999999999997</v>
          </cell>
          <cell r="D8">
            <v>19.399999999999999</v>
          </cell>
          <cell r="E8" t="str">
            <v>*</v>
          </cell>
          <cell r="F8" t="str">
            <v>*</v>
          </cell>
          <cell r="G8" t="str">
            <v>*</v>
          </cell>
          <cell r="H8">
            <v>15.48</v>
          </cell>
          <cell r="I8" t="str">
            <v>S</v>
          </cell>
          <cell r="J8">
            <v>32.76</v>
          </cell>
          <cell r="K8">
            <v>1</v>
          </cell>
        </row>
        <row r="9">
          <cell r="B9">
            <v>24.704166666666666</v>
          </cell>
          <cell r="C9">
            <v>31.7</v>
          </cell>
          <cell r="D9">
            <v>19.3</v>
          </cell>
          <cell r="E9" t="str">
            <v>*</v>
          </cell>
          <cell r="F9" t="str">
            <v>*</v>
          </cell>
          <cell r="G9" t="str">
            <v>*</v>
          </cell>
          <cell r="H9">
            <v>13.68</v>
          </cell>
          <cell r="I9" t="str">
            <v>SE</v>
          </cell>
          <cell r="J9">
            <v>30.6</v>
          </cell>
          <cell r="K9">
            <v>1.8</v>
          </cell>
        </row>
        <row r="10">
          <cell r="B10">
            <v>24.904166666666665</v>
          </cell>
          <cell r="C10">
            <v>30.2</v>
          </cell>
          <cell r="D10">
            <v>21.7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13.68</v>
          </cell>
          <cell r="I10" t="str">
            <v>L</v>
          </cell>
          <cell r="J10">
            <v>28.44</v>
          </cell>
          <cell r="K10">
            <v>0.4</v>
          </cell>
        </row>
        <row r="11">
          <cell r="B11">
            <v>24.625</v>
          </cell>
          <cell r="C11">
            <v>33.6</v>
          </cell>
          <cell r="D11">
            <v>19.7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15.48</v>
          </cell>
          <cell r="I11" t="str">
            <v>SE</v>
          </cell>
          <cell r="J11">
            <v>34.56</v>
          </cell>
          <cell r="K11">
            <v>1.5999999999999999</v>
          </cell>
        </row>
        <row r="12">
          <cell r="B12">
            <v>22.3</v>
          </cell>
          <cell r="C12">
            <v>26.3</v>
          </cell>
          <cell r="D12">
            <v>20.6</v>
          </cell>
          <cell r="E12" t="str">
            <v>*</v>
          </cell>
          <cell r="F12" t="str">
            <v>*</v>
          </cell>
          <cell r="G12" t="str">
            <v>*</v>
          </cell>
          <cell r="H12">
            <v>21.6</v>
          </cell>
          <cell r="I12" t="str">
            <v>L</v>
          </cell>
          <cell r="J12">
            <v>54.72</v>
          </cell>
          <cell r="K12">
            <v>25</v>
          </cell>
        </row>
        <row r="13">
          <cell r="B13">
            <v>22.579166666666666</v>
          </cell>
          <cell r="C13">
            <v>29.1</v>
          </cell>
          <cell r="D13">
            <v>20.399999999999999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23.040000000000003</v>
          </cell>
          <cell r="I13" t="str">
            <v>L</v>
          </cell>
          <cell r="J13">
            <v>48.6</v>
          </cell>
          <cell r="K13">
            <v>20.999999999999996</v>
          </cell>
        </row>
        <row r="14">
          <cell r="B14">
            <v>20.508333333333336</v>
          </cell>
          <cell r="C14">
            <v>22.1</v>
          </cell>
          <cell r="D14">
            <v>19.8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12.24</v>
          </cell>
          <cell r="I14" t="str">
            <v>SE</v>
          </cell>
          <cell r="J14">
            <v>30.96</v>
          </cell>
          <cell r="K14">
            <v>55.400000000000013</v>
          </cell>
        </row>
        <row r="15">
          <cell r="B15">
            <v>23.466666666666669</v>
          </cell>
          <cell r="C15">
            <v>28.6</v>
          </cell>
          <cell r="D15">
            <v>20.399999999999999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10.8</v>
          </cell>
          <cell r="I15" t="str">
            <v>SE</v>
          </cell>
          <cell r="J15">
            <v>27.720000000000002</v>
          </cell>
          <cell r="K15">
            <v>0</v>
          </cell>
        </row>
        <row r="16">
          <cell r="B16">
            <v>24.958333333333332</v>
          </cell>
          <cell r="C16">
            <v>31</v>
          </cell>
          <cell r="D16">
            <v>19.899999999999999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15.48</v>
          </cell>
          <cell r="I16" t="str">
            <v>L</v>
          </cell>
          <cell r="J16">
            <v>33.119999999999997</v>
          </cell>
          <cell r="K16">
            <v>0</v>
          </cell>
        </row>
        <row r="17">
          <cell r="B17">
            <v>27.079166666666662</v>
          </cell>
          <cell r="C17">
            <v>32.9</v>
          </cell>
          <cell r="D17">
            <v>21.8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25.56</v>
          </cell>
          <cell r="I17" t="str">
            <v>O</v>
          </cell>
          <cell r="J17">
            <v>41.76</v>
          </cell>
          <cell r="K17">
            <v>0</v>
          </cell>
        </row>
        <row r="18">
          <cell r="B18">
            <v>25.7</v>
          </cell>
          <cell r="C18">
            <v>32.5</v>
          </cell>
          <cell r="D18">
            <v>22.3</v>
          </cell>
          <cell r="E18" t="str">
            <v>*</v>
          </cell>
          <cell r="F18" t="str">
            <v>*</v>
          </cell>
          <cell r="G18" t="str">
            <v>*</v>
          </cell>
          <cell r="H18">
            <v>30.240000000000002</v>
          </cell>
          <cell r="I18" t="str">
            <v>S</v>
          </cell>
          <cell r="J18">
            <v>61.2</v>
          </cell>
          <cell r="K18">
            <v>35</v>
          </cell>
        </row>
        <row r="19">
          <cell r="B19">
            <v>24.829166666666666</v>
          </cell>
          <cell r="C19">
            <v>31.1</v>
          </cell>
          <cell r="D19">
            <v>20.8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18</v>
          </cell>
          <cell r="I19" t="str">
            <v>S</v>
          </cell>
          <cell r="J19">
            <v>29.16</v>
          </cell>
          <cell r="K19">
            <v>0</v>
          </cell>
        </row>
        <row r="20">
          <cell r="B20">
            <v>26.054166666666664</v>
          </cell>
          <cell r="C20">
            <v>34.5</v>
          </cell>
          <cell r="D20">
            <v>19.2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16.2</v>
          </cell>
          <cell r="I20" t="str">
            <v>N</v>
          </cell>
          <cell r="J20">
            <v>26.28</v>
          </cell>
          <cell r="K20">
            <v>0</v>
          </cell>
        </row>
        <row r="21">
          <cell r="B21">
            <v>28.487500000000001</v>
          </cell>
          <cell r="C21">
            <v>35.700000000000003</v>
          </cell>
          <cell r="D21">
            <v>23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27.720000000000002</v>
          </cell>
          <cell r="I21" t="str">
            <v>L</v>
          </cell>
          <cell r="J21">
            <v>43.2</v>
          </cell>
          <cell r="K21">
            <v>0</v>
          </cell>
        </row>
        <row r="22">
          <cell r="B22">
            <v>26.783333333333331</v>
          </cell>
          <cell r="C22">
            <v>35.9</v>
          </cell>
          <cell r="D22">
            <v>20.3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27.36</v>
          </cell>
          <cell r="I22" t="str">
            <v>L</v>
          </cell>
          <cell r="J22">
            <v>66.239999999999995</v>
          </cell>
          <cell r="K22">
            <v>6.8</v>
          </cell>
        </row>
        <row r="23">
          <cell r="B23">
            <v>23.787499999999998</v>
          </cell>
          <cell r="C23">
            <v>29.7</v>
          </cell>
          <cell r="D23">
            <v>20.100000000000001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15.120000000000001</v>
          </cell>
          <cell r="I23" t="str">
            <v>L</v>
          </cell>
          <cell r="J23">
            <v>29.880000000000003</v>
          </cell>
          <cell r="K23">
            <v>2</v>
          </cell>
        </row>
        <row r="24">
          <cell r="B24">
            <v>24.925000000000001</v>
          </cell>
          <cell r="C24">
            <v>30.1</v>
          </cell>
          <cell r="D24">
            <v>21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17.28</v>
          </cell>
          <cell r="I24" t="str">
            <v>SE</v>
          </cell>
          <cell r="J24">
            <v>37.440000000000005</v>
          </cell>
          <cell r="K24">
            <v>0</v>
          </cell>
        </row>
        <row r="25">
          <cell r="B25">
            <v>23.662499999999998</v>
          </cell>
          <cell r="C25">
            <v>30.2</v>
          </cell>
          <cell r="D25">
            <v>17.5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18.720000000000002</v>
          </cell>
          <cell r="I25" t="str">
            <v>L</v>
          </cell>
          <cell r="J25">
            <v>41.76</v>
          </cell>
          <cell r="K25">
            <v>0</v>
          </cell>
        </row>
        <row r="26">
          <cell r="B26">
            <v>25.729166666666668</v>
          </cell>
          <cell r="C26">
            <v>34.5</v>
          </cell>
          <cell r="D26">
            <v>18.899999999999999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15.120000000000001</v>
          </cell>
          <cell r="I26" t="str">
            <v>SE</v>
          </cell>
          <cell r="J26">
            <v>32.04</v>
          </cell>
          <cell r="K26">
            <v>0</v>
          </cell>
        </row>
        <row r="27">
          <cell r="B27">
            <v>25.383333333333336</v>
          </cell>
          <cell r="C27">
            <v>33.5</v>
          </cell>
          <cell r="D27">
            <v>19.899999999999999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13.68</v>
          </cell>
          <cell r="I27" t="str">
            <v>SE</v>
          </cell>
          <cell r="J27">
            <v>106.92</v>
          </cell>
          <cell r="K27">
            <v>48</v>
          </cell>
        </row>
        <row r="28">
          <cell r="B28">
            <v>22.8125</v>
          </cell>
          <cell r="C28">
            <v>25.4</v>
          </cell>
          <cell r="D28">
            <v>21.1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11.879999999999999</v>
          </cell>
          <cell r="I28" t="str">
            <v>L</v>
          </cell>
          <cell r="J28">
            <v>58.680000000000007</v>
          </cell>
          <cell r="K28">
            <v>12</v>
          </cell>
        </row>
        <row r="29">
          <cell r="B29">
            <v>23.600000000000005</v>
          </cell>
          <cell r="C29">
            <v>26.4</v>
          </cell>
          <cell r="D29">
            <v>22.4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22.68</v>
          </cell>
          <cell r="I29" t="str">
            <v>NO</v>
          </cell>
          <cell r="J29">
            <v>33.840000000000003</v>
          </cell>
          <cell r="K29">
            <v>9.4</v>
          </cell>
        </row>
        <row r="30">
          <cell r="B30">
            <v>24.304166666666671</v>
          </cell>
          <cell r="C30">
            <v>29.8</v>
          </cell>
          <cell r="D30">
            <v>22.5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18.720000000000002</v>
          </cell>
          <cell r="I30" t="str">
            <v>N</v>
          </cell>
          <cell r="J30">
            <v>34.200000000000003</v>
          </cell>
          <cell r="K30">
            <v>10.799999999999999</v>
          </cell>
        </row>
        <row r="31">
          <cell r="B31">
            <v>23.787499999999998</v>
          </cell>
          <cell r="C31">
            <v>27.5</v>
          </cell>
          <cell r="D31">
            <v>21.6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12.6</v>
          </cell>
          <cell r="I31" t="str">
            <v>SO</v>
          </cell>
          <cell r="J31">
            <v>28.8</v>
          </cell>
          <cell r="K31">
            <v>3.4000000000000004</v>
          </cell>
        </row>
        <row r="32">
          <cell r="B32">
            <v>22.745833333333337</v>
          </cell>
          <cell r="C32">
            <v>30.4</v>
          </cell>
          <cell r="D32">
            <v>15.9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13.32</v>
          </cell>
          <cell r="I32" t="str">
            <v>S</v>
          </cell>
          <cell r="J32">
            <v>25.56</v>
          </cell>
          <cell r="K32">
            <v>0</v>
          </cell>
        </row>
        <row r="33">
          <cell r="B33">
            <v>25.120833333333334</v>
          </cell>
          <cell r="C33">
            <v>31.3</v>
          </cell>
          <cell r="D33">
            <v>19.600000000000001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11.879999999999999</v>
          </cell>
          <cell r="I33" t="str">
            <v>SE</v>
          </cell>
          <cell r="J33">
            <v>27.720000000000002</v>
          </cell>
          <cell r="K33">
            <v>0</v>
          </cell>
        </row>
        <row r="34">
          <cell r="B34">
            <v>27.437500000000004</v>
          </cell>
          <cell r="C34">
            <v>34.6</v>
          </cell>
          <cell r="D34">
            <v>21.7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17.28</v>
          </cell>
          <cell r="I34" t="str">
            <v>L</v>
          </cell>
          <cell r="J34">
            <v>32.76</v>
          </cell>
          <cell r="K34">
            <v>0</v>
          </cell>
        </row>
        <row r="35">
          <cell r="B35">
            <v>27.55</v>
          </cell>
          <cell r="C35">
            <v>35.9</v>
          </cell>
          <cell r="D35">
            <v>19.5</v>
          </cell>
          <cell r="E35" t="str">
            <v>*</v>
          </cell>
          <cell r="F35" t="str">
            <v>*</v>
          </cell>
          <cell r="G35" t="str">
            <v>*</v>
          </cell>
          <cell r="H35">
            <v>29.16</v>
          </cell>
          <cell r="I35" t="str">
            <v>L</v>
          </cell>
          <cell r="J35">
            <v>54.36</v>
          </cell>
          <cell r="K35">
            <v>20.599999999999998</v>
          </cell>
        </row>
        <row r="36">
          <cell r="I36" t="str">
            <v>L</v>
          </cell>
        </row>
      </sheetData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25.045833333333331</v>
          </cell>
          <cell r="C5">
            <v>34.700000000000003</v>
          </cell>
          <cell r="D5">
            <v>19.3</v>
          </cell>
          <cell r="E5">
            <v>76.458333333333329</v>
          </cell>
          <cell r="F5">
            <v>99</v>
          </cell>
          <cell r="G5">
            <v>40</v>
          </cell>
          <cell r="H5">
            <v>27.36</v>
          </cell>
          <cell r="I5" t="str">
            <v>N</v>
          </cell>
          <cell r="J5">
            <v>43.56</v>
          </cell>
          <cell r="K5">
            <v>0</v>
          </cell>
        </row>
        <row r="6">
          <cell r="B6">
            <v>25.058333333333326</v>
          </cell>
          <cell r="C6">
            <v>31</v>
          </cell>
          <cell r="D6">
            <v>20.399999999999999</v>
          </cell>
          <cell r="E6">
            <v>77.565217391304344</v>
          </cell>
          <cell r="F6">
            <v>93</v>
          </cell>
          <cell r="G6">
            <v>53</v>
          </cell>
          <cell r="H6">
            <v>30.240000000000002</v>
          </cell>
          <cell r="I6" t="str">
            <v>NO</v>
          </cell>
          <cell r="J6">
            <v>52.2</v>
          </cell>
          <cell r="K6">
            <v>1.9999999999999998</v>
          </cell>
        </row>
        <row r="7">
          <cell r="B7">
            <v>24.399999999999995</v>
          </cell>
          <cell r="C7">
            <v>31.6</v>
          </cell>
          <cell r="D7">
            <v>21.1</v>
          </cell>
          <cell r="E7">
            <v>84.739130434782609</v>
          </cell>
          <cell r="F7">
            <v>99</v>
          </cell>
          <cell r="G7">
            <v>52</v>
          </cell>
          <cell r="H7">
            <v>28.44</v>
          </cell>
          <cell r="I7" t="str">
            <v>S</v>
          </cell>
          <cell r="J7">
            <v>58.680000000000007</v>
          </cell>
          <cell r="K7">
            <v>0</v>
          </cell>
        </row>
        <row r="8">
          <cell r="B8">
            <v>21.850000000000005</v>
          </cell>
          <cell r="C8">
            <v>29.1</v>
          </cell>
          <cell r="D8">
            <v>19.5</v>
          </cell>
          <cell r="E8">
            <v>88.916666666666671</v>
          </cell>
          <cell r="F8">
            <v>98</v>
          </cell>
          <cell r="G8">
            <v>59</v>
          </cell>
          <cell r="H8">
            <v>23.400000000000002</v>
          </cell>
          <cell r="I8" t="str">
            <v>S</v>
          </cell>
          <cell r="J8">
            <v>37.800000000000004</v>
          </cell>
          <cell r="K8">
            <v>35.200000000000003</v>
          </cell>
        </row>
        <row r="9">
          <cell r="B9">
            <v>22.295833333333331</v>
          </cell>
          <cell r="C9">
            <v>28.9</v>
          </cell>
          <cell r="D9">
            <v>17.2</v>
          </cell>
          <cell r="E9">
            <v>73.708333333333329</v>
          </cell>
          <cell r="F9">
            <v>91</v>
          </cell>
          <cell r="G9">
            <v>54</v>
          </cell>
          <cell r="H9">
            <v>23.040000000000003</v>
          </cell>
          <cell r="I9" t="str">
            <v>S</v>
          </cell>
          <cell r="J9">
            <v>33.119999999999997</v>
          </cell>
          <cell r="K9">
            <v>0</v>
          </cell>
        </row>
        <row r="10">
          <cell r="B10">
            <v>23.712499999999995</v>
          </cell>
          <cell r="C10">
            <v>31.8</v>
          </cell>
          <cell r="D10">
            <v>19</v>
          </cell>
          <cell r="E10">
            <v>70.739130434782609</v>
          </cell>
          <cell r="F10">
            <v>86</v>
          </cell>
          <cell r="G10">
            <v>49</v>
          </cell>
          <cell r="H10">
            <v>22.68</v>
          </cell>
          <cell r="I10" t="str">
            <v>NE</v>
          </cell>
          <cell r="J10">
            <v>37.080000000000005</v>
          </cell>
          <cell r="K10">
            <v>1.4</v>
          </cell>
        </row>
        <row r="11">
          <cell r="B11">
            <v>23.887500000000003</v>
          </cell>
          <cell r="C11">
            <v>32.5</v>
          </cell>
          <cell r="D11">
            <v>18.7</v>
          </cell>
          <cell r="E11">
            <v>80.571428571428569</v>
          </cell>
          <cell r="F11">
            <v>95</v>
          </cell>
          <cell r="G11">
            <v>49</v>
          </cell>
          <cell r="H11">
            <v>31.680000000000003</v>
          </cell>
          <cell r="I11" t="str">
            <v>L</v>
          </cell>
          <cell r="J11">
            <v>43.56</v>
          </cell>
          <cell r="K11">
            <v>6</v>
          </cell>
        </row>
        <row r="12">
          <cell r="B12">
            <v>20.941666666666666</v>
          </cell>
          <cell r="C12">
            <v>23.6</v>
          </cell>
          <cell r="D12">
            <v>19.2</v>
          </cell>
          <cell r="E12">
            <v>94.958333333333329</v>
          </cell>
          <cell r="F12">
            <v>99</v>
          </cell>
          <cell r="G12">
            <v>83</v>
          </cell>
          <cell r="H12">
            <v>36.72</v>
          </cell>
          <cell r="I12" t="str">
            <v>NE</v>
          </cell>
          <cell r="J12">
            <v>59.04</v>
          </cell>
          <cell r="K12">
            <v>70.600000000000009</v>
          </cell>
        </row>
        <row r="13">
          <cell r="B13">
            <v>21.1875</v>
          </cell>
          <cell r="C13">
            <v>25.1</v>
          </cell>
          <cell r="D13">
            <v>18.899999999999999</v>
          </cell>
          <cell r="E13">
            <v>92.458333333333329</v>
          </cell>
          <cell r="F13">
            <v>99</v>
          </cell>
          <cell r="G13">
            <v>77</v>
          </cell>
          <cell r="H13">
            <v>28.44</v>
          </cell>
          <cell r="I13" t="str">
            <v>NE</v>
          </cell>
          <cell r="J13">
            <v>47.16</v>
          </cell>
          <cell r="K13">
            <v>6.2</v>
          </cell>
        </row>
        <row r="14">
          <cell r="B14">
            <v>20.166666666666668</v>
          </cell>
          <cell r="C14">
            <v>21.7</v>
          </cell>
          <cell r="D14">
            <v>19</v>
          </cell>
          <cell r="E14">
            <v>95.541666666666671</v>
          </cell>
          <cell r="F14">
            <v>99</v>
          </cell>
          <cell r="G14">
            <v>83</v>
          </cell>
          <cell r="H14">
            <v>32.04</v>
          </cell>
          <cell r="I14" t="str">
            <v>SE</v>
          </cell>
          <cell r="J14">
            <v>66.960000000000008</v>
          </cell>
          <cell r="K14">
            <v>61.6</v>
          </cell>
        </row>
        <row r="15">
          <cell r="B15">
            <v>21.979166666666668</v>
          </cell>
          <cell r="C15">
            <v>26.7</v>
          </cell>
          <cell r="D15">
            <v>19.5</v>
          </cell>
          <cell r="E15">
            <v>91.416666666666671</v>
          </cell>
          <cell r="F15">
            <v>98</v>
          </cell>
          <cell r="G15">
            <v>75</v>
          </cell>
          <cell r="H15">
            <v>17.64</v>
          </cell>
          <cell r="I15" t="str">
            <v>SE</v>
          </cell>
          <cell r="J15">
            <v>26.28</v>
          </cell>
          <cell r="K15">
            <v>0.8</v>
          </cell>
        </row>
        <row r="16">
          <cell r="B16">
            <v>23.441666666666663</v>
          </cell>
          <cell r="C16">
            <v>28.7</v>
          </cell>
          <cell r="D16">
            <v>19.100000000000001</v>
          </cell>
          <cell r="E16">
            <v>83.541666666666671</v>
          </cell>
          <cell r="F16">
            <v>95</v>
          </cell>
          <cell r="G16">
            <v>66</v>
          </cell>
          <cell r="H16">
            <v>23.400000000000002</v>
          </cell>
          <cell r="I16" t="str">
            <v>NE</v>
          </cell>
          <cell r="J16">
            <v>32.04</v>
          </cell>
          <cell r="K16">
            <v>0</v>
          </cell>
        </row>
        <row r="17">
          <cell r="B17">
            <v>25.7</v>
          </cell>
          <cell r="C17">
            <v>31.7</v>
          </cell>
          <cell r="D17">
            <v>20.8</v>
          </cell>
          <cell r="E17">
            <v>84.611111111111114</v>
          </cell>
          <cell r="F17">
            <v>98</v>
          </cell>
          <cell r="G17">
            <v>51</v>
          </cell>
          <cell r="H17">
            <v>26.64</v>
          </cell>
          <cell r="I17" t="str">
            <v>O</v>
          </cell>
          <cell r="J17">
            <v>44.64</v>
          </cell>
          <cell r="K17">
            <v>0</v>
          </cell>
        </row>
        <row r="18">
          <cell r="B18">
            <v>24.795833333333334</v>
          </cell>
          <cell r="C18">
            <v>31.2</v>
          </cell>
          <cell r="D18">
            <v>21.7</v>
          </cell>
          <cell r="E18">
            <v>87.047619047619051</v>
          </cell>
          <cell r="F18">
            <v>99</v>
          </cell>
          <cell r="G18">
            <v>52</v>
          </cell>
          <cell r="H18">
            <v>22.68</v>
          </cell>
          <cell r="I18" t="str">
            <v>S</v>
          </cell>
          <cell r="J18">
            <v>54.36</v>
          </cell>
          <cell r="K18">
            <v>8</v>
          </cell>
        </row>
        <row r="19">
          <cell r="B19">
            <v>23.179166666666671</v>
          </cell>
          <cell r="C19">
            <v>30.5</v>
          </cell>
          <cell r="D19">
            <v>19.3</v>
          </cell>
          <cell r="E19">
            <v>80.260869565217391</v>
          </cell>
          <cell r="F19">
            <v>97</v>
          </cell>
          <cell r="G19">
            <v>47</v>
          </cell>
          <cell r="H19">
            <v>24.48</v>
          </cell>
          <cell r="I19" t="str">
            <v>SO</v>
          </cell>
          <cell r="J19">
            <v>43.2</v>
          </cell>
          <cell r="K19">
            <v>0</v>
          </cell>
        </row>
        <row r="20">
          <cell r="B20">
            <v>24.829166666666666</v>
          </cell>
          <cell r="C20">
            <v>33</v>
          </cell>
          <cell r="D20">
            <v>18.8</v>
          </cell>
          <cell r="E20">
            <v>81.529411764705884</v>
          </cell>
          <cell r="F20">
            <v>96</v>
          </cell>
          <cell r="G20">
            <v>44</v>
          </cell>
          <cell r="H20">
            <v>21.96</v>
          </cell>
          <cell r="I20" t="str">
            <v>N</v>
          </cell>
          <cell r="J20">
            <v>35.64</v>
          </cell>
          <cell r="K20">
            <v>0</v>
          </cell>
        </row>
        <row r="21">
          <cell r="B21">
            <v>27.166666666666668</v>
          </cell>
          <cell r="C21">
            <v>33.799999999999997</v>
          </cell>
          <cell r="D21">
            <v>22.3</v>
          </cell>
          <cell r="E21">
            <v>75.684210526315795</v>
          </cell>
          <cell r="F21">
            <v>88</v>
          </cell>
          <cell r="G21">
            <v>44</v>
          </cell>
          <cell r="H21">
            <v>32.4</v>
          </cell>
          <cell r="I21" t="str">
            <v>NE</v>
          </cell>
          <cell r="J21">
            <v>54.72</v>
          </cell>
          <cell r="K21">
            <v>4.8</v>
          </cell>
        </row>
        <row r="22">
          <cell r="B22">
            <v>24.645833333333332</v>
          </cell>
          <cell r="C22">
            <v>35.200000000000003</v>
          </cell>
          <cell r="D22">
            <v>19.399999999999999</v>
          </cell>
          <cell r="E22">
            <v>92.368421052631575</v>
          </cell>
          <cell r="F22">
            <v>98</v>
          </cell>
          <cell r="G22">
            <v>42</v>
          </cell>
          <cell r="H22">
            <v>37.800000000000004</v>
          </cell>
          <cell r="I22" t="str">
            <v>NE</v>
          </cell>
          <cell r="J22">
            <v>71.64</v>
          </cell>
          <cell r="K22">
            <v>12.4</v>
          </cell>
        </row>
        <row r="23">
          <cell r="B23">
            <v>23.066666666666666</v>
          </cell>
          <cell r="C23">
            <v>28.5</v>
          </cell>
          <cell r="D23">
            <v>19.5</v>
          </cell>
          <cell r="E23">
            <v>83.5</v>
          </cell>
          <cell r="F23">
            <v>99</v>
          </cell>
          <cell r="G23">
            <v>57</v>
          </cell>
          <cell r="H23">
            <v>21.240000000000002</v>
          </cell>
          <cell r="I23" t="str">
            <v>L</v>
          </cell>
          <cell r="J23">
            <v>54.72</v>
          </cell>
          <cell r="K23">
            <v>0.4</v>
          </cell>
        </row>
        <row r="24">
          <cell r="B24">
            <v>23.566666666666666</v>
          </cell>
          <cell r="C24">
            <v>29.7</v>
          </cell>
          <cell r="D24">
            <v>19.5</v>
          </cell>
          <cell r="E24">
            <v>73.75</v>
          </cell>
          <cell r="F24">
            <v>96</v>
          </cell>
          <cell r="G24">
            <v>45</v>
          </cell>
          <cell r="H24">
            <v>32.04</v>
          </cell>
          <cell r="I24" t="str">
            <v>L</v>
          </cell>
          <cell r="J24">
            <v>49.680000000000007</v>
          </cell>
          <cell r="K24">
            <v>0</v>
          </cell>
        </row>
        <row r="25">
          <cell r="B25">
            <v>22.991666666666664</v>
          </cell>
          <cell r="C25">
            <v>29.7</v>
          </cell>
          <cell r="D25">
            <v>17.399999999999999</v>
          </cell>
          <cell r="E25">
            <v>61.416666666666664</v>
          </cell>
          <cell r="F25">
            <v>82</v>
          </cell>
          <cell r="G25">
            <v>36</v>
          </cell>
          <cell r="H25">
            <v>27.720000000000002</v>
          </cell>
          <cell r="I25" t="str">
            <v>L</v>
          </cell>
          <cell r="J25">
            <v>46.080000000000005</v>
          </cell>
          <cell r="K25">
            <v>0</v>
          </cell>
        </row>
        <row r="26">
          <cell r="B26">
            <v>24.612500000000001</v>
          </cell>
          <cell r="C26">
            <v>33.200000000000003</v>
          </cell>
          <cell r="D26">
            <v>17.7</v>
          </cell>
          <cell r="E26">
            <v>64.555555555555557</v>
          </cell>
          <cell r="F26">
            <v>80</v>
          </cell>
          <cell r="G26">
            <v>34</v>
          </cell>
          <cell r="H26">
            <v>28.44</v>
          </cell>
          <cell r="I26" t="str">
            <v>NE</v>
          </cell>
          <cell r="J26">
            <v>37.440000000000005</v>
          </cell>
          <cell r="K26">
            <v>0</v>
          </cell>
        </row>
        <row r="27">
          <cell r="B27">
            <v>24.133333333333336</v>
          </cell>
          <cell r="C27">
            <v>33.700000000000003</v>
          </cell>
          <cell r="D27">
            <v>20.399999999999999</v>
          </cell>
          <cell r="E27">
            <v>77.695652173913047</v>
          </cell>
          <cell r="F27">
            <v>98</v>
          </cell>
          <cell r="G27">
            <v>47</v>
          </cell>
          <cell r="H27">
            <v>30.240000000000002</v>
          </cell>
          <cell r="I27" t="str">
            <v>L</v>
          </cell>
          <cell r="J27">
            <v>48.6</v>
          </cell>
          <cell r="K27">
            <v>73.2</v>
          </cell>
        </row>
        <row r="28">
          <cell r="B28">
            <v>22.3125</v>
          </cell>
          <cell r="C28">
            <v>26.2</v>
          </cell>
          <cell r="D28">
            <v>20.399999999999999</v>
          </cell>
          <cell r="E28">
            <v>93.541666666666671</v>
          </cell>
          <cell r="F28">
            <v>99</v>
          </cell>
          <cell r="G28">
            <v>77</v>
          </cell>
          <cell r="H28">
            <v>24.12</v>
          </cell>
          <cell r="I28" t="str">
            <v>NE</v>
          </cell>
          <cell r="J28">
            <v>39.6</v>
          </cell>
          <cell r="K28">
            <v>19.199999999999996</v>
          </cell>
        </row>
        <row r="29">
          <cell r="B29">
            <v>23.454166666666666</v>
          </cell>
          <cell r="C29">
            <v>28.4</v>
          </cell>
          <cell r="D29">
            <v>21.9</v>
          </cell>
          <cell r="E29">
            <v>90.708333333333329</v>
          </cell>
          <cell r="F29">
            <v>99</v>
          </cell>
          <cell r="G29">
            <v>64</v>
          </cell>
          <cell r="H29">
            <v>31.680000000000003</v>
          </cell>
          <cell r="I29" t="str">
            <v>N</v>
          </cell>
          <cell r="J29">
            <v>48.24</v>
          </cell>
          <cell r="K29">
            <v>3.2</v>
          </cell>
        </row>
        <row r="30">
          <cell r="B30">
            <v>22.8541666666667</v>
          </cell>
          <cell r="C30">
            <v>27.6</v>
          </cell>
          <cell r="D30">
            <v>21.4</v>
          </cell>
          <cell r="E30">
            <v>95</v>
          </cell>
          <cell r="F30">
            <v>99</v>
          </cell>
          <cell r="G30">
            <v>70</v>
          </cell>
          <cell r="H30">
            <v>19.079999999999998</v>
          </cell>
          <cell r="I30" t="str">
            <v>N</v>
          </cell>
          <cell r="J30">
            <v>37.080000000000005</v>
          </cell>
          <cell r="K30">
            <v>37.6</v>
          </cell>
        </row>
        <row r="31">
          <cell r="B31">
            <v>22.054166666666664</v>
          </cell>
          <cell r="C31">
            <v>25.5</v>
          </cell>
          <cell r="D31">
            <v>19.100000000000001</v>
          </cell>
          <cell r="E31">
            <v>83.5</v>
          </cell>
          <cell r="F31">
            <v>98</v>
          </cell>
          <cell r="G31">
            <v>58</v>
          </cell>
          <cell r="H31">
            <v>29.16</v>
          </cell>
          <cell r="I31" t="str">
            <v>S</v>
          </cell>
          <cell r="J31">
            <v>40.32</v>
          </cell>
          <cell r="K31">
            <v>1.7999999999999998</v>
          </cell>
        </row>
        <row r="32">
          <cell r="B32">
            <v>20.762499999999999</v>
          </cell>
          <cell r="C32">
            <v>28.3</v>
          </cell>
          <cell r="D32">
            <v>13.6</v>
          </cell>
          <cell r="E32">
            <v>68.166666666666671</v>
          </cell>
          <cell r="F32">
            <v>95</v>
          </cell>
          <cell r="G32">
            <v>26</v>
          </cell>
          <cell r="H32">
            <v>16.920000000000002</v>
          </cell>
          <cell r="I32" t="str">
            <v>S</v>
          </cell>
          <cell r="J32">
            <v>28.08</v>
          </cell>
          <cell r="K32">
            <v>0</v>
          </cell>
        </row>
        <row r="33">
          <cell r="B33">
            <v>23.95</v>
          </cell>
          <cell r="C33">
            <v>30.5</v>
          </cell>
          <cell r="D33">
            <v>17.899999999999999</v>
          </cell>
          <cell r="E33">
            <v>62.625</v>
          </cell>
          <cell r="F33">
            <v>84</v>
          </cell>
          <cell r="G33">
            <v>43</v>
          </cell>
          <cell r="H33">
            <v>21.6</v>
          </cell>
          <cell r="I33" t="str">
            <v>SE</v>
          </cell>
          <cell r="J33">
            <v>36</v>
          </cell>
          <cell r="K33">
            <v>0</v>
          </cell>
        </row>
        <row r="34">
          <cell r="B34">
            <v>26.412499999999998</v>
          </cell>
          <cell r="C34">
            <v>34.4</v>
          </cell>
          <cell r="D34">
            <v>20.100000000000001</v>
          </cell>
          <cell r="E34">
            <v>73.411764705882348</v>
          </cell>
          <cell r="F34">
            <v>86</v>
          </cell>
          <cell r="G34">
            <v>52</v>
          </cell>
          <cell r="H34">
            <v>25.56</v>
          </cell>
          <cell r="I34" t="str">
            <v>NE</v>
          </cell>
          <cell r="J34">
            <v>41.04</v>
          </cell>
          <cell r="K34">
            <v>0</v>
          </cell>
        </row>
        <row r="35">
          <cell r="B35">
            <v>26.558333333333337</v>
          </cell>
          <cell r="C35">
            <v>34.5</v>
          </cell>
          <cell r="D35">
            <v>19.3</v>
          </cell>
          <cell r="E35">
            <v>79.666666666666671</v>
          </cell>
          <cell r="F35">
            <v>93</v>
          </cell>
          <cell r="G35">
            <v>51</v>
          </cell>
          <cell r="H35">
            <v>47.88</v>
          </cell>
          <cell r="I35" t="str">
            <v>NO</v>
          </cell>
          <cell r="J35">
            <v>67.319999999999993</v>
          </cell>
          <cell r="K35">
            <v>0.2</v>
          </cell>
        </row>
        <row r="36">
          <cell r="I36" t="str">
            <v>NE</v>
          </cell>
        </row>
      </sheetData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25.087500000000006</v>
          </cell>
          <cell r="C5">
            <v>33.799999999999997</v>
          </cell>
          <cell r="D5">
            <v>20.5</v>
          </cell>
          <cell r="E5">
            <v>62.25</v>
          </cell>
          <cell r="F5">
            <v>95</v>
          </cell>
          <cell r="G5">
            <v>40</v>
          </cell>
          <cell r="H5">
            <v>15.840000000000002</v>
          </cell>
          <cell r="I5" t="str">
            <v>NE</v>
          </cell>
          <cell r="J5">
            <v>27</v>
          </cell>
          <cell r="K5">
            <v>0</v>
          </cell>
        </row>
        <row r="6">
          <cell r="B6">
            <v>27.649999999999995</v>
          </cell>
          <cell r="C6">
            <v>33.299999999999997</v>
          </cell>
          <cell r="D6">
            <v>23.1</v>
          </cell>
          <cell r="E6">
            <v>66.166666666666671</v>
          </cell>
          <cell r="F6">
            <v>93</v>
          </cell>
          <cell r="G6">
            <v>41</v>
          </cell>
          <cell r="H6">
            <v>19.079999999999998</v>
          </cell>
          <cell r="I6" t="str">
            <v>L</v>
          </cell>
          <cell r="J6">
            <v>30.6</v>
          </cell>
          <cell r="K6">
            <v>0</v>
          </cell>
        </row>
        <row r="7">
          <cell r="B7">
            <v>27.470833333333335</v>
          </cell>
          <cell r="C7">
            <v>34.9</v>
          </cell>
          <cell r="D7">
            <v>22.7</v>
          </cell>
          <cell r="E7">
            <v>62.916666666666664</v>
          </cell>
          <cell r="F7">
            <v>82</v>
          </cell>
          <cell r="G7">
            <v>38</v>
          </cell>
          <cell r="H7">
            <v>22.68</v>
          </cell>
          <cell r="I7" t="str">
            <v>NE</v>
          </cell>
          <cell r="J7">
            <v>41.76</v>
          </cell>
          <cell r="K7">
            <v>0</v>
          </cell>
        </row>
        <row r="8">
          <cell r="B8">
            <v>26.4375</v>
          </cell>
          <cell r="C8">
            <v>33.6</v>
          </cell>
          <cell r="D8">
            <v>20.399999999999999</v>
          </cell>
          <cell r="E8">
            <v>69.25</v>
          </cell>
          <cell r="F8">
            <v>100</v>
          </cell>
          <cell r="G8">
            <v>39</v>
          </cell>
          <cell r="H8">
            <v>12.96</v>
          </cell>
          <cell r="I8" t="str">
            <v>S</v>
          </cell>
          <cell r="J8">
            <v>27</v>
          </cell>
          <cell r="K8">
            <v>0</v>
          </cell>
        </row>
        <row r="9">
          <cell r="B9">
            <v>25.616666666666664</v>
          </cell>
          <cell r="C9">
            <v>30.3</v>
          </cell>
          <cell r="D9">
            <v>22</v>
          </cell>
          <cell r="E9">
            <v>71.260869565217391</v>
          </cell>
          <cell r="F9">
            <v>100</v>
          </cell>
          <cell r="G9">
            <v>46</v>
          </cell>
          <cell r="H9">
            <v>17.28</v>
          </cell>
          <cell r="I9" t="str">
            <v>SE</v>
          </cell>
          <cell r="J9">
            <v>26.28</v>
          </cell>
          <cell r="K9">
            <v>0</v>
          </cell>
        </row>
        <row r="10">
          <cell r="B10">
            <v>23.662499999999998</v>
          </cell>
          <cell r="C10">
            <v>29.3</v>
          </cell>
          <cell r="D10">
            <v>18</v>
          </cell>
          <cell r="E10">
            <v>63</v>
          </cell>
          <cell r="F10">
            <v>79</v>
          </cell>
          <cell r="G10">
            <v>44</v>
          </cell>
          <cell r="H10">
            <v>22.68</v>
          </cell>
          <cell r="I10" t="str">
            <v>L</v>
          </cell>
          <cell r="J10">
            <v>36</v>
          </cell>
          <cell r="K10">
            <v>0</v>
          </cell>
        </row>
        <row r="11">
          <cell r="B11">
            <v>25.254166666666663</v>
          </cell>
          <cell r="C11">
            <v>32.700000000000003</v>
          </cell>
          <cell r="D11">
            <v>19.399999999999999</v>
          </cell>
          <cell r="E11">
            <v>63.416666666666664</v>
          </cell>
          <cell r="F11">
            <v>78</v>
          </cell>
          <cell r="G11">
            <v>45</v>
          </cell>
          <cell r="H11">
            <v>21.6</v>
          </cell>
          <cell r="I11" t="str">
            <v>L</v>
          </cell>
          <cell r="J11">
            <v>35.28</v>
          </cell>
          <cell r="K11">
            <v>0</v>
          </cell>
        </row>
        <row r="12">
          <cell r="B12">
            <v>23.345833333333331</v>
          </cell>
          <cell r="C12">
            <v>27.9</v>
          </cell>
          <cell r="D12">
            <v>20.100000000000001</v>
          </cell>
          <cell r="E12">
            <v>87.454545454545453</v>
          </cell>
          <cell r="F12">
            <v>100</v>
          </cell>
          <cell r="G12">
            <v>62</v>
          </cell>
          <cell r="H12">
            <v>21.240000000000002</v>
          </cell>
          <cell r="I12" t="str">
            <v>NE</v>
          </cell>
          <cell r="J12">
            <v>56.519999999999996</v>
          </cell>
          <cell r="K12">
            <v>79</v>
          </cell>
        </row>
        <row r="13">
          <cell r="B13">
            <v>23.545833333333334</v>
          </cell>
          <cell r="C13">
            <v>32</v>
          </cell>
          <cell r="D13">
            <v>20.8</v>
          </cell>
          <cell r="E13">
            <v>77.5</v>
          </cell>
          <cell r="F13">
            <v>100</v>
          </cell>
          <cell r="G13">
            <v>55</v>
          </cell>
          <cell r="H13">
            <v>28.8</v>
          </cell>
          <cell r="I13" t="str">
            <v>N</v>
          </cell>
          <cell r="J13">
            <v>73.08</v>
          </cell>
          <cell r="K13">
            <v>56.2</v>
          </cell>
        </row>
        <row r="14">
          <cell r="B14">
            <v>22.012499999999999</v>
          </cell>
          <cell r="C14">
            <v>24.2</v>
          </cell>
          <cell r="D14">
            <v>20.9</v>
          </cell>
          <cell r="E14">
            <v>97.6</v>
          </cell>
          <cell r="F14">
            <v>100</v>
          </cell>
          <cell r="G14">
            <v>92</v>
          </cell>
          <cell r="H14">
            <v>19.079999999999998</v>
          </cell>
          <cell r="I14" t="str">
            <v>NE</v>
          </cell>
          <cell r="J14">
            <v>36</v>
          </cell>
          <cell r="K14">
            <v>27.199999999999996</v>
          </cell>
        </row>
        <row r="15">
          <cell r="B15">
            <v>24.295833333333331</v>
          </cell>
          <cell r="C15">
            <v>29.8</v>
          </cell>
          <cell r="D15">
            <v>21.4</v>
          </cell>
          <cell r="E15">
            <v>77.357142857142861</v>
          </cell>
          <cell r="F15">
            <v>100</v>
          </cell>
          <cell r="G15">
            <v>56</v>
          </cell>
          <cell r="H15">
            <v>24.840000000000003</v>
          </cell>
          <cell r="I15" t="str">
            <v>SE</v>
          </cell>
          <cell r="J15">
            <v>34.200000000000003</v>
          </cell>
          <cell r="K15">
            <v>0</v>
          </cell>
        </row>
        <row r="16">
          <cell r="B16">
            <v>24.645833333333332</v>
          </cell>
          <cell r="C16">
            <v>32.299999999999997</v>
          </cell>
          <cell r="D16">
            <v>19</v>
          </cell>
          <cell r="E16">
            <v>70.125</v>
          </cell>
          <cell r="F16">
            <v>92</v>
          </cell>
          <cell r="G16">
            <v>49</v>
          </cell>
          <cell r="H16">
            <v>24.12</v>
          </cell>
          <cell r="I16" t="str">
            <v>L</v>
          </cell>
          <cell r="J16">
            <v>38.159999999999997</v>
          </cell>
          <cell r="K16">
            <v>0</v>
          </cell>
        </row>
        <row r="17">
          <cell r="B17">
            <v>27.145833333333332</v>
          </cell>
          <cell r="C17">
            <v>32.9</v>
          </cell>
          <cell r="D17">
            <v>24.6</v>
          </cell>
          <cell r="E17">
            <v>70.625</v>
          </cell>
          <cell r="F17">
            <v>83</v>
          </cell>
          <cell r="G17">
            <v>44</v>
          </cell>
          <cell r="H17">
            <v>14.4</v>
          </cell>
          <cell r="I17" t="str">
            <v>NO</v>
          </cell>
          <cell r="J17">
            <v>37.800000000000004</v>
          </cell>
          <cell r="K17">
            <v>0</v>
          </cell>
        </row>
        <row r="18">
          <cell r="B18">
            <v>26.029166666666672</v>
          </cell>
          <cell r="C18">
            <v>33.1</v>
          </cell>
          <cell r="D18">
            <v>22.5</v>
          </cell>
          <cell r="E18">
            <v>79.409090909090907</v>
          </cell>
          <cell r="F18">
            <v>100</v>
          </cell>
          <cell r="G18">
            <v>49</v>
          </cell>
          <cell r="H18">
            <v>20.52</v>
          </cell>
          <cell r="I18" t="str">
            <v>O</v>
          </cell>
          <cell r="J18">
            <v>35.28</v>
          </cell>
          <cell r="K18">
            <v>0.4</v>
          </cell>
        </row>
        <row r="19">
          <cell r="B19">
            <v>25.908333333333335</v>
          </cell>
          <cell r="C19">
            <v>31.7</v>
          </cell>
          <cell r="D19">
            <v>22.6</v>
          </cell>
          <cell r="E19">
            <v>75.529411764705884</v>
          </cell>
          <cell r="F19">
            <v>100</v>
          </cell>
          <cell r="G19">
            <v>50</v>
          </cell>
          <cell r="H19">
            <v>20.16</v>
          </cell>
          <cell r="I19" t="str">
            <v>S</v>
          </cell>
          <cell r="J19">
            <v>32.76</v>
          </cell>
          <cell r="K19">
            <v>0</v>
          </cell>
        </row>
        <row r="20">
          <cell r="B20">
            <v>27.145833333333332</v>
          </cell>
          <cell r="C20">
            <v>32.700000000000003</v>
          </cell>
          <cell r="D20">
            <v>23.2</v>
          </cell>
          <cell r="E20">
            <v>74.083333333333329</v>
          </cell>
          <cell r="F20">
            <v>100</v>
          </cell>
          <cell r="G20">
            <v>50</v>
          </cell>
          <cell r="H20">
            <v>15.48</v>
          </cell>
          <cell r="I20" t="str">
            <v>L</v>
          </cell>
          <cell r="J20">
            <v>29.16</v>
          </cell>
          <cell r="K20">
            <v>6.3999999999999995</v>
          </cell>
        </row>
        <row r="21">
          <cell r="B21">
            <v>28.841666666666669</v>
          </cell>
          <cell r="C21">
            <v>34.799999999999997</v>
          </cell>
          <cell r="D21">
            <v>24.3</v>
          </cell>
          <cell r="E21">
            <v>71.291666666666671</v>
          </cell>
          <cell r="F21">
            <v>100</v>
          </cell>
          <cell r="G21">
            <v>42</v>
          </cell>
          <cell r="H21">
            <v>15.840000000000002</v>
          </cell>
          <cell r="I21" t="str">
            <v>L</v>
          </cell>
          <cell r="J21">
            <v>29.16</v>
          </cell>
          <cell r="K21">
            <v>0</v>
          </cell>
        </row>
        <row r="22">
          <cell r="B22">
            <v>27.004166666666666</v>
          </cell>
          <cell r="C22">
            <v>35.700000000000003</v>
          </cell>
          <cell r="D22">
            <v>19.600000000000001</v>
          </cell>
          <cell r="E22">
            <v>72.38095238095238</v>
          </cell>
          <cell r="F22">
            <v>99</v>
          </cell>
          <cell r="G22">
            <v>40</v>
          </cell>
          <cell r="H22">
            <v>43.2</v>
          </cell>
          <cell r="I22" t="str">
            <v>L</v>
          </cell>
          <cell r="J22">
            <v>68.039999999999992</v>
          </cell>
          <cell r="K22">
            <v>21.2</v>
          </cell>
        </row>
        <row r="23">
          <cell r="B23">
            <v>24.570833333333336</v>
          </cell>
          <cell r="C23">
            <v>30.7</v>
          </cell>
          <cell r="D23">
            <v>20.3</v>
          </cell>
          <cell r="E23">
            <v>73.882352941176464</v>
          </cell>
          <cell r="F23">
            <v>100</v>
          </cell>
          <cell r="G23">
            <v>41</v>
          </cell>
          <cell r="H23">
            <v>21.96</v>
          </cell>
          <cell r="I23" t="str">
            <v>SE</v>
          </cell>
          <cell r="J23">
            <v>36.36</v>
          </cell>
          <cell r="K23">
            <v>0.4</v>
          </cell>
        </row>
        <row r="24">
          <cell r="B24">
            <v>23.937500000000004</v>
          </cell>
          <cell r="C24">
            <v>28.3</v>
          </cell>
          <cell r="D24">
            <v>18.5</v>
          </cell>
          <cell r="E24">
            <v>60.166666666666664</v>
          </cell>
          <cell r="F24">
            <v>77</v>
          </cell>
          <cell r="G24">
            <v>44</v>
          </cell>
          <cell r="H24">
            <v>29.880000000000003</v>
          </cell>
          <cell r="I24" t="str">
            <v>L</v>
          </cell>
          <cell r="J24">
            <v>52.2</v>
          </cell>
          <cell r="K24">
            <v>0</v>
          </cell>
        </row>
        <row r="25">
          <cell r="B25">
            <v>22.820833333333336</v>
          </cell>
          <cell r="C25">
            <v>28.9</v>
          </cell>
          <cell r="D25">
            <v>16.399999999999999</v>
          </cell>
          <cell r="E25">
            <v>55.083333333333336</v>
          </cell>
          <cell r="F25">
            <v>76</v>
          </cell>
          <cell r="G25">
            <v>31</v>
          </cell>
          <cell r="H25">
            <v>23.759999999999998</v>
          </cell>
          <cell r="I25" t="str">
            <v>SE</v>
          </cell>
          <cell r="J25">
            <v>39.24</v>
          </cell>
          <cell r="K25">
            <v>0</v>
          </cell>
        </row>
        <row r="26">
          <cell r="B26">
            <v>24.333333333333332</v>
          </cell>
          <cell r="C26">
            <v>32.1</v>
          </cell>
          <cell r="D26">
            <v>17.899999999999999</v>
          </cell>
          <cell r="E26">
            <v>59.666666666666664</v>
          </cell>
          <cell r="F26">
            <v>76</v>
          </cell>
          <cell r="G26">
            <v>41</v>
          </cell>
          <cell r="H26">
            <v>23.759999999999998</v>
          </cell>
          <cell r="I26" t="str">
            <v>L</v>
          </cell>
          <cell r="J26">
            <v>33.840000000000003</v>
          </cell>
          <cell r="K26">
            <v>0</v>
          </cell>
        </row>
        <row r="27">
          <cell r="B27">
            <v>26.362500000000001</v>
          </cell>
          <cell r="C27">
            <v>34.1</v>
          </cell>
          <cell r="D27">
            <v>21.5</v>
          </cell>
          <cell r="E27">
            <v>70.478260869565219</v>
          </cell>
          <cell r="F27">
            <v>100</v>
          </cell>
          <cell r="G27">
            <v>43</v>
          </cell>
          <cell r="H27">
            <v>22.32</v>
          </cell>
          <cell r="I27" t="str">
            <v>SE</v>
          </cell>
          <cell r="J27">
            <v>41.04</v>
          </cell>
          <cell r="K27">
            <v>57.8</v>
          </cell>
        </row>
        <row r="28">
          <cell r="B28">
            <v>22.849999999999998</v>
          </cell>
          <cell r="C28">
            <v>26.7</v>
          </cell>
          <cell r="D28">
            <v>21.7</v>
          </cell>
          <cell r="E28">
            <v>94.4</v>
          </cell>
          <cell r="F28">
            <v>100</v>
          </cell>
          <cell r="G28">
            <v>80</v>
          </cell>
          <cell r="H28">
            <v>17.64</v>
          </cell>
          <cell r="I28" t="str">
            <v>L</v>
          </cell>
          <cell r="J28">
            <v>34.56</v>
          </cell>
          <cell r="K28">
            <v>51</v>
          </cell>
        </row>
        <row r="29">
          <cell r="B29">
            <v>22.916666666666671</v>
          </cell>
          <cell r="C29">
            <v>27.1</v>
          </cell>
          <cell r="D29">
            <v>21.4</v>
          </cell>
          <cell r="E29">
            <v>87.333333333333329</v>
          </cell>
          <cell r="F29">
            <v>100</v>
          </cell>
          <cell r="G29">
            <v>72</v>
          </cell>
          <cell r="H29">
            <v>11.879999999999999</v>
          </cell>
          <cell r="I29" t="str">
            <v>NO</v>
          </cell>
          <cell r="J29">
            <v>45</v>
          </cell>
          <cell r="K29">
            <v>14.2</v>
          </cell>
        </row>
        <row r="30">
          <cell r="B30">
            <v>23.1875</v>
          </cell>
          <cell r="C30">
            <v>27.6</v>
          </cell>
          <cell r="D30">
            <v>21.5</v>
          </cell>
          <cell r="E30">
            <v>95.444444444444443</v>
          </cell>
          <cell r="F30">
            <v>100</v>
          </cell>
          <cell r="G30">
            <v>74</v>
          </cell>
          <cell r="H30">
            <v>14.76</v>
          </cell>
          <cell r="I30" t="str">
            <v>NE</v>
          </cell>
          <cell r="J30">
            <v>36.72</v>
          </cell>
          <cell r="K30">
            <v>49.8</v>
          </cell>
        </row>
        <row r="31">
          <cell r="B31">
            <v>23.737499999999997</v>
          </cell>
          <cell r="C31">
            <v>28.9</v>
          </cell>
          <cell r="D31">
            <v>21.5</v>
          </cell>
          <cell r="E31">
            <v>66.181818181818187</v>
          </cell>
          <cell r="F31">
            <v>94</v>
          </cell>
          <cell r="G31">
            <v>49</v>
          </cell>
          <cell r="H31">
            <v>19.079999999999998</v>
          </cell>
          <cell r="I31" t="str">
            <v>SO</v>
          </cell>
          <cell r="J31">
            <v>33.840000000000003</v>
          </cell>
          <cell r="K31">
            <v>10.799999999999997</v>
          </cell>
        </row>
        <row r="32">
          <cell r="B32">
            <v>22.9375</v>
          </cell>
          <cell r="C32">
            <v>29.7</v>
          </cell>
          <cell r="D32">
            <v>16.7</v>
          </cell>
          <cell r="E32">
            <v>62.5</v>
          </cell>
          <cell r="F32">
            <v>100</v>
          </cell>
          <cell r="G32">
            <v>28</v>
          </cell>
          <cell r="H32">
            <v>14.04</v>
          </cell>
          <cell r="I32" t="str">
            <v>SO</v>
          </cell>
          <cell r="J32">
            <v>24.840000000000003</v>
          </cell>
          <cell r="K32">
            <v>0</v>
          </cell>
        </row>
        <row r="33">
          <cell r="B33">
            <v>23.708333333333332</v>
          </cell>
          <cell r="C33">
            <v>28.6</v>
          </cell>
          <cell r="D33">
            <v>19.399999999999999</v>
          </cell>
          <cell r="E33">
            <v>61.041666666666664</v>
          </cell>
          <cell r="F33">
            <v>82</v>
          </cell>
          <cell r="G33">
            <v>39</v>
          </cell>
          <cell r="H33">
            <v>25.2</v>
          </cell>
          <cell r="I33" t="str">
            <v>L</v>
          </cell>
          <cell r="J33">
            <v>41.04</v>
          </cell>
          <cell r="K33">
            <v>0</v>
          </cell>
        </row>
        <row r="34">
          <cell r="B34">
            <v>26.50833333333334</v>
          </cell>
          <cell r="C34">
            <v>33.1</v>
          </cell>
          <cell r="D34">
            <v>21.2</v>
          </cell>
          <cell r="E34">
            <v>59.25</v>
          </cell>
          <cell r="F34">
            <v>78</v>
          </cell>
          <cell r="G34">
            <v>41</v>
          </cell>
          <cell r="H34">
            <v>23.040000000000003</v>
          </cell>
          <cell r="I34" t="str">
            <v>L</v>
          </cell>
          <cell r="J34">
            <v>35.64</v>
          </cell>
          <cell r="K34">
            <v>0</v>
          </cell>
        </row>
        <row r="35">
          <cell r="B35">
            <v>27.633333333333336</v>
          </cell>
          <cell r="C35">
            <v>36.299999999999997</v>
          </cell>
          <cell r="D35">
            <v>20.2</v>
          </cell>
          <cell r="E35">
            <v>63.166666666666664</v>
          </cell>
          <cell r="F35">
            <v>100</v>
          </cell>
          <cell r="G35">
            <v>35</v>
          </cell>
          <cell r="H35">
            <v>42.12</v>
          </cell>
          <cell r="I35" t="str">
            <v>L</v>
          </cell>
          <cell r="J35">
            <v>69.12</v>
          </cell>
          <cell r="K35">
            <v>1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26.716666666666669</v>
          </cell>
          <cell r="C5">
            <v>32.9</v>
          </cell>
          <cell r="D5">
            <v>22.2</v>
          </cell>
          <cell r="E5">
            <v>77.083333333333329</v>
          </cell>
          <cell r="F5">
            <v>85</v>
          </cell>
          <cell r="G5">
            <v>66</v>
          </cell>
          <cell r="H5">
            <v>15.120000000000001</v>
          </cell>
          <cell r="I5" t="str">
            <v>NE</v>
          </cell>
          <cell r="J5">
            <v>32.4</v>
          </cell>
          <cell r="K5">
            <v>0</v>
          </cell>
        </row>
        <row r="6">
          <cell r="B6">
            <v>26.491666666666671</v>
          </cell>
          <cell r="C6">
            <v>31.9</v>
          </cell>
          <cell r="D6">
            <v>23.6</v>
          </cell>
          <cell r="E6">
            <v>75.791666666666671</v>
          </cell>
          <cell r="F6">
            <v>81</v>
          </cell>
          <cell r="G6">
            <v>67</v>
          </cell>
          <cell r="H6">
            <v>12.24</v>
          </cell>
          <cell r="I6" t="str">
            <v>NE</v>
          </cell>
          <cell r="J6">
            <v>29.880000000000003</v>
          </cell>
          <cell r="K6">
            <v>0</v>
          </cell>
        </row>
        <row r="7">
          <cell r="B7">
            <v>26.849999999999994</v>
          </cell>
          <cell r="C7">
            <v>31.3</v>
          </cell>
          <cell r="D7">
            <v>24.3</v>
          </cell>
          <cell r="E7">
            <v>76.416666666666671</v>
          </cell>
          <cell r="F7">
            <v>81</v>
          </cell>
          <cell r="G7">
            <v>72</v>
          </cell>
          <cell r="H7">
            <v>10.44</v>
          </cell>
          <cell r="I7" t="str">
            <v>NE</v>
          </cell>
          <cell r="J7">
            <v>43.2</v>
          </cell>
          <cell r="K7">
            <v>2</v>
          </cell>
        </row>
        <row r="8">
          <cell r="B8">
            <v>26.145833333333332</v>
          </cell>
          <cell r="C8">
            <v>32.799999999999997</v>
          </cell>
          <cell r="D8">
            <v>22</v>
          </cell>
          <cell r="E8">
            <v>76.708333333333329</v>
          </cell>
          <cell r="F8">
            <v>83</v>
          </cell>
          <cell r="G8">
            <v>65</v>
          </cell>
          <cell r="H8">
            <v>15.48</v>
          </cell>
          <cell r="I8" t="str">
            <v>SE</v>
          </cell>
          <cell r="J8">
            <v>30.6</v>
          </cell>
          <cell r="K8">
            <v>6.6</v>
          </cell>
        </row>
        <row r="9">
          <cell r="B9">
            <v>25.458333333333329</v>
          </cell>
          <cell r="C9">
            <v>30.8</v>
          </cell>
          <cell r="D9">
            <v>22.2</v>
          </cell>
          <cell r="E9">
            <v>77.333333333333329</v>
          </cell>
          <cell r="F9">
            <v>84</v>
          </cell>
          <cell r="G9">
            <v>67</v>
          </cell>
          <cell r="H9">
            <v>8.64</v>
          </cell>
          <cell r="I9" t="str">
            <v>SE</v>
          </cell>
          <cell r="J9">
            <v>24.48</v>
          </cell>
          <cell r="K9">
            <v>4.8</v>
          </cell>
        </row>
        <row r="10">
          <cell r="B10">
            <v>25.800000000000008</v>
          </cell>
          <cell r="C10">
            <v>30.2</v>
          </cell>
          <cell r="D10">
            <v>22.2</v>
          </cell>
          <cell r="E10">
            <v>73.25</v>
          </cell>
          <cell r="F10">
            <v>79</v>
          </cell>
          <cell r="G10">
            <v>66</v>
          </cell>
          <cell r="H10">
            <v>15.120000000000001</v>
          </cell>
          <cell r="I10" t="str">
            <v>NE</v>
          </cell>
          <cell r="J10">
            <v>30.96</v>
          </cell>
          <cell r="K10">
            <v>0</v>
          </cell>
        </row>
        <row r="11">
          <cell r="B11">
            <v>26.45</v>
          </cell>
          <cell r="C11">
            <v>33.200000000000003</v>
          </cell>
          <cell r="D11">
            <v>21</v>
          </cell>
          <cell r="E11">
            <v>72.375</v>
          </cell>
          <cell r="F11">
            <v>79</v>
          </cell>
          <cell r="G11">
            <v>63</v>
          </cell>
          <cell r="H11">
            <v>16.2</v>
          </cell>
          <cell r="I11" t="str">
            <v>NE</v>
          </cell>
          <cell r="J11">
            <v>33.480000000000004</v>
          </cell>
          <cell r="K11">
            <v>0.2</v>
          </cell>
        </row>
        <row r="12">
          <cell r="B12">
            <v>26.291666666666668</v>
          </cell>
          <cell r="C12">
            <v>33.200000000000003</v>
          </cell>
          <cell r="D12">
            <v>23.4</v>
          </cell>
          <cell r="E12">
            <v>77.416666666666671</v>
          </cell>
          <cell r="F12">
            <v>85</v>
          </cell>
          <cell r="G12">
            <v>65</v>
          </cell>
          <cell r="H12">
            <v>21.6</v>
          </cell>
          <cell r="I12" t="str">
            <v>NO</v>
          </cell>
          <cell r="J12">
            <v>64.8</v>
          </cell>
          <cell r="K12">
            <v>2.8</v>
          </cell>
        </row>
        <row r="13">
          <cell r="B13">
            <v>25.270833333333339</v>
          </cell>
          <cell r="C13">
            <v>32.9</v>
          </cell>
          <cell r="D13">
            <v>22.8</v>
          </cell>
          <cell r="E13">
            <v>81</v>
          </cell>
          <cell r="F13">
            <v>86</v>
          </cell>
          <cell r="G13">
            <v>64</v>
          </cell>
          <cell r="H13">
            <v>22.68</v>
          </cell>
          <cell r="I13" t="str">
            <v>NE</v>
          </cell>
          <cell r="J13">
            <v>46.800000000000004</v>
          </cell>
          <cell r="K13">
            <v>4.2</v>
          </cell>
        </row>
        <row r="14">
          <cell r="B14">
            <v>22.754166666666663</v>
          </cell>
          <cell r="C14">
            <v>23.8</v>
          </cell>
          <cell r="D14">
            <v>21.2</v>
          </cell>
          <cell r="E14">
            <v>85.625</v>
          </cell>
          <cell r="F14">
            <v>89</v>
          </cell>
          <cell r="G14">
            <v>82</v>
          </cell>
          <cell r="H14">
            <v>16.920000000000002</v>
          </cell>
          <cell r="I14" t="str">
            <v>NE</v>
          </cell>
          <cell r="J14">
            <v>37.080000000000005</v>
          </cell>
          <cell r="K14">
            <v>54.2</v>
          </cell>
        </row>
        <row r="15">
          <cell r="B15">
            <v>25.05416666666666</v>
          </cell>
          <cell r="C15">
            <v>30.3</v>
          </cell>
          <cell r="D15">
            <v>21.8</v>
          </cell>
          <cell r="E15">
            <v>85.25</v>
          </cell>
          <cell r="F15">
            <v>90</v>
          </cell>
          <cell r="G15">
            <v>74</v>
          </cell>
          <cell r="H15">
            <v>10.44</v>
          </cell>
          <cell r="I15" t="str">
            <v>L</v>
          </cell>
          <cell r="J15">
            <v>21.240000000000002</v>
          </cell>
          <cell r="K15">
            <v>0.4</v>
          </cell>
        </row>
        <row r="16">
          <cell r="B16">
            <v>26.808333333333337</v>
          </cell>
          <cell r="C16">
            <v>31.5</v>
          </cell>
          <cell r="D16">
            <v>22.7</v>
          </cell>
          <cell r="E16">
            <v>77.583333333333329</v>
          </cell>
          <cell r="F16">
            <v>84</v>
          </cell>
          <cell r="G16">
            <v>67</v>
          </cell>
          <cell r="H16">
            <v>20.16</v>
          </cell>
          <cell r="I16" t="str">
            <v>NE</v>
          </cell>
          <cell r="J16">
            <v>36.36</v>
          </cell>
          <cell r="K16">
            <v>0</v>
          </cell>
        </row>
        <row r="17">
          <cell r="B17">
            <v>27.30416666666666</v>
          </cell>
          <cell r="C17">
            <v>32</v>
          </cell>
          <cell r="D17">
            <v>24.5</v>
          </cell>
          <cell r="E17">
            <v>75.708333333333329</v>
          </cell>
          <cell r="F17">
            <v>82</v>
          </cell>
          <cell r="G17">
            <v>67</v>
          </cell>
          <cell r="H17">
            <v>15.48</v>
          </cell>
          <cell r="I17" t="str">
            <v>NE</v>
          </cell>
          <cell r="J17">
            <v>39.6</v>
          </cell>
          <cell r="K17">
            <v>0.2</v>
          </cell>
        </row>
        <row r="18">
          <cell r="B18">
            <v>26.941666666666666</v>
          </cell>
          <cell r="C18">
            <v>32.299999999999997</v>
          </cell>
          <cell r="D18">
            <v>23.2</v>
          </cell>
          <cell r="E18">
            <v>78.416666666666671</v>
          </cell>
          <cell r="F18">
            <v>85</v>
          </cell>
          <cell r="G18">
            <v>67</v>
          </cell>
          <cell r="H18">
            <v>11.16</v>
          </cell>
          <cell r="I18" t="str">
            <v>NE</v>
          </cell>
          <cell r="J18">
            <v>29.52</v>
          </cell>
          <cell r="K18">
            <v>2.2000000000000002</v>
          </cell>
        </row>
        <row r="19">
          <cell r="B19">
            <v>26.066666666666674</v>
          </cell>
          <cell r="C19">
            <v>30.9</v>
          </cell>
          <cell r="D19">
            <v>23.3</v>
          </cell>
          <cell r="E19">
            <v>80.833333333333329</v>
          </cell>
          <cell r="F19">
            <v>86</v>
          </cell>
          <cell r="G19">
            <v>70</v>
          </cell>
          <cell r="H19">
            <v>7.9200000000000008</v>
          </cell>
          <cell r="I19" t="str">
            <v>S</v>
          </cell>
          <cell r="J19">
            <v>21.6</v>
          </cell>
          <cell r="K19">
            <v>5.0000000000000009</v>
          </cell>
        </row>
        <row r="20">
          <cell r="B20">
            <v>26.95</v>
          </cell>
          <cell r="C20">
            <v>33.1</v>
          </cell>
          <cell r="D20">
            <v>21.3</v>
          </cell>
          <cell r="E20">
            <v>77.291666666666671</v>
          </cell>
          <cell r="F20">
            <v>86</v>
          </cell>
          <cell r="G20">
            <v>61</v>
          </cell>
          <cell r="H20">
            <v>11.879999999999999</v>
          </cell>
          <cell r="I20" t="str">
            <v>N</v>
          </cell>
          <cell r="J20">
            <v>31.319999999999997</v>
          </cell>
          <cell r="K20">
            <v>0</v>
          </cell>
        </row>
        <row r="21">
          <cell r="B21">
            <v>29.295833333333345</v>
          </cell>
          <cell r="C21">
            <v>34.200000000000003</v>
          </cell>
          <cell r="D21">
            <v>25.1</v>
          </cell>
          <cell r="E21">
            <v>72.166666666666671</v>
          </cell>
          <cell r="F21">
            <v>80</v>
          </cell>
          <cell r="G21">
            <v>64</v>
          </cell>
          <cell r="H21">
            <v>19.8</v>
          </cell>
          <cell r="I21" t="str">
            <v>NE</v>
          </cell>
          <cell r="J21">
            <v>38.880000000000003</v>
          </cell>
          <cell r="K21">
            <v>0</v>
          </cell>
        </row>
        <row r="22">
          <cell r="B22">
            <v>28.208333333333332</v>
          </cell>
          <cell r="C22">
            <v>34.6</v>
          </cell>
          <cell r="D22">
            <v>22.3</v>
          </cell>
          <cell r="E22">
            <v>76.083333333333329</v>
          </cell>
          <cell r="F22">
            <v>84</v>
          </cell>
          <cell r="G22">
            <v>63</v>
          </cell>
          <cell r="H22">
            <v>19.8</v>
          </cell>
          <cell r="I22" t="str">
            <v>NO</v>
          </cell>
          <cell r="J22">
            <v>57.6</v>
          </cell>
          <cell r="K22">
            <v>0.4</v>
          </cell>
        </row>
        <row r="23">
          <cell r="B23">
            <v>25.558333333333337</v>
          </cell>
          <cell r="C23">
            <v>32.1</v>
          </cell>
          <cell r="D23">
            <v>21.4</v>
          </cell>
          <cell r="E23">
            <v>75.666666666666671</v>
          </cell>
          <cell r="F23">
            <v>86</v>
          </cell>
          <cell r="G23">
            <v>60</v>
          </cell>
          <cell r="H23">
            <v>18.720000000000002</v>
          </cell>
          <cell r="I23" t="str">
            <v>S</v>
          </cell>
          <cell r="J23">
            <v>34.92</v>
          </cell>
          <cell r="K23">
            <v>0.2</v>
          </cell>
        </row>
        <row r="24">
          <cell r="B24">
            <v>25.591666666666672</v>
          </cell>
          <cell r="C24">
            <v>30.2</v>
          </cell>
          <cell r="D24">
            <v>21.7</v>
          </cell>
          <cell r="E24">
            <v>70.583333333333329</v>
          </cell>
          <cell r="F24">
            <v>82</v>
          </cell>
          <cell r="G24">
            <v>55</v>
          </cell>
          <cell r="H24">
            <v>21.96</v>
          </cell>
          <cell r="I24" t="str">
            <v>L</v>
          </cell>
          <cell r="J24">
            <v>40.32</v>
          </cell>
          <cell r="K24">
            <v>0</v>
          </cell>
        </row>
        <row r="25">
          <cell r="B25">
            <v>24.587500000000006</v>
          </cell>
          <cell r="C25">
            <v>30.9</v>
          </cell>
          <cell r="D25">
            <v>19.2</v>
          </cell>
          <cell r="E25">
            <v>61.75</v>
          </cell>
          <cell r="F25">
            <v>74</v>
          </cell>
          <cell r="G25">
            <v>46</v>
          </cell>
          <cell r="H25">
            <v>20.88</v>
          </cell>
          <cell r="I25" t="str">
            <v>L</v>
          </cell>
          <cell r="J25">
            <v>43.92</v>
          </cell>
          <cell r="K25">
            <v>0</v>
          </cell>
        </row>
        <row r="26">
          <cell r="B26">
            <v>25.745833333333334</v>
          </cell>
          <cell r="C26">
            <v>33.799999999999997</v>
          </cell>
          <cell r="D26">
            <v>17.600000000000001</v>
          </cell>
          <cell r="E26">
            <v>60.208333333333336</v>
          </cell>
          <cell r="F26">
            <v>72</v>
          </cell>
          <cell r="G26">
            <v>48</v>
          </cell>
          <cell r="H26">
            <v>18.720000000000002</v>
          </cell>
          <cell r="I26" t="str">
            <v>NE</v>
          </cell>
          <cell r="J26">
            <v>34.200000000000003</v>
          </cell>
          <cell r="K26">
            <v>0</v>
          </cell>
        </row>
        <row r="27">
          <cell r="B27">
            <v>26.258333333333329</v>
          </cell>
          <cell r="C27">
            <v>32.799999999999997</v>
          </cell>
          <cell r="D27">
            <v>22.9</v>
          </cell>
          <cell r="E27">
            <v>68.333333333333329</v>
          </cell>
          <cell r="F27">
            <v>83</v>
          </cell>
          <cell r="G27">
            <v>53</v>
          </cell>
          <cell r="H27">
            <v>30.240000000000002</v>
          </cell>
          <cell r="I27" t="str">
            <v>NE</v>
          </cell>
          <cell r="J27">
            <v>60.839999999999996</v>
          </cell>
          <cell r="K27">
            <v>43.800000000000004</v>
          </cell>
        </row>
        <row r="28">
          <cell r="B28">
            <v>24.724999999999998</v>
          </cell>
          <cell r="C28">
            <v>27.9</v>
          </cell>
          <cell r="D28">
            <v>22.9</v>
          </cell>
          <cell r="E28">
            <v>83.5</v>
          </cell>
          <cell r="F28">
            <v>88</v>
          </cell>
          <cell r="G28">
            <v>76</v>
          </cell>
          <cell r="H28">
            <v>20.52</v>
          </cell>
          <cell r="I28" t="str">
            <v>NE</v>
          </cell>
          <cell r="J28">
            <v>37.800000000000004</v>
          </cell>
          <cell r="K28">
            <v>6.4</v>
          </cell>
        </row>
        <row r="29">
          <cell r="B29">
            <v>25.237500000000001</v>
          </cell>
          <cell r="C29">
            <v>28.7</v>
          </cell>
          <cell r="D29">
            <v>23.9</v>
          </cell>
          <cell r="E29">
            <v>82.666666666666671</v>
          </cell>
          <cell r="F29">
            <v>87</v>
          </cell>
          <cell r="G29">
            <v>76</v>
          </cell>
          <cell r="H29">
            <v>12.24</v>
          </cell>
          <cell r="I29" t="str">
            <v>N</v>
          </cell>
          <cell r="J29">
            <v>32.04</v>
          </cell>
          <cell r="K29">
            <v>2.6</v>
          </cell>
        </row>
        <row r="30">
          <cell r="B30">
            <v>25.67916666666666</v>
          </cell>
          <cell r="C30">
            <v>31.1</v>
          </cell>
          <cell r="D30">
            <v>23.6</v>
          </cell>
          <cell r="E30">
            <v>81.833333333333329</v>
          </cell>
          <cell r="F30">
            <v>87</v>
          </cell>
          <cell r="G30">
            <v>70</v>
          </cell>
          <cell r="H30">
            <v>10.08</v>
          </cell>
          <cell r="I30" t="str">
            <v>NE</v>
          </cell>
          <cell r="J30">
            <v>53.28</v>
          </cell>
          <cell r="K30">
            <v>15.6</v>
          </cell>
        </row>
        <row r="31">
          <cell r="B31">
            <v>24.583333333333332</v>
          </cell>
          <cell r="C31">
            <v>28</v>
          </cell>
          <cell r="D31">
            <v>22.4</v>
          </cell>
          <cell r="E31">
            <v>80.791666666666671</v>
          </cell>
          <cell r="F31">
            <v>88</v>
          </cell>
          <cell r="G31">
            <v>69</v>
          </cell>
          <cell r="H31">
            <v>12.96</v>
          </cell>
          <cell r="I31" t="str">
            <v>SO</v>
          </cell>
          <cell r="J31">
            <v>25.56</v>
          </cell>
          <cell r="K31">
            <v>20.599999999999998</v>
          </cell>
        </row>
        <row r="32">
          <cell r="B32">
            <v>22.533333333333335</v>
          </cell>
          <cell r="C32">
            <v>30.6</v>
          </cell>
          <cell r="D32">
            <v>14.7</v>
          </cell>
          <cell r="E32">
            <v>69.208333333333329</v>
          </cell>
          <cell r="F32">
            <v>86</v>
          </cell>
          <cell r="G32">
            <v>44</v>
          </cell>
          <cell r="H32">
            <v>9.3600000000000012</v>
          </cell>
          <cell r="I32" t="str">
            <v>SO</v>
          </cell>
          <cell r="J32">
            <v>18.720000000000002</v>
          </cell>
          <cell r="K32">
            <v>0</v>
          </cell>
        </row>
        <row r="33">
          <cell r="B33">
            <v>24.908333333333331</v>
          </cell>
          <cell r="C33">
            <v>32.1</v>
          </cell>
          <cell r="D33">
            <v>19.8</v>
          </cell>
          <cell r="E33">
            <v>65.5</v>
          </cell>
          <cell r="F33">
            <v>74</v>
          </cell>
          <cell r="G33">
            <v>55</v>
          </cell>
          <cell r="H33">
            <v>12.24</v>
          </cell>
          <cell r="I33" t="str">
            <v>NE</v>
          </cell>
          <cell r="J33">
            <v>48.96</v>
          </cell>
          <cell r="K33">
            <v>1.2</v>
          </cell>
        </row>
        <row r="34">
          <cell r="B34">
            <v>27.724999999999998</v>
          </cell>
          <cell r="C34">
            <v>34.1</v>
          </cell>
          <cell r="D34">
            <v>22.3</v>
          </cell>
          <cell r="E34">
            <v>69.416666666666671</v>
          </cell>
          <cell r="F34">
            <v>78</v>
          </cell>
          <cell r="G34">
            <v>57</v>
          </cell>
          <cell r="H34">
            <v>14.04</v>
          </cell>
          <cell r="I34" t="str">
            <v>NE</v>
          </cell>
          <cell r="J34">
            <v>33.840000000000003</v>
          </cell>
          <cell r="K34">
            <v>0</v>
          </cell>
        </row>
        <row r="35">
          <cell r="B35">
            <v>28.608333333333334</v>
          </cell>
          <cell r="C35">
            <v>35.299999999999997</v>
          </cell>
          <cell r="D35">
            <v>22.4</v>
          </cell>
          <cell r="E35">
            <v>69.541666666666671</v>
          </cell>
          <cell r="F35">
            <v>79</v>
          </cell>
          <cell r="G35">
            <v>56</v>
          </cell>
          <cell r="H35">
            <v>19.8</v>
          </cell>
          <cell r="I35" t="str">
            <v>NE</v>
          </cell>
          <cell r="J35">
            <v>48.6</v>
          </cell>
          <cell r="K35">
            <v>0</v>
          </cell>
        </row>
        <row r="36">
          <cell r="I36" t="str">
            <v>NE</v>
          </cell>
        </row>
      </sheetData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25.212500000000006</v>
          </cell>
          <cell r="C5">
            <v>33.4</v>
          </cell>
          <cell r="D5">
            <v>20.100000000000001</v>
          </cell>
          <cell r="E5">
            <v>78.875</v>
          </cell>
          <cell r="F5">
            <v>96</v>
          </cell>
          <cell r="G5">
            <v>48</v>
          </cell>
          <cell r="H5">
            <v>16.2</v>
          </cell>
          <cell r="I5" t="str">
            <v>NE</v>
          </cell>
          <cell r="J5">
            <v>30.240000000000002</v>
          </cell>
          <cell r="K5">
            <v>0</v>
          </cell>
        </row>
        <row r="6">
          <cell r="B6">
            <v>26.125000000000004</v>
          </cell>
          <cell r="C6">
            <v>31.4</v>
          </cell>
          <cell r="D6">
            <v>23.1</v>
          </cell>
          <cell r="E6">
            <v>76.208333333333329</v>
          </cell>
          <cell r="F6">
            <v>91</v>
          </cell>
          <cell r="G6">
            <v>56</v>
          </cell>
          <cell r="H6">
            <v>18</v>
          </cell>
          <cell r="I6" t="str">
            <v>NE</v>
          </cell>
          <cell r="J6">
            <v>36</v>
          </cell>
          <cell r="K6">
            <v>4.2</v>
          </cell>
        </row>
        <row r="7">
          <cell r="B7">
            <v>25.649999999999995</v>
          </cell>
          <cell r="C7">
            <v>34.200000000000003</v>
          </cell>
          <cell r="D7">
            <v>21.7</v>
          </cell>
          <cell r="E7">
            <v>78.916666666666671</v>
          </cell>
          <cell r="F7">
            <v>96</v>
          </cell>
          <cell r="G7">
            <v>45</v>
          </cell>
          <cell r="H7">
            <v>18.36</v>
          </cell>
          <cell r="I7" t="str">
            <v>NE</v>
          </cell>
          <cell r="J7">
            <v>41.76</v>
          </cell>
          <cell r="K7">
            <v>9.7999999999999989</v>
          </cell>
        </row>
        <row r="8">
          <cell r="B8">
            <v>24.191666666666666</v>
          </cell>
          <cell r="C8">
            <v>31.6</v>
          </cell>
          <cell r="D8">
            <v>19.8</v>
          </cell>
          <cell r="E8">
            <v>84.041666666666671</v>
          </cell>
          <cell r="F8">
            <v>98</v>
          </cell>
          <cell r="G8">
            <v>55</v>
          </cell>
          <cell r="H8">
            <v>10.8</v>
          </cell>
          <cell r="I8" t="str">
            <v>S</v>
          </cell>
          <cell r="J8">
            <v>30.240000000000002</v>
          </cell>
          <cell r="K8">
            <v>4</v>
          </cell>
        </row>
        <row r="9">
          <cell r="B9">
            <v>24.037499999999998</v>
          </cell>
          <cell r="C9">
            <v>30.5</v>
          </cell>
          <cell r="D9">
            <v>19.7</v>
          </cell>
          <cell r="E9">
            <v>78.833333333333329</v>
          </cell>
          <cell r="F9">
            <v>93</v>
          </cell>
          <cell r="G9">
            <v>54</v>
          </cell>
          <cell r="H9">
            <v>16.2</v>
          </cell>
          <cell r="I9" t="str">
            <v>S</v>
          </cell>
          <cell r="J9">
            <v>28.08</v>
          </cell>
          <cell r="K9">
            <v>0.4</v>
          </cell>
        </row>
        <row r="10">
          <cell r="B10">
            <v>23.512499999999992</v>
          </cell>
          <cell r="C10">
            <v>28.5</v>
          </cell>
          <cell r="D10">
            <v>18.600000000000001</v>
          </cell>
          <cell r="E10">
            <v>70.791666666666671</v>
          </cell>
          <cell r="F10">
            <v>85</v>
          </cell>
          <cell r="G10">
            <v>51</v>
          </cell>
          <cell r="H10">
            <v>19.079999999999998</v>
          </cell>
          <cell r="I10" t="str">
            <v>L</v>
          </cell>
          <cell r="J10">
            <v>39.6</v>
          </cell>
          <cell r="K10">
            <v>0</v>
          </cell>
        </row>
        <row r="11">
          <cell r="B11">
            <v>25.570833333333329</v>
          </cell>
          <cell r="C11">
            <v>34.1</v>
          </cell>
          <cell r="D11">
            <v>19.100000000000001</v>
          </cell>
          <cell r="E11">
            <v>67.083333333333329</v>
          </cell>
          <cell r="F11">
            <v>84</v>
          </cell>
          <cell r="G11">
            <v>43</v>
          </cell>
          <cell r="H11">
            <v>18.36</v>
          </cell>
          <cell r="I11" t="str">
            <v>L</v>
          </cell>
          <cell r="J11">
            <v>33.840000000000003</v>
          </cell>
          <cell r="K11">
            <v>0</v>
          </cell>
        </row>
        <row r="12">
          <cell r="B12">
            <v>22.799999999999994</v>
          </cell>
          <cell r="C12">
            <v>27.2</v>
          </cell>
          <cell r="D12">
            <v>20.9</v>
          </cell>
          <cell r="E12">
            <v>91.875</v>
          </cell>
          <cell r="F12">
            <v>98</v>
          </cell>
          <cell r="G12">
            <v>70</v>
          </cell>
          <cell r="H12">
            <v>25.2</v>
          </cell>
          <cell r="I12" t="str">
            <v>NE</v>
          </cell>
          <cell r="J12">
            <v>51.84</v>
          </cell>
          <cell r="K12">
            <v>46.000000000000007</v>
          </cell>
        </row>
        <row r="13">
          <cell r="B13">
            <v>21.616666666666664</v>
          </cell>
          <cell r="C13">
            <v>25</v>
          </cell>
          <cell r="D13">
            <v>20.100000000000001</v>
          </cell>
          <cell r="E13">
            <v>93.416666666666671</v>
          </cell>
          <cell r="F13">
            <v>98</v>
          </cell>
          <cell r="G13">
            <v>83</v>
          </cell>
          <cell r="H13">
            <v>18.36</v>
          </cell>
          <cell r="I13" t="str">
            <v>NE</v>
          </cell>
          <cell r="J13">
            <v>38.159999999999997</v>
          </cell>
          <cell r="K13">
            <v>24</v>
          </cell>
        </row>
        <row r="14">
          <cell r="B14">
            <v>20.925000000000004</v>
          </cell>
          <cell r="C14">
            <v>22.5</v>
          </cell>
          <cell r="D14">
            <v>19.2</v>
          </cell>
          <cell r="E14">
            <v>93.708333333333329</v>
          </cell>
          <cell r="F14">
            <v>98</v>
          </cell>
          <cell r="G14">
            <v>78</v>
          </cell>
          <cell r="H14">
            <v>16.2</v>
          </cell>
          <cell r="I14" t="str">
            <v>L</v>
          </cell>
          <cell r="J14">
            <v>40.680000000000007</v>
          </cell>
          <cell r="K14">
            <v>57.800000000000004</v>
          </cell>
        </row>
        <row r="15">
          <cell r="B15">
            <v>23.095833333333335</v>
          </cell>
          <cell r="C15">
            <v>29</v>
          </cell>
          <cell r="D15">
            <v>19.2</v>
          </cell>
          <cell r="E15">
            <v>87.916666666666671</v>
          </cell>
          <cell r="F15">
            <v>99</v>
          </cell>
          <cell r="G15">
            <v>67</v>
          </cell>
          <cell r="H15">
            <v>12.96</v>
          </cell>
          <cell r="I15" t="str">
            <v>L</v>
          </cell>
          <cell r="J15">
            <v>29.16</v>
          </cell>
          <cell r="K15">
            <v>0</v>
          </cell>
        </row>
        <row r="16">
          <cell r="B16">
            <v>24.308333333333334</v>
          </cell>
          <cell r="C16">
            <v>31.3</v>
          </cell>
          <cell r="D16">
            <v>18.8</v>
          </cell>
          <cell r="E16">
            <v>74.875</v>
          </cell>
          <cell r="F16">
            <v>87</v>
          </cell>
          <cell r="G16">
            <v>56</v>
          </cell>
          <cell r="H16">
            <v>19.440000000000001</v>
          </cell>
          <cell r="I16" t="str">
            <v>L</v>
          </cell>
          <cell r="J16">
            <v>37.800000000000004</v>
          </cell>
          <cell r="K16">
            <v>0</v>
          </cell>
        </row>
        <row r="17">
          <cell r="B17">
            <v>26.724999999999998</v>
          </cell>
          <cell r="C17">
            <v>32.4</v>
          </cell>
          <cell r="D17">
            <v>23.9</v>
          </cell>
          <cell r="E17">
            <v>76.208333333333329</v>
          </cell>
          <cell r="F17">
            <v>89</v>
          </cell>
          <cell r="G17">
            <v>53</v>
          </cell>
          <cell r="H17">
            <v>21.96</v>
          </cell>
          <cell r="I17" t="str">
            <v>NE</v>
          </cell>
          <cell r="J17">
            <v>42.12</v>
          </cell>
          <cell r="K17">
            <v>0</v>
          </cell>
        </row>
        <row r="18">
          <cell r="B18">
            <v>25.512500000000003</v>
          </cell>
          <cell r="C18">
            <v>32.799999999999997</v>
          </cell>
          <cell r="D18">
            <v>21</v>
          </cell>
          <cell r="E18">
            <v>81.083333333333329</v>
          </cell>
          <cell r="F18">
            <v>98</v>
          </cell>
          <cell r="G18">
            <v>46</v>
          </cell>
          <cell r="H18">
            <v>14.04</v>
          </cell>
          <cell r="I18" t="str">
            <v>NE</v>
          </cell>
          <cell r="J18">
            <v>45.72</v>
          </cell>
          <cell r="K18">
            <v>3.2</v>
          </cell>
        </row>
        <row r="19">
          <cell r="B19">
            <v>24.424999999999997</v>
          </cell>
          <cell r="C19">
            <v>29.5</v>
          </cell>
          <cell r="D19">
            <v>20.399999999999999</v>
          </cell>
          <cell r="E19">
            <v>84.333333333333329</v>
          </cell>
          <cell r="F19">
            <v>98</v>
          </cell>
          <cell r="G19">
            <v>59</v>
          </cell>
          <cell r="H19">
            <v>11.16</v>
          </cell>
          <cell r="I19" t="str">
            <v>S</v>
          </cell>
          <cell r="J19">
            <v>22.68</v>
          </cell>
          <cell r="K19">
            <v>0</v>
          </cell>
        </row>
        <row r="20">
          <cell r="B20">
            <v>26.633333333333336</v>
          </cell>
          <cell r="C20">
            <v>34.4</v>
          </cell>
          <cell r="D20">
            <v>20.8</v>
          </cell>
          <cell r="E20">
            <v>70.958333333333329</v>
          </cell>
          <cell r="F20">
            <v>95</v>
          </cell>
          <cell r="G20">
            <v>40</v>
          </cell>
          <cell r="H20">
            <v>12.6</v>
          </cell>
          <cell r="I20" t="str">
            <v>S</v>
          </cell>
          <cell r="J20">
            <v>26.64</v>
          </cell>
          <cell r="K20">
            <v>0</v>
          </cell>
        </row>
        <row r="21">
          <cell r="B21">
            <v>28.075000000000003</v>
          </cell>
          <cell r="C21">
            <v>35.6</v>
          </cell>
          <cell r="D21">
            <v>24.3</v>
          </cell>
          <cell r="E21">
            <v>71.708333333333329</v>
          </cell>
          <cell r="F21">
            <v>90</v>
          </cell>
          <cell r="G21">
            <v>42</v>
          </cell>
          <cell r="H21">
            <v>21.240000000000002</v>
          </cell>
          <cell r="I21" t="str">
            <v>NE</v>
          </cell>
          <cell r="J21">
            <v>46.800000000000004</v>
          </cell>
          <cell r="K21">
            <v>3.6</v>
          </cell>
        </row>
        <row r="22">
          <cell r="B22">
            <v>26.141666666666669</v>
          </cell>
          <cell r="C22">
            <v>36.1</v>
          </cell>
          <cell r="D22">
            <v>19.8</v>
          </cell>
          <cell r="E22">
            <v>77.041666666666671</v>
          </cell>
          <cell r="F22">
            <v>96</v>
          </cell>
          <cell r="G22">
            <v>44</v>
          </cell>
          <cell r="H22">
            <v>36.36</v>
          </cell>
          <cell r="I22" t="str">
            <v>L</v>
          </cell>
          <cell r="J22">
            <v>65.52</v>
          </cell>
          <cell r="K22">
            <v>8.4</v>
          </cell>
        </row>
        <row r="23">
          <cell r="B23">
            <v>24.05</v>
          </cell>
          <cell r="C23">
            <v>31.4</v>
          </cell>
          <cell r="D23">
            <v>19.600000000000001</v>
          </cell>
          <cell r="E23">
            <v>81.583333333333329</v>
          </cell>
          <cell r="F23">
            <v>99</v>
          </cell>
          <cell r="G23">
            <v>52</v>
          </cell>
          <cell r="H23">
            <v>14.04</v>
          </cell>
          <cell r="I23" t="str">
            <v>N</v>
          </cell>
          <cell r="J23">
            <v>34.56</v>
          </cell>
          <cell r="K23">
            <v>2.8</v>
          </cell>
        </row>
        <row r="24">
          <cell r="B24">
            <v>23.874999999999996</v>
          </cell>
          <cell r="C24">
            <v>29.2</v>
          </cell>
          <cell r="D24">
            <v>19.3</v>
          </cell>
          <cell r="E24">
            <v>69.041666666666671</v>
          </cell>
          <cell r="F24">
            <v>91</v>
          </cell>
          <cell r="G24">
            <v>45</v>
          </cell>
          <cell r="H24">
            <v>19.079999999999998</v>
          </cell>
          <cell r="I24" t="str">
            <v>L</v>
          </cell>
          <cell r="J24">
            <v>41.4</v>
          </cell>
          <cell r="K24">
            <v>0</v>
          </cell>
        </row>
        <row r="25">
          <cell r="B25">
            <v>22.279166666666665</v>
          </cell>
          <cell r="C25">
            <v>29.1</v>
          </cell>
          <cell r="D25">
            <v>16</v>
          </cell>
          <cell r="E25">
            <v>61.166666666666664</v>
          </cell>
          <cell r="F25">
            <v>81</v>
          </cell>
          <cell r="G25">
            <v>37</v>
          </cell>
          <cell r="H25">
            <v>18.36</v>
          </cell>
          <cell r="I25" t="str">
            <v>L</v>
          </cell>
          <cell r="J25">
            <v>39.24</v>
          </cell>
          <cell r="K25">
            <v>0</v>
          </cell>
        </row>
        <row r="26">
          <cell r="B26">
            <v>24.741666666666671</v>
          </cell>
          <cell r="C26">
            <v>33.5</v>
          </cell>
          <cell r="D26">
            <v>17.899999999999999</v>
          </cell>
          <cell r="E26">
            <v>58.333333333333336</v>
          </cell>
          <cell r="F26">
            <v>80</v>
          </cell>
          <cell r="G26">
            <v>32</v>
          </cell>
          <cell r="H26">
            <v>17.64</v>
          </cell>
          <cell r="I26" t="str">
            <v>L</v>
          </cell>
          <cell r="J26">
            <v>34.200000000000003</v>
          </cell>
          <cell r="K26">
            <v>0</v>
          </cell>
        </row>
        <row r="27">
          <cell r="B27">
            <v>25.679166666666671</v>
          </cell>
          <cell r="C27">
            <v>33.9</v>
          </cell>
          <cell r="D27">
            <v>22.1</v>
          </cell>
          <cell r="E27">
            <v>70.375</v>
          </cell>
          <cell r="F27">
            <v>97</v>
          </cell>
          <cell r="G27">
            <v>48</v>
          </cell>
          <cell r="H27">
            <v>25.92</v>
          </cell>
          <cell r="I27" t="str">
            <v>L</v>
          </cell>
          <cell r="J27">
            <v>52.56</v>
          </cell>
          <cell r="K27">
            <v>3.8000000000000003</v>
          </cell>
        </row>
        <row r="28">
          <cell r="B28">
            <v>22.708333333333339</v>
          </cell>
          <cell r="C28">
            <v>27.1</v>
          </cell>
          <cell r="D28">
            <v>21.2</v>
          </cell>
          <cell r="E28">
            <v>92.708333333333329</v>
          </cell>
          <cell r="F28">
            <v>98</v>
          </cell>
          <cell r="G28">
            <v>75</v>
          </cell>
          <cell r="H28">
            <v>17.64</v>
          </cell>
          <cell r="I28" t="str">
            <v>NE</v>
          </cell>
          <cell r="J28">
            <v>47.16</v>
          </cell>
          <cell r="K28">
            <v>35</v>
          </cell>
        </row>
        <row r="29">
          <cell r="B29">
            <v>22.737500000000001</v>
          </cell>
          <cell r="C29">
            <v>26.2</v>
          </cell>
          <cell r="D29">
            <v>21.4</v>
          </cell>
          <cell r="E29">
            <v>94.541666666666671</v>
          </cell>
          <cell r="F29">
            <v>98</v>
          </cell>
          <cell r="G29">
            <v>84</v>
          </cell>
          <cell r="H29">
            <v>15.120000000000001</v>
          </cell>
          <cell r="I29" t="str">
            <v>N</v>
          </cell>
          <cell r="J29">
            <v>30.240000000000002</v>
          </cell>
          <cell r="K29">
            <v>52.600000000000009</v>
          </cell>
        </row>
        <row r="30">
          <cell r="B30">
            <v>23.516666666666669</v>
          </cell>
          <cell r="C30">
            <v>29.7</v>
          </cell>
          <cell r="D30">
            <v>20.399999999999999</v>
          </cell>
          <cell r="E30">
            <v>91.041666666666671</v>
          </cell>
          <cell r="F30">
            <v>98</v>
          </cell>
          <cell r="G30">
            <v>64</v>
          </cell>
          <cell r="H30">
            <v>12.6</v>
          </cell>
          <cell r="I30" t="str">
            <v>NE</v>
          </cell>
          <cell r="J30">
            <v>42.12</v>
          </cell>
          <cell r="K30">
            <v>64.600000000000009</v>
          </cell>
        </row>
        <row r="31">
          <cell r="B31">
            <v>23.258333333333336</v>
          </cell>
          <cell r="C31">
            <v>27.5</v>
          </cell>
          <cell r="D31">
            <v>20.6</v>
          </cell>
          <cell r="E31">
            <v>84.125</v>
          </cell>
          <cell r="F31">
            <v>98</v>
          </cell>
          <cell r="G31">
            <v>59</v>
          </cell>
          <cell r="H31">
            <v>14.76</v>
          </cell>
          <cell r="I31" t="str">
            <v>SO</v>
          </cell>
          <cell r="J31">
            <v>29.16</v>
          </cell>
          <cell r="K31">
            <v>2.4</v>
          </cell>
        </row>
        <row r="32">
          <cell r="B32">
            <v>21.533333333333331</v>
          </cell>
          <cell r="C32">
            <v>29.6</v>
          </cell>
          <cell r="D32">
            <v>14.2</v>
          </cell>
          <cell r="E32">
            <v>69.125</v>
          </cell>
          <cell r="F32">
            <v>97</v>
          </cell>
          <cell r="G32">
            <v>32</v>
          </cell>
          <cell r="H32">
            <v>11.520000000000001</v>
          </cell>
          <cell r="I32" t="str">
            <v>SO</v>
          </cell>
          <cell r="J32">
            <v>22.68</v>
          </cell>
          <cell r="K32">
            <v>0</v>
          </cell>
        </row>
        <row r="33">
          <cell r="B33">
            <v>23.712499999999995</v>
          </cell>
          <cell r="C33">
            <v>30.4</v>
          </cell>
          <cell r="D33">
            <v>18.5</v>
          </cell>
          <cell r="E33">
            <v>65.375</v>
          </cell>
          <cell r="F33">
            <v>83</v>
          </cell>
          <cell r="G33">
            <v>44</v>
          </cell>
          <cell r="H33">
            <v>16.2</v>
          </cell>
          <cell r="I33" t="str">
            <v>L</v>
          </cell>
          <cell r="J33">
            <v>33.119999999999997</v>
          </cell>
          <cell r="K33">
            <v>0</v>
          </cell>
        </row>
        <row r="34">
          <cell r="B34">
            <v>26.975000000000005</v>
          </cell>
          <cell r="C34">
            <v>34.200000000000003</v>
          </cell>
          <cell r="D34">
            <v>21.1</v>
          </cell>
          <cell r="E34">
            <v>60.916666666666664</v>
          </cell>
          <cell r="F34">
            <v>82</v>
          </cell>
          <cell r="G34">
            <v>44</v>
          </cell>
          <cell r="H34">
            <v>16.559999999999999</v>
          </cell>
          <cell r="I34" t="str">
            <v>NE</v>
          </cell>
          <cell r="J34">
            <v>35.64</v>
          </cell>
          <cell r="K34">
            <v>0</v>
          </cell>
        </row>
        <row r="35">
          <cell r="B35">
            <v>26.833333333333332</v>
          </cell>
          <cell r="C35">
            <v>35.799999999999997</v>
          </cell>
          <cell r="D35">
            <v>19.3</v>
          </cell>
          <cell r="E35">
            <v>67.5</v>
          </cell>
          <cell r="F35">
            <v>94</v>
          </cell>
          <cell r="G35">
            <v>41</v>
          </cell>
          <cell r="H35">
            <v>30.240000000000002</v>
          </cell>
          <cell r="I35" t="str">
            <v>NE</v>
          </cell>
          <cell r="J35">
            <v>63.360000000000007</v>
          </cell>
          <cell r="K35">
            <v>1</v>
          </cell>
        </row>
        <row r="36">
          <cell r="I36" t="str">
            <v>NE</v>
          </cell>
        </row>
      </sheetData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25.805</v>
          </cell>
          <cell r="C5">
            <v>34.9</v>
          </cell>
          <cell r="D5">
            <v>20.399999999999999</v>
          </cell>
          <cell r="E5">
            <v>84.545454545454547</v>
          </cell>
          <cell r="F5">
            <v>90</v>
          </cell>
          <cell r="G5">
            <v>79</v>
          </cell>
          <cell r="H5">
            <v>17.28</v>
          </cell>
          <cell r="I5" t="str">
            <v>N</v>
          </cell>
          <cell r="J5">
            <v>28.8</v>
          </cell>
          <cell r="K5">
            <v>0</v>
          </cell>
        </row>
        <row r="6">
          <cell r="B6">
            <v>25.411764705882351</v>
          </cell>
          <cell r="C6">
            <v>32.5</v>
          </cell>
          <cell r="D6">
            <v>22.3</v>
          </cell>
          <cell r="E6">
            <v>88.111111111111114</v>
          </cell>
          <cell r="F6">
            <v>91</v>
          </cell>
          <cell r="G6">
            <v>84</v>
          </cell>
          <cell r="H6">
            <v>9.3600000000000012</v>
          </cell>
          <cell r="I6" t="str">
            <v>SE</v>
          </cell>
          <cell r="J6">
            <v>41.04</v>
          </cell>
          <cell r="K6">
            <v>0</v>
          </cell>
        </row>
        <row r="7">
          <cell r="B7">
            <v>26.495238095238101</v>
          </cell>
          <cell r="C7">
            <v>35.6</v>
          </cell>
          <cell r="D7">
            <v>22.7</v>
          </cell>
          <cell r="E7">
            <v>85.142857142857139</v>
          </cell>
          <cell r="F7">
            <v>91</v>
          </cell>
          <cell r="G7">
            <v>61</v>
          </cell>
          <cell r="H7">
            <v>25.92</v>
          </cell>
          <cell r="I7" t="str">
            <v>S</v>
          </cell>
          <cell r="J7">
            <v>56.16</v>
          </cell>
          <cell r="K7">
            <v>0.2</v>
          </cell>
        </row>
        <row r="8">
          <cell r="B8">
            <v>26.147826086956524</v>
          </cell>
          <cell r="C8">
            <v>30.2</v>
          </cell>
          <cell r="D8">
            <v>23.5</v>
          </cell>
          <cell r="E8">
            <v>84.625</v>
          </cell>
          <cell r="F8">
            <v>88</v>
          </cell>
          <cell r="G8">
            <v>83</v>
          </cell>
          <cell r="H8">
            <v>19.440000000000001</v>
          </cell>
          <cell r="I8" t="str">
            <v>O</v>
          </cell>
          <cell r="J8">
            <v>34.92</v>
          </cell>
          <cell r="K8">
            <v>0</v>
          </cell>
        </row>
        <row r="9">
          <cell r="B9">
            <v>25.757142857142856</v>
          </cell>
          <cell r="C9">
            <v>32.9</v>
          </cell>
          <cell r="D9">
            <v>23.3</v>
          </cell>
          <cell r="E9">
            <v>84.92307692307692</v>
          </cell>
          <cell r="F9">
            <v>91</v>
          </cell>
          <cell r="G9">
            <v>76</v>
          </cell>
          <cell r="H9">
            <v>26.64</v>
          </cell>
          <cell r="I9" t="str">
            <v>SE</v>
          </cell>
          <cell r="J9">
            <v>49.32</v>
          </cell>
          <cell r="K9">
            <v>0</v>
          </cell>
        </row>
        <row r="10">
          <cell r="B10">
            <v>26.061904761904763</v>
          </cell>
          <cell r="C10">
            <v>33</v>
          </cell>
          <cell r="D10">
            <v>23.3</v>
          </cell>
          <cell r="E10">
            <v>85.166666666666671</v>
          </cell>
          <cell r="F10">
            <v>88</v>
          </cell>
          <cell r="G10">
            <v>77</v>
          </cell>
          <cell r="H10">
            <v>10.44</v>
          </cell>
          <cell r="I10" t="str">
            <v>N</v>
          </cell>
          <cell r="J10">
            <v>26.64</v>
          </cell>
          <cell r="K10">
            <v>0</v>
          </cell>
        </row>
        <row r="11">
          <cell r="B11">
            <v>25.633333333333336</v>
          </cell>
          <cell r="C11">
            <v>34.200000000000003</v>
          </cell>
          <cell r="D11">
            <v>22.1</v>
          </cell>
          <cell r="E11">
            <v>85.1</v>
          </cell>
          <cell r="F11">
            <v>90</v>
          </cell>
          <cell r="G11">
            <v>75</v>
          </cell>
          <cell r="H11">
            <v>7.9200000000000008</v>
          </cell>
          <cell r="I11" t="str">
            <v>N</v>
          </cell>
          <cell r="J11">
            <v>21.6</v>
          </cell>
          <cell r="K11">
            <v>0</v>
          </cell>
        </row>
        <row r="12">
          <cell r="B12">
            <v>26.955555555555552</v>
          </cell>
          <cell r="C12">
            <v>33.200000000000003</v>
          </cell>
          <cell r="D12">
            <v>22.8</v>
          </cell>
          <cell r="E12">
            <v>79.8</v>
          </cell>
          <cell r="F12">
            <v>83</v>
          </cell>
          <cell r="G12">
            <v>76</v>
          </cell>
          <cell r="H12">
            <v>16.2</v>
          </cell>
          <cell r="I12" t="str">
            <v>NE</v>
          </cell>
          <cell r="J12">
            <v>29.52</v>
          </cell>
          <cell r="K12">
            <v>0</v>
          </cell>
        </row>
        <row r="13">
          <cell r="B13">
            <v>27.423809523809517</v>
          </cell>
          <cell r="C13">
            <v>34.6</v>
          </cell>
          <cell r="D13">
            <v>22.5</v>
          </cell>
          <cell r="E13">
            <v>80.857142857142861</v>
          </cell>
          <cell r="F13">
            <v>87</v>
          </cell>
          <cell r="G13">
            <v>52</v>
          </cell>
          <cell r="H13">
            <v>23.040000000000003</v>
          </cell>
          <cell r="I13" t="str">
            <v>N</v>
          </cell>
          <cell r="J13">
            <v>49.680000000000007</v>
          </cell>
          <cell r="K13">
            <v>0</v>
          </cell>
        </row>
        <row r="14">
          <cell r="B14">
            <v>26.41904761904761</v>
          </cell>
          <cell r="C14">
            <v>34.4</v>
          </cell>
          <cell r="D14">
            <v>21.5</v>
          </cell>
          <cell r="E14">
            <v>82.7</v>
          </cell>
          <cell r="F14">
            <v>89</v>
          </cell>
          <cell r="G14">
            <v>80</v>
          </cell>
          <cell r="H14">
            <v>17.64</v>
          </cell>
          <cell r="I14" t="str">
            <v>L</v>
          </cell>
          <cell r="J14">
            <v>51.480000000000004</v>
          </cell>
          <cell r="K14">
            <v>0</v>
          </cell>
        </row>
        <row r="15">
          <cell r="B15">
            <v>26.719047619047615</v>
          </cell>
          <cell r="C15">
            <v>33.200000000000003</v>
          </cell>
          <cell r="D15">
            <v>23.8</v>
          </cell>
          <cell r="E15">
            <v>84.8</v>
          </cell>
          <cell r="F15">
            <v>87</v>
          </cell>
          <cell r="G15">
            <v>82</v>
          </cell>
          <cell r="H15">
            <v>12.24</v>
          </cell>
          <cell r="I15" t="str">
            <v>S</v>
          </cell>
          <cell r="J15">
            <v>36</v>
          </cell>
          <cell r="K15">
            <v>0.2</v>
          </cell>
        </row>
        <row r="16">
          <cell r="B16">
            <v>25.81052631578947</v>
          </cell>
          <cell r="C16">
            <v>35.200000000000003</v>
          </cell>
          <cell r="D16">
            <v>23.9</v>
          </cell>
          <cell r="E16">
            <v>84.833333333333329</v>
          </cell>
          <cell r="F16">
            <v>90</v>
          </cell>
          <cell r="G16">
            <v>57</v>
          </cell>
          <cell r="H16">
            <v>16.2</v>
          </cell>
          <cell r="I16" t="str">
            <v>L</v>
          </cell>
          <cell r="J16">
            <v>30.240000000000002</v>
          </cell>
          <cell r="K16">
            <v>5.2</v>
          </cell>
        </row>
        <row r="17">
          <cell r="B17">
            <v>26.468181818181815</v>
          </cell>
          <cell r="C17">
            <v>34.299999999999997</v>
          </cell>
          <cell r="D17">
            <v>21.5</v>
          </cell>
          <cell r="E17">
            <v>88.7</v>
          </cell>
          <cell r="F17">
            <v>91</v>
          </cell>
          <cell r="G17">
            <v>85</v>
          </cell>
          <cell r="H17">
            <v>16.559999999999999</v>
          </cell>
          <cell r="I17" t="str">
            <v>O</v>
          </cell>
          <cell r="J17">
            <v>46.440000000000005</v>
          </cell>
          <cell r="K17">
            <v>0.2</v>
          </cell>
        </row>
        <row r="18">
          <cell r="B18">
            <v>26.626086956521739</v>
          </cell>
          <cell r="C18">
            <v>32.799999999999997</v>
          </cell>
          <cell r="D18">
            <v>23.5</v>
          </cell>
          <cell r="E18">
            <v>87.125</v>
          </cell>
          <cell r="F18">
            <v>90</v>
          </cell>
          <cell r="G18">
            <v>81</v>
          </cell>
          <cell r="H18">
            <v>13.32</v>
          </cell>
          <cell r="I18" t="str">
            <v>O</v>
          </cell>
          <cell r="J18">
            <v>23.040000000000003</v>
          </cell>
          <cell r="K18">
            <v>0</v>
          </cell>
        </row>
        <row r="19">
          <cell r="B19">
            <v>25.577272727272724</v>
          </cell>
          <cell r="C19">
            <v>33.700000000000003</v>
          </cell>
          <cell r="D19">
            <v>22.7</v>
          </cell>
          <cell r="E19">
            <v>88.86666666666666</v>
          </cell>
          <cell r="F19">
            <v>92</v>
          </cell>
          <cell r="G19">
            <v>86</v>
          </cell>
          <cell r="H19">
            <v>18</v>
          </cell>
          <cell r="I19" t="str">
            <v>SO</v>
          </cell>
          <cell r="J19">
            <v>47.519999999999996</v>
          </cell>
          <cell r="K19">
            <v>3.2</v>
          </cell>
        </row>
        <row r="20">
          <cell r="B20">
            <v>25.284210526315793</v>
          </cell>
          <cell r="C20">
            <v>34.1</v>
          </cell>
          <cell r="D20">
            <v>21.3</v>
          </cell>
          <cell r="E20">
            <v>91.666666666666671</v>
          </cell>
          <cell r="F20">
            <v>93</v>
          </cell>
          <cell r="G20">
            <v>89</v>
          </cell>
          <cell r="H20">
            <v>6.48</v>
          </cell>
          <cell r="I20" t="str">
            <v>N</v>
          </cell>
          <cell r="J20">
            <v>15.48</v>
          </cell>
          <cell r="K20">
            <v>0.2</v>
          </cell>
        </row>
        <row r="21">
          <cell r="B21">
            <v>26.429411764705883</v>
          </cell>
          <cell r="C21">
            <v>32.700000000000003</v>
          </cell>
          <cell r="D21">
            <v>23.5</v>
          </cell>
          <cell r="E21">
            <v>88.428571428571431</v>
          </cell>
          <cell r="F21">
            <v>90</v>
          </cell>
          <cell r="G21">
            <v>86</v>
          </cell>
          <cell r="H21">
            <v>14.4</v>
          </cell>
          <cell r="I21" t="str">
            <v>SE</v>
          </cell>
          <cell r="J21">
            <v>29.16</v>
          </cell>
          <cell r="K21">
            <v>0</v>
          </cell>
        </row>
        <row r="22">
          <cell r="B22">
            <v>27.62631578947369</v>
          </cell>
          <cell r="C22">
            <v>35.1</v>
          </cell>
          <cell r="D22">
            <v>24.2</v>
          </cell>
          <cell r="E22">
            <v>79.833333333333329</v>
          </cell>
          <cell r="F22">
            <v>88</v>
          </cell>
          <cell r="G22">
            <v>57</v>
          </cell>
          <cell r="H22">
            <v>15.840000000000002</v>
          </cell>
          <cell r="I22" t="str">
            <v>N</v>
          </cell>
          <cell r="J22">
            <v>33.480000000000004</v>
          </cell>
          <cell r="K22">
            <v>0</v>
          </cell>
        </row>
        <row r="23">
          <cell r="B23">
            <v>26.486956521739128</v>
          </cell>
          <cell r="C23">
            <v>34.799999999999997</v>
          </cell>
          <cell r="D23">
            <v>22.2</v>
          </cell>
          <cell r="E23">
            <v>78.166666666666671</v>
          </cell>
          <cell r="F23">
            <v>90</v>
          </cell>
          <cell r="G23">
            <v>56</v>
          </cell>
          <cell r="H23">
            <v>24.12</v>
          </cell>
          <cell r="I23" t="str">
            <v>SE</v>
          </cell>
          <cell r="J23">
            <v>48.6</v>
          </cell>
          <cell r="K23">
            <v>30</v>
          </cell>
        </row>
        <row r="24">
          <cell r="B24">
            <v>25.5</v>
          </cell>
          <cell r="C24">
            <v>33.200000000000003</v>
          </cell>
          <cell r="D24">
            <v>22.2</v>
          </cell>
          <cell r="E24">
            <v>91.769230769230774</v>
          </cell>
          <cell r="F24">
            <v>93</v>
          </cell>
          <cell r="G24">
            <v>89</v>
          </cell>
          <cell r="H24">
            <v>9.7200000000000006</v>
          </cell>
          <cell r="I24" t="str">
            <v>NE</v>
          </cell>
          <cell r="J24">
            <v>33.840000000000003</v>
          </cell>
          <cell r="K24">
            <v>5.4</v>
          </cell>
        </row>
        <row r="25">
          <cell r="B25">
            <v>26.44736842105263</v>
          </cell>
          <cell r="C25">
            <v>34.299999999999997</v>
          </cell>
          <cell r="D25">
            <v>22.7</v>
          </cell>
          <cell r="E25">
            <v>86.333333333333329</v>
          </cell>
          <cell r="F25">
            <v>90</v>
          </cell>
          <cell r="G25">
            <v>83</v>
          </cell>
          <cell r="H25">
            <v>13.68</v>
          </cell>
          <cell r="I25" t="str">
            <v>S</v>
          </cell>
          <cell r="J25">
            <v>29.16</v>
          </cell>
          <cell r="K25">
            <v>2</v>
          </cell>
        </row>
        <row r="26">
          <cell r="B26">
            <v>26.531578947368423</v>
          </cell>
          <cell r="C26">
            <v>33.4</v>
          </cell>
          <cell r="D26">
            <v>23.2</v>
          </cell>
          <cell r="E26">
            <v>88.8</v>
          </cell>
          <cell r="F26">
            <v>92</v>
          </cell>
          <cell r="G26">
            <v>84</v>
          </cell>
          <cell r="H26">
            <v>14.76</v>
          </cell>
          <cell r="I26" t="str">
            <v>SE</v>
          </cell>
          <cell r="J26">
            <v>29.52</v>
          </cell>
          <cell r="K26">
            <v>0</v>
          </cell>
        </row>
        <row r="27">
          <cell r="B27">
            <v>27.125000000000007</v>
          </cell>
          <cell r="C27">
            <v>34</v>
          </cell>
          <cell r="D27">
            <v>23.9</v>
          </cell>
          <cell r="E27">
            <v>87</v>
          </cell>
          <cell r="F27">
            <v>90</v>
          </cell>
          <cell r="G27">
            <v>85</v>
          </cell>
          <cell r="H27">
            <v>14.04</v>
          </cell>
          <cell r="I27" t="str">
            <v>N</v>
          </cell>
          <cell r="J27">
            <v>36</v>
          </cell>
          <cell r="K27">
            <v>0</v>
          </cell>
        </row>
        <row r="28">
          <cell r="B28">
            <v>25.083333333333329</v>
          </cell>
          <cell r="C28">
            <v>27.9</v>
          </cell>
          <cell r="D28">
            <v>22.9</v>
          </cell>
          <cell r="E28">
            <v>92.933333333333337</v>
          </cell>
          <cell r="F28">
            <v>96</v>
          </cell>
          <cell r="G28">
            <v>88</v>
          </cell>
          <cell r="H28">
            <v>9.7200000000000006</v>
          </cell>
          <cell r="I28" t="str">
            <v>SE</v>
          </cell>
          <cell r="J28">
            <v>28.8</v>
          </cell>
          <cell r="K28">
            <v>34.399999999999991</v>
          </cell>
        </row>
        <row r="29">
          <cell r="B29">
            <v>26.261904761904763</v>
          </cell>
          <cell r="C29">
            <v>32.700000000000003</v>
          </cell>
          <cell r="D29">
            <v>23</v>
          </cell>
          <cell r="E29">
            <v>96.909090909090907</v>
          </cell>
          <cell r="F29">
            <v>98</v>
          </cell>
          <cell r="G29">
            <v>95</v>
          </cell>
          <cell r="H29">
            <v>9.7200000000000006</v>
          </cell>
          <cell r="I29" t="str">
            <v>S</v>
          </cell>
          <cell r="J29">
            <v>21.96</v>
          </cell>
          <cell r="K29">
            <v>0.2</v>
          </cell>
        </row>
        <row r="30">
          <cell r="B30">
            <v>26.347619047619045</v>
          </cell>
          <cell r="C30">
            <v>33.700000000000003</v>
          </cell>
          <cell r="D30">
            <v>22.4</v>
          </cell>
          <cell r="E30">
            <v>86.1</v>
          </cell>
          <cell r="F30">
            <v>92</v>
          </cell>
          <cell r="G30">
            <v>57</v>
          </cell>
          <cell r="H30">
            <v>14.4</v>
          </cell>
          <cell r="I30" t="str">
            <v>N</v>
          </cell>
          <cell r="J30">
            <v>46.440000000000005</v>
          </cell>
          <cell r="K30">
            <v>0</v>
          </cell>
        </row>
        <row r="31">
          <cell r="B31">
            <v>25.945833333333336</v>
          </cell>
          <cell r="C31">
            <v>29.2</v>
          </cell>
          <cell r="D31">
            <v>23.8</v>
          </cell>
          <cell r="E31">
            <v>85.181818181818187</v>
          </cell>
          <cell r="F31">
            <v>89</v>
          </cell>
          <cell r="G31">
            <v>80</v>
          </cell>
          <cell r="H31">
            <v>12.96</v>
          </cell>
          <cell r="I31" t="str">
            <v>SO</v>
          </cell>
          <cell r="J31">
            <v>27.720000000000002</v>
          </cell>
          <cell r="K31">
            <v>0</v>
          </cell>
        </row>
        <row r="32">
          <cell r="B32">
            <v>26.266666666666662</v>
          </cell>
          <cell r="C32">
            <v>32.299999999999997</v>
          </cell>
          <cell r="D32">
            <v>23</v>
          </cell>
          <cell r="E32">
            <v>87.6</v>
          </cell>
          <cell r="F32">
            <v>90</v>
          </cell>
          <cell r="G32">
            <v>78</v>
          </cell>
          <cell r="H32">
            <v>9.7200000000000006</v>
          </cell>
          <cell r="I32" t="str">
            <v>SO</v>
          </cell>
          <cell r="J32">
            <v>24.48</v>
          </cell>
          <cell r="K32">
            <v>0</v>
          </cell>
        </row>
        <row r="33">
          <cell r="B33">
            <v>27.110526315789468</v>
          </cell>
          <cell r="C33">
            <v>33</v>
          </cell>
          <cell r="D33">
            <v>24.2</v>
          </cell>
          <cell r="E33">
            <v>87</v>
          </cell>
          <cell r="F33">
            <v>89</v>
          </cell>
          <cell r="G33">
            <v>82</v>
          </cell>
          <cell r="H33">
            <v>12.96</v>
          </cell>
          <cell r="I33" t="str">
            <v>NO</v>
          </cell>
          <cell r="J33">
            <v>21.96</v>
          </cell>
          <cell r="K33">
            <v>0</v>
          </cell>
        </row>
        <row r="34">
          <cell r="B34">
            <v>26.5</v>
          </cell>
          <cell r="C34">
            <v>34.6</v>
          </cell>
          <cell r="D34">
            <v>23.1</v>
          </cell>
          <cell r="E34">
            <v>85.181818181818187</v>
          </cell>
          <cell r="F34">
            <v>90</v>
          </cell>
          <cell r="G34">
            <v>84</v>
          </cell>
          <cell r="H34">
            <v>10.44</v>
          </cell>
          <cell r="I34" t="str">
            <v>NE</v>
          </cell>
          <cell r="J34">
            <v>24.48</v>
          </cell>
          <cell r="K34">
            <v>0</v>
          </cell>
        </row>
        <row r="35">
          <cell r="B35">
            <v>26.885714285714286</v>
          </cell>
          <cell r="C35">
            <v>33.6</v>
          </cell>
          <cell r="D35">
            <v>23.8</v>
          </cell>
          <cell r="E35">
            <v>82.2</v>
          </cell>
          <cell r="F35">
            <v>88</v>
          </cell>
          <cell r="G35">
            <v>76</v>
          </cell>
          <cell r="H35">
            <v>19.8</v>
          </cell>
          <cell r="I35" t="str">
            <v>N</v>
          </cell>
          <cell r="J35">
            <v>46.800000000000004</v>
          </cell>
          <cell r="K35">
            <v>0</v>
          </cell>
        </row>
        <row r="36">
          <cell r="I36" t="str">
            <v>N</v>
          </cell>
        </row>
      </sheetData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25.929166666666664</v>
          </cell>
          <cell r="C5">
            <v>33.9</v>
          </cell>
          <cell r="D5">
            <v>19.100000000000001</v>
          </cell>
          <cell r="E5">
            <v>72.291666666666671</v>
          </cell>
          <cell r="F5">
            <v>96</v>
          </cell>
          <cell r="G5">
            <v>44</v>
          </cell>
          <cell r="H5">
            <v>15.48</v>
          </cell>
          <cell r="I5" t="str">
            <v>N</v>
          </cell>
          <cell r="J5">
            <v>31.680000000000003</v>
          </cell>
          <cell r="K5">
            <v>0</v>
          </cell>
        </row>
        <row r="6">
          <cell r="B6">
            <v>27.604166666666668</v>
          </cell>
          <cell r="C6">
            <v>33.799999999999997</v>
          </cell>
          <cell r="D6">
            <v>22.4</v>
          </cell>
          <cell r="E6">
            <v>68.75</v>
          </cell>
          <cell r="F6">
            <v>90</v>
          </cell>
          <cell r="G6">
            <v>43</v>
          </cell>
          <cell r="H6">
            <v>20.88</v>
          </cell>
          <cell r="I6" t="str">
            <v>NO</v>
          </cell>
          <cell r="J6">
            <v>36</v>
          </cell>
          <cell r="K6">
            <v>0</v>
          </cell>
        </row>
        <row r="7">
          <cell r="B7">
            <v>27.099999999999998</v>
          </cell>
          <cell r="C7">
            <v>35</v>
          </cell>
          <cell r="D7">
            <v>21.7</v>
          </cell>
          <cell r="E7">
            <v>70</v>
          </cell>
          <cell r="F7">
            <v>96</v>
          </cell>
          <cell r="G7">
            <v>41</v>
          </cell>
          <cell r="H7">
            <v>17.28</v>
          </cell>
          <cell r="I7" t="str">
            <v>NO</v>
          </cell>
          <cell r="J7">
            <v>38.519999999999996</v>
          </cell>
          <cell r="K7">
            <v>0</v>
          </cell>
        </row>
        <row r="8">
          <cell r="B8">
            <v>25.595833333333342</v>
          </cell>
          <cell r="C8">
            <v>33.6</v>
          </cell>
          <cell r="D8">
            <v>20.399999999999999</v>
          </cell>
          <cell r="E8">
            <v>75.208333333333329</v>
          </cell>
          <cell r="F8">
            <v>96</v>
          </cell>
          <cell r="G8">
            <v>42</v>
          </cell>
          <cell r="H8">
            <v>20.16</v>
          </cell>
          <cell r="I8" t="str">
            <v>S</v>
          </cell>
          <cell r="J8">
            <v>37.440000000000005</v>
          </cell>
          <cell r="K8">
            <v>8.6</v>
          </cell>
        </row>
        <row r="9">
          <cell r="B9">
            <v>24.658333333333331</v>
          </cell>
          <cell r="C9">
            <v>30.8</v>
          </cell>
          <cell r="D9">
            <v>21.1</v>
          </cell>
          <cell r="E9">
            <v>81.625</v>
          </cell>
          <cell r="F9">
            <v>96</v>
          </cell>
          <cell r="G9">
            <v>56</v>
          </cell>
          <cell r="H9">
            <v>16.2</v>
          </cell>
          <cell r="I9" t="str">
            <v>S</v>
          </cell>
          <cell r="J9">
            <v>26.64</v>
          </cell>
          <cell r="K9">
            <v>4.5999999999999996</v>
          </cell>
        </row>
        <row r="10">
          <cell r="B10">
            <v>25.808333333333337</v>
          </cell>
          <cell r="C10">
            <v>30.9</v>
          </cell>
          <cell r="D10">
            <v>21.5</v>
          </cell>
          <cell r="E10">
            <v>74.083333333333329</v>
          </cell>
          <cell r="F10">
            <v>91</v>
          </cell>
          <cell r="G10">
            <v>53</v>
          </cell>
          <cell r="H10">
            <v>15.48</v>
          </cell>
          <cell r="I10" t="str">
            <v>SE</v>
          </cell>
          <cell r="J10">
            <v>28.8</v>
          </cell>
          <cell r="K10">
            <v>0</v>
          </cell>
        </row>
        <row r="11">
          <cell r="B11">
            <v>26.662499999999998</v>
          </cell>
          <cell r="C11">
            <v>35.5</v>
          </cell>
          <cell r="D11">
            <v>21.1</v>
          </cell>
          <cell r="E11">
            <v>69.958333333333329</v>
          </cell>
          <cell r="F11">
            <v>89</v>
          </cell>
          <cell r="G11">
            <v>38</v>
          </cell>
          <cell r="H11">
            <v>19.8</v>
          </cell>
          <cell r="I11" t="str">
            <v>SE</v>
          </cell>
          <cell r="J11">
            <v>36.36</v>
          </cell>
          <cell r="K11">
            <v>0.8</v>
          </cell>
        </row>
        <row r="12">
          <cell r="B12">
            <v>25.641666666666676</v>
          </cell>
          <cell r="C12">
            <v>32</v>
          </cell>
          <cell r="D12">
            <v>22.1</v>
          </cell>
          <cell r="E12">
            <v>81.5</v>
          </cell>
          <cell r="F12">
            <v>96</v>
          </cell>
          <cell r="G12">
            <v>56</v>
          </cell>
          <cell r="H12">
            <v>16.559999999999999</v>
          </cell>
          <cell r="I12" t="str">
            <v>N</v>
          </cell>
          <cell r="J12">
            <v>72.360000000000014</v>
          </cell>
          <cell r="K12">
            <v>23.2</v>
          </cell>
        </row>
        <row r="13">
          <cell r="B13">
            <v>25.433333333333334</v>
          </cell>
          <cell r="C13">
            <v>33.799999999999997</v>
          </cell>
          <cell r="D13">
            <v>21.6</v>
          </cell>
          <cell r="E13">
            <v>81.416666666666671</v>
          </cell>
          <cell r="F13">
            <v>97</v>
          </cell>
          <cell r="G13">
            <v>45</v>
          </cell>
          <cell r="H13">
            <v>23.759999999999998</v>
          </cell>
          <cell r="I13" t="str">
            <v>NO</v>
          </cell>
          <cell r="J13">
            <v>44.28</v>
          </cell>
          <cell r="K13">
            <v>4.4000000000000004</v>
          </cell>
        </row>
        <row r="14">
          <cell r="B14">
            <v>22.808333333333337</v>
          </cell>
          <cell r="C14">
            <v>26.4</v>
          </cell>
          <cell r="D14">
            <v>21.2</v>
          </cell>
          <cell r="E14">
            <v>92.666666666666671</v>
          </cell>
          <cell r="F14">
            <v>98</v>
          </cell>
          <cell r="G14">
            <v>78</v>
          </cell>
          <cell r="H14">
            <v>20.16</v>
          </cell>
          <cell r="I14" t="str">
            <v>SE</v>
          </cell>
          <cell r="J14">
            <v>36.72</v>
          </cell>
          <cell r="K14">
            <v>33.6</v>
          </cell>
        </row>
        <row r="15">
          <cell r="B15">
            <v>24.462500000000002</v>
          </cell>
          <cell r="C15">
            <v>30.2</v>
          </cell>
          <cell r="D15">
            <v>21.2</v>
          </cell>
          <cell r="E15">
            <v>86.416666666666671</v>
          </cell>
          <cell r="F15">
            <v>98</v>
          </cell>
          <cell r="G15">
            <v>61</v>
          </cell>
          <cell r="H15">
            <v>13.32</v>
          </cell>
          <cell r="I15" t="str">
            <v>SE</v>
          </cell>
          <cell r="J15">
            <v>29.16</v>
          </cell>
          <cell r="K15">
            <v>0</v>
          </cell>
        </row>
        <row r="16">
          <cell r="B16">
            <v>24.570833333333336</v>
          </cell>
          <cell r="C16">
            <v>27.9</v>
          </cell>
          <cell r="D16">
            <v>22.2</v>
          </cell>
          <cell r="E16">
            <v>85.375</v>
          </cell>
          <cell r="F16">
            <v>96</v>
          </cell>
          <cell r="G16">
            <v>73</v>
          </cell>
          <cell r="H16">
            <v>11.520000000000001</v>
          </cell>
          <cell r="I16" t="str">
            <v>L</v>
          </cell>
          <cell r="J16">
            <v>21.6</v>
          </cell>
          <cell r="K16">
            <v>0</v>
          </cell>
        </row>
        <row r="17">
          <cell r="B17">
            <v>25.845833333333335</v>
          </cell>
          <cell r="C17">
            <v>32.5</v>
          </cell>
          <cell r="D17">
            <v>23.1</v>
          </cell>
          <cell r="E17">
            <v>79.916666666666671</v>
          </cell>
          <cell r="F17">
            <v>93</v>
          </cell>
          <cell r="G17">
            <v>52</v>
          </cell>
          <cell r="H17">
            <v>16.2</v>
          </cell>
          <cell r="I17" t="str">
            <v>NO</v>
          </cell>
          <cell r="J17">
            <v>32.76</v>
          </cell>
          <cell r="K17">
            <v>0</v>
          </cell>
        </row>
        <row r="18">
          <cell r="B18">
            <v>26.245833333333334</v>
          </cell>
          <cell r="C18">
            <v>33.9</v>
          </cell>
          <cell r="D18">
            <v>21.5</v>
          </cell>
          <cell r="E18">
            <v>77.791666666666671</v>
          </cell>
          <cell r="F18">
            <v>98</v>
          </cell>
          <cell r="G18">
            <v>47</v>
          </cell>
          <cell r="H18">
            <v>20.52</v>
          </cell>
          <cell r="I18" t="str">
            <v>NO</v>
          </cell>
          <cell r="J18">
            <v>34.56</v>
          </cell>
          <cell r="K18">
            <v>0</v>
          </cell>
        </row>
        <row r="19">
          <cell r="B19">
            <v>26.629166666666666</v>
          </cell>
          <cell r="C19">
            <v>32.4</v>
          </cell>
          <cell r="D19">
            <v>22.8</v>
          </cell>
          <cell r="E19">
            <v>77.125</v>
          </cell>
          <cell r="F19">
            <v>95</v>
          </cell>
          <cell r="G19">
            <v>46</v>
          </cell>
          <cell r="H19">
            <v>13.68</v>
          </cell>
          <cell r="I19" t="str">
            <v>NO</v>
          </cell>
          <cell r="J19">
            <v>25.2</v>
          </cell>
          <cell r="K19">
            <v>0</v>
          </cell>
        </row>
        <row r="20">
          <cell r="B20">
            <v>27.895833333333339</v>
          </cell>
          <cell r="C20">
            <v>34.799999999999997</v>
          </cell>
          <cell r="D20">
            <v>21.6</v>
          </cell>
          <cell r="E20">
            <v>72.291666666666671</v>
          </cell>
          <cell r="F20">
            <v>98</v>
          </cell>
          <cell r="G20">
            <v>42</v>
          </cell>
          <cell r="H20">
            <v>11.879999999999999</v>
          </cell>
          <cell r="I20" t="str">
            <v>NO</v>
          </cell>
          <cell r="J20">
            <v>25.2</v>
          </cell>
          <cell r="K20">
            <v>0</v>
          </cell>
        </row>
        <row r="21">
          <cell r="B21">
            <v>28.883333333333336</v>
          </cell>
          <cell r="C21">
            <v>36.299999999999997</v>
          </cell>
          <cell r="D21">
            <v>23.6</v>
          </cell>
          <cell r="E21">
            <v>65.041666666666671</v>
          </cell>
          <cell r="F21">
            <v>88</v>
          </cell>
          <cell r="G21">
            <v>38</v>
          </cell>
          <cell r="H21">
            <v>18</v>
          </cell>
          <cell r="I21" t="str">
            <v>N</v>
          </cell>
          <cell r="J21">
            <v>34.92</v>
          </cell>
          <cell r="K21">
            <v>0</v>
          </cell>
        </row>
        <row r="22">
          <cell r="B22">
            <v>28.791666666666668</v>
          </cell>
          <cell r="C22">
            <v>37</v>
          </cell>
          <cell r="D22">
            <v>21.5</v>
          </cell>
          <cell r="E22">
            <v>66.625</v>
          </cell>
          <cell r="F22">
            <v>96</v>
          </cell>
          <cell r="G22">
            <v>33</v>
          </cell>
          <cell r="H22">
            <v>27</v>
          </cell>
          <cell r="I22" t="str">
            <v>NO</v>
          </cell>
          <cell r="J22">
            <v>69.84</v>
          </cell>
          <cell r="K22">
            <v>6.4</v>
          </cell>
        </row>
        <row r="23">
          <cell r="B23">
            <v>24.545833333333338</v>
          </cell>
          <cell r="C23">
            <v>32</v>
          </cell>
          <cell r="D23">
            <v>20.3</v>
          </cell>
          <cell r="E23">
            <v>79.916666666666671</v>
          </cell>
          <cell r="F23">
            <v>96</v>
          </cell>
          <cell r="G23">
            <v>47</v>
          </cell>
          <cell r="H23">
            <v>20.16</v>
          </cell>
          <cell r="I23" t="str">
            <v>SE</v>
          </cell>
          <cell r="J23">
            <v>43.56</v>
          </cell>
          <cell r="K23">
            <v>0.8</v>
          </cell>
        </row>
        <row r="24">
          <cell r="B24">
            <v>25.395833333333332</v>
          </cell>
          <cell r="C24">
            <v>30.7</v>
          </cell>
          <cell r="D24">
            <v>21.4</v>
          </cell>
          <cell r="E24">
            <v>71.083333333333329</v>
          </cell>
          <cell r="F24">
            <v>92</v>
          </cell>
          <cell r="G24">
            <v>45</v>
          </cell>
          <cell r="H24">
            <v>18.36</v>
          </cell>
          <cell r="I24" t="str">
            <v>SE</v>
          </cell>
          <cell r="J24">
            <v>36</v>
          </cell>
          <cell r="K24">
            <v>0</v>
          </cell>
        </row>
        <row r="25">
          <cell r="B25">
            <v>23.716666666666672</v>
          </cell>
          <cell r="C25">
            <v>30.9</v>
          </cell>
          <cell r="D25">
            <v>18.3</v>
          </cell>
          <cell r="E25">
            <v>62.625</v>
          </cell>
          <cell r="F25">
            <v>88</v>
          </cell>
          <cell r="G25">
            <v>37</v>
          </cell>
          <cell r="H25">
            <v>18</v>
          </cell>
          <cell r="I25" t="str">
            <v>SE</v>
          </cell>
          <cell r="J25">
            <v>29.52</v>
          </cell>
          <cell r="K25">
            <v>0</v>
          </cell>
        </row>
        <row r="26">
          <cell r="B26">
            <v>25.533333333333335</v>
          </cell>
          <cell r="C26">
            <v>35.299999999999997</v>
          </cell>
          <cell r="D26">
            <v>17.2</v>
          </cell>
          <cell r="E26">
            <v>62.791666666666664</v>
          </cell>
          <cell r="F26">
            <v>92</v>
          </cell>
          <cell r="G26">
            <v>35</v>
          </cell>
          <cell r="H26">
            <v>16.920000000000002</v>
          </cell>
          <cell r="I26" t="str">
            <v>S</v>
          </cell>
          <cell r="J26">
            <v>33.840000000000003</v>
          </cell>
          <cell r="K26">
            <v>0</v>
          </cell>
        </row>
        <row r="27">
          <cell r="B27">
            <v>25.6875</v>
          </cell>
          <cell r="C27">
            <v>33.5</v>
          </cell>
          <cell r="D27">
            <v>22.6</v>
          </cell>
          <cell r="E27">
            <v>80.458333333333329</v>
          </cell>
          <cell r="F27">
            <v>97</v>
          </cell>
          <cell r="G27">
            <v>50</v>
          </cell>
          <cell r="H27">
            <v>14.76</v>
          </cell>
          <cell r="I27" t="str">
            <v>NO</v>
          </cell>
          <cell r="J27">
            <v>33.119999999999997</v>
          </cell>
          <cell r="K27">
            <v>15</v>
          </cell>
        </row>
        <row r="28">
          <cell r="B28">
            <v>22.799999999999997</v>
          </cell>
          <cell r="C28">
            <v>24.3</v>
          </cell>
          <cell r="D28">
            <v>21.9</v>
          </cell>
          <cell r="E28">
            <v>95.291666666666671</v>
          </cell>
          <cell r="F28">
            <v>98</v>
          </cell>
          <cell r="G28">
            <v>88</v>
          </cell>
          <cell r="H28">
            <v>13.32</v>
          </cell>
          <cell r="I28" t="str">
            <v>NO</v>
          </cell>
          <cell r="J28">
            <v>27.36</v>
          </cell>
          <cell r="K28">
            <v>12</v>
          </cell>
        </row>
        <row r="29">
          <cell r="B29">
            <v>23.566666666666666</v>
          </cell>
          <cell r="C29">
            <v>28.2</v>
          </cell>
          <cell r="D29">
            <v>22.1</v>
          </cell>
          <cell r="E29">
            <v>91.375</v>
          </cell>
          <cell r="F29">
            <v>98</v>
          </cell>
          <cell r="G29">
            <v>72</v>
          </cell>
          <cell r="H29">
            <v>8.64</v>
          </cell>
          <cell r="I29" t="str">
            <v>N</v>
          </cell>
          <cell r="J29">
            <v>26.64</v>
          </cell>
          <cell r="K29">
            <v>11.8</v>
          </cell>
        </row>
        <row r="30">
          <cell r="B30">
            <v>25.620833333333326</v>
          </cell>
          <cell r="C30">
            <v>31.4</v>
          </cell>
          <cell r="D30">
            <v>22.8</v>
          </cell>
          <cell r="E30">
            <v>83</v>
          </cell>
          <cell r="F30">
            <v>97</v>
          </cell>
          <cell r="G30">
            <v>56</v>
          </cell>
          <cell r="H30">
            <v>14.76</v>
          </cell>
          <cell r="I30" t="str">
            <v>NO</v>
          </cell>
          <cell r="J30">
            <v>30.6</v>
          </cell>
          <cell r="K30">
            <v>3.2</v>
          </cell>
        </row>
        <row r="31">
          <cell r="B31">
            <v>24.687500000000004</v>
          </cell>
          <cell r="C31">
            <v>29.2</v>
          </cell>
          <cell r="D31">
            <v>21.7</v>
          </cell>
          <cell r="E31">
            <v>83.791666666666671</v>
          </cell>
          <cell r="F31">
            <v>98</v>
          </cell>
          <cell r="G31">
            <v>61</v>
          </cell>
          <cell r="H31">
            <v>13.68</v>
          </cell>
          <cell r="I31" t="str">
            <v>S</v>
          </cell>
          <cell r="J31">
            <v>28.08</v>
          </cell>
          <cell r="K31">
            <v>9.1999999999999993</v>
          </cell>
        </row>
        <row r="32">
          <cell r="B32">
            <v>23.420833333333334</v>
          </cell>
          <cell r="C32">
            <v>30.2</v>
          </cell>
          <cell r="D32">
            <v>17.100000000000001</v>
          </cell>
          <cell r="E32">
            <v>71.25</v>
          </cell>
          <cell r="F32">
            <v>96</v>
          </cell>
          <cell r="G32">
            <v>42</v>
          </cell>
          <cell r="H32">
            <v>15.120000000000001</v>
          </cell>
          <cell r="I32" t="str">
            <v>S</v>
          </cell>
          <cell r="J32">
            <v>24.12</v>
          </cell>
          <cell r="K32">
            <v>0</v>
          </cell>
        </row>
        <row r="33">
          <cell r="B33">
            <v>25.583333333333339</v>
          </cell>
          <cell r="C33">
            <v>33.9</v>
          </cell>
          <cell r="D33">
            <v>19.600000000000001</v>
          </cell>
          <cell r="E33">
            <v>69.958333333333329</v>
          </cell>
          <cell r="F33">
            <v>96</v>
          </cell>
          <cell r="G33">
            <v>44</v>
          </cell>
          <cell r="H33">
            <v>10.8</v>
          </cell>
          <cell r="I33" t="str">
            <v>N</v>
          </cell>
          <cell r="J33">
            <v>39.24</v>
          </cell>
          <cell r="K33">
            <v>0</v>
          </cell>
        </row>
        <row r="34">
          <cell r="B34">
            <v>28.575000000000006</v>
          </cell>
          <cell r="C34">
            <v>35.6</v>
          </cell>
          <cell r="D34">
            <v>21.9</v>
          </cell>
          <cell r="E34">
            <v>65.375</v>
          </cell>
          <cell r="F34">
            <v>90</v>
          </cell>
          <cell r="G34">
            <v>38</v>
          </cell>
          <cell r="H34">
            <v>13.32</v>
          </cell>
          <cell r="I34" t="str">
            <v>NE</v>
          </cell>
          <cell r="J34">
            <v>26.28</v>
          </cell>
          <cell r="K34">
            <v>0</v>
          </cell>
        </row>
        <row r="35">
          <cell r="B35">
            <v>29.158333333333331</v>
          </cell>
          <cell r="C35">
            <v>36.299999999999997</v>
          </cell>
          <cell r="D35">
            <v>19.2</v>
          </cell>
          <cell r="E35">
            <v>63.666666666666664</v>
          </cell>
          <cell r="F35">
            <v>96</v>
          </cell>
          <cell r="G35">
            <v>35</v>
          </cell>
          <cell r="H35">
            <v>32.4</v>
          </cell>
          <cell r="I35" t="str">
            <v>NO</v>
          </cell>
          <cell r="J35">
            <v>70.2</v>
          </cell>
          <cell r="K35">
            <v>35.799999999999997</v>
          </cell>
        </row>
        <row r="36">
          <cell r="I36" t="str">
            <v>NO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Maio"/>
      <sheetName val="Abril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25.641666666666666</v>
          </cell>
          <cell r="C5">
            <v>34.200000000000003</v>
          </cell>
          <cell r="D5">
            <v>19.8</v>
          </cell>
          <cell r="E5">
            <v>75.375</v>
          </cell>
          <cell r="F5">
            <v>98</v>
          </cell>
          <cell r="G5">
            <v>41</v>
          </cell>
          <cell r="H5">
            <v>15.48</v>
          </cell>
          <cell r="I5" t="str">
            <v>NE</v>
          </cell>
          <cell r="J5">
            <v>28.44</v>
          </cell>
          <cell r="K5">
            <v>0.2</v>
          </cell>
        </row>
        <row r="6">
          <cell r="B6">
            <v>26.662499999999998</v>
          </cell>
          <cell r="C6">
            <v>33.4</v>
          </cell>
          <cell r="D6">
            <v>22.1</v>
          </cell>
          <cell r="E6">
            <v>74</v>
          </cell>
          <cell r="F6">
            <v>96</v>
          </cell>
          <cell r="G6">
            <v>51</v>
          </cell>
          <cell r="H6">
            <v>21.240000000000002</v>
          </cell>
          <cell r="I6" t="str">
            <v>NE</v>
          </cell>
          <cell r="J6">
            <v>36</v>
          </cell>
          <cell r="K6">
            <v>6.2</v>
          </cell>
        </row>
        <row r="7">
          <cell r="B7">
            <v>26.320833333333329</v>
          </cell>
          <cell r="C7">
            <v>35.200000000000003</v>
          </cell>
          <cell r="D7">
            <v>20.6</v>
          </cell>
          <cell r="E7">
            <v>73.083333333333329</v>
          </cell>
          <cell r="F7">
            <v>95</v>
          </cell>
          <cell r="G7">
            <v>43</v>
          </cell>
          <cell r="H7">
            <v>16.920000000000002</v>
          </cell>
          <cell r="I7" t="str">
            <v>S</v>
          </cell>
          <cell r="J7">
            <v>38.880000000000003</v>
          </cell>
          <cell r="K7">
            <v>0</v>
          </cell>
        </row>
        <row r="8">
          <cell r="B8">
            <v>26.141666666666669</v>
          </cell>
          <cell r="C8">
            <v>33.4</v>
          </cell>
          <cell r="D8">
            <v>19.7</v>
          </cell>
          <cell r="E8">
            <v>73</v>
          </cell>
          <cell r="F8">
            <v>97</v>
          </cell>
          <cell r="G8">
            <v>44</v>
          </cell>
          <cell r="H8">
            <v>12.96</v>
          </cell>
          <cell r="I8" t="str">
            <v>S</v>
          </cell>
          <cell r="J8">
            <v>32.04</v>
          </cell>
          <cell r="K8">
            <v>0</v>
          </cell>
        </row>
        <row r="9">
          <cell r="B9">
            <v>26.254166666666674</v>
          </cell>
          <cell r="C9">
            <v>31.2</v>
          </cell>
          <cell r="D9">
            <v>21.8</v>
          </cell>
          <cell r="E9">
            <v>71.5</v>
          </cell>
          <cell r="F9">
            <v>92</v>
          </cell>
          <cell r="G9">
            <v>51</v>
          </cell>
          <cell r="H9">
            <v>17.64</v>
          </cell>
          <cell r="I9" t="str">
            <v>SE</v>
          </cell>
          <cell r="J9">
            <v>36</v>
          </cell>
          <cell r="K9">
            <v>0</v>
          </cell>
        </row>
        <row r="10">
          <cell r="B10">
            <v>24.362500000000001</v>
          </cell>
          <cell r="C10">
            <v>30.6</v>
          </cell>
          <cell r="D10">
            <v>19.100000000000001</v>
          </cell>
          <cell r="E10">
            <v>67.708333333333329</v>
          </cell>
          <cell r="F10">
            <v>84</v>
          </cell>
          <cell r="G10">
            <v>50</v>
          </cell>
          <cell r="H10">
            <v>24.840000000000003</v>
          </cell>
          <cell r="I10" t="str">
            <v>L</v>
          </cell>
          <cell r="J10">
            <v>38.519999999999996</v>
          </cell>
          <cell r="K10">
            <v>0</v>
          </cell>
        </row>
        <row r="11">
          <cell r="B11">
            <v>25.479166666666668</v>
          </cell>
          <cell r="C11">
            <v>34.299999999999997</v>
          </cell>
          <cell r="D11">
            <v>19.600000000000001</v>
          </cell>
          <cell r="E11">
            <v>69</v>
          </cell>
          <cell r="F11">
            <v>98</v>
          </cell>
          <cell r="G11">
            <v>43</v>
          </cell>
          <cell r="H11">
            <v>48.6</v>
          </cell>
          <cell r="I11" t="str">
            <v>SE</v>
          </cell>
          <cell r="J11">
            <v>79.2</v>
          </cell>
          <cell r="K11">
            <v>25.2</v>
          </cell>
        </row>
        <row r="12">
          <cell r="B12">
            <v>23.675000000000001</v>
          </cell>
          <cell r="C12">
            <v>30.1</v>
          </cell>
          <cell r="D12">
            <v>21.2</v>
          </cell>
          <cell r="E12">
            <v>89.125</v>
          </cell>
          <cell r="F12">
            <v>98</v>
          </cell>
          <cell r="G12">
            <v>64</v>
          </cell>
          <cell r="H12">
            <v>23.759999999999998</v>
          </cell>
          <cell r="I12" t="str">
            <v>NE</v>
          </cell>
          <cell r="J12">
            <v>77.760000000000005</v>
          </cell>
          <cell r="K12">
            <v>94.6</v>
          </cell>
        </row>
        <row r="13">
          <cell r="B13">
            <v>24.099999999999998</v>
          </cell>
          <cell r="C13">
            <v>33.700000000000003</v>
          </cell>
          <cell r="D13">
            <v>20.5</v>
          </cell>
          <cell r="E13">
            <v>85.041666666666671</v>
          </cell>
          <cell r="F13">
            <v>98</v>
          </cell>
          <cell r="G13">
            <v>49</v>
          </cell>
          <cell r="H13">
            <v>29.52</v>
          </cell>
          <cell r="I13" t="str">
            <v>N</v>
          </cell>
          <cell r="J13">
            <v>64.44</v>
          </cell>
          <cell r="K13">
            <v>36.4</v>
          </cell>
        </row>
        <row r="14">
          <cell r="B14">
            <v>22.354166666666668</v>
          </cell>
          <cell r="C14">
            <v>25.9</v>
          </cell>
          <cell r="D14">
            <v>20.399999999999999</v>
          </cell>
          <cell r="E14">
            <v>92</v>
          </cell>
          <cell r="F14">
            <v>98</v>
          </cell>
          <cell r="G14">
            <v>78</v>
          </cell>
          <cell r="H14">
            <v>20.88</v>
          </cell>
          <cell r="I14" t="str">
            <v>NE</v>
          </cell>
          <cell r="J14">
            <v>37.800000000000004</v>
          </cell>
          <cell r="K14">
            <v>12.200000000000001</v>
          </cell>
        </row>
        <row r="15">
          <cell r="B15">
            <v>24.541666666666668</v>
          </cell>
          <cell r="C15">
            <v>30.2</v>
          </cell>
          <cell r="D15">
            <v>20.7</v>
          </cell>
          <cell r="E15">
            <v>84.458333333333329</v>
          </cell>
          <cell r="F15">
            <v>98</v>
          </cell>
          <cell r="G15">
            <v>61</v>
          </cell>
          <cell r="H15">
            <v>19.8</v>
          </cell>
          <cell r="I15" t="str">
            <v>SE</v>
          </cell>
          <cell r="J15">
            <v>34.200000000000003</v>
          </cell>
          <cell r="K15">
            <v>0</v>
          </cell>
        </row>
        <row r="16">
          <cell r="B16">
            <v>25.266666666666666</v>
          </cell>
          <cell r="C16">
            <v>32.299999999999997</v>
          </cell>
          <cell r="D16">
            <v>19.600000000000001</v>
          </cell>
          <cell r="E16">
            <v>74.583333333333329</v>
          </cell>
          <cell r="F16">
            <v>88</v>
          </cell>
          <cell r="G16">
            <v>54</v>
          </cell>
          <cell r="H16">
            <v>24.12</v>
          </cell>
          <cell r="I16" t="str">
            <v>L</v>
          </cell>
          <cell r="J16">
            <v>38.880000000000003</v>
          </cell>
          <cell r="K16">
            <v>0</v>
          </cell>
        </row>
        <row r="17">
          <cell r="B17">
            <v>25.866666666666671</v>
          </cell>
          <cell r="C17">
            <v>33.6</v>
          </cell>
          <cell r="D17">
            <v>22.3</v>
          </cell>
          <cell r="E17">
            <v>80.333333333333329</v>
          </cell>
          <cell r="F17">
            <v>96</v>
          </cell>
          <cell r="G17">
            <v>49</v>
          </cell>
          <cell r="H17">
            <v>27.36</v>
          </cell>
          <cell r="I17" t="str">
            <v>N</v>
          </cell>
          <cell r="J17">
            <v>44.64</v>
          </cell>
          <cell r="K17">
            <v>2.1999999999999997</v>
          </cell>
        </row>
        <row r="18">
          <cell r="B18">
            <v>25.799999999999997</v>
          </cell>
          <cell r="C18">
            <v>33.299999999999997</v>
          </cell>
          <cell r="D18">
            <v>21.6</v>
          </cell>
          <cell r="E18">
            <v>81.833333333333329</v>
          </cell>
          <cell r="F18">
            <v>98</v>
          </cell>
          <cell r="G18">
            <v>48</v>
          </cell>
          <cell r="H18">
            <v>14.76</v>
          </cell>
          <cell r="I18" t="str">
            <v>S</v>
          </cell>
          <cell r="J18">
            <v>29.880000000000003</v>
          </cell>
          <cell r="K18">
            <v>1.2000000000000002</v>
          </cell>
        </row>
        <row r="19">
          <cell r="B19">
            <v>26.270833333333332</v>
          </cell>
          <cell r="C19">
            <v>32.799999999999997</v>
          </cell>
          <cell r="D19">
            <v>22.3</v>
          </cell>
          <cell r="E19">
            <v>78.833333333333329</v>
          </cell>
          <cell r="F19">
            <v>98</v>
          </cell>
          <cell r="G19">
            <v>49</v>
          </cell>
          <cell r="H19">
            <v>11.879999999999999</v>
          </cell>
          <cell r="I19" t="str">
            <v>SO</v>
          </cell>
          <cell r="J19">
            <v>25.2</v>
          </cell>
          <cell r="K19">
            <v>0.2</v>
          </cell>
        </row>
        <row r="20">
          <cell r="B20">
            <v>26.962500000000006</v>
          </cell>
          <cell r="C20">
            <v>33.200000000000003</v>
          </cell>
          <cell r="D20">
            <v>22.5</v>
          </cell>
          <cell r="E20">
            <v>79.333333333333329</v>
          </cell>
          <cell r="F20">
            <v>98</v>
          </cell>
          <cell r="G20">
            <v>52</v>
          </cell>
          <cell r="H20">
            <v>14.76</v>
          </cell>
          <cell r="I20" t="str">
            <v>SE</v>
          </cell>
          <cell r="J20">
            <v>23.759999999999998</v>
          </cell>
          <cell r="K20">
            <v>3.8000000000000003</v>
          </cell>
        </row>
        <row r="21">
          <cell r="B21">
            <v>28.079166666666676</v>
          </cell>
          <cell r="C21">
            <v>34.9</v>
          </cell>
          <cell r="D21">
            <v>22.6</v>
          </cell>
          <cell r="E21">
            <v>73.875</v>
          </cell>
          <cell r="F21">
            <v>96</v>
          </cell>
          <cell r="G21">
            <v>44</v>
          </cell>
          <cell r="H21">
            <v>17.28</v>
          </cell>
          <cell r="I21" t="str">
            <v>NE</v>
          </cell>
          <cell r="J21">
            <v>33.119999999999997</v>
          </cell>
          <cell r="K21">
            <v>0</v>
          </cell>
        </row>
        <row r="22">
          <cell r="B22">
            <v>27.266666666666666</v>
          </cell>
          <cell r="C22">
            <v>36.299999999999997</v>
          </cell>
          <cell r="D22">
            <v>19.899999999999999</v>
          </cell>
          <cell r="E22">
            <v>74.25</v>
          </cell>
          <cell r="F22">
            <v>95</v>
          </cell>
          <cell r="G22">
            <v>40</v>
          </cell>
          <cell r="H22">
            <v>36.36</v>
          </cell>
          <cell r="I22" t="str">
            <v>L</v>
          </cell>
          <cell r="J22">
            <v>68.760000000000005</v>
          </cell>
          <cell r="K22">
            <v>2.6</v>
          </cell>
        </row>
        <row r="23">
          <cell r="B23">
            <v>24.508333333333336</v>
          </cell>
          <cell r="C23">
            <v>30.8</v>
          </cell>
          <cell r="D23">
            <v>20</v>
          </cell>
          <cell r="E23">
            <v>78.5</v>
          </cell>
          <cell r="F23">
            <v>96</v>
          </cell>
          <cell r="G23">
            <v>52</v>
          </cell>
          <cell r="H23">
            <v>18.36</v>
          </cell>
          <cell r="I23" t="str">
            <v>N</v>
          </cell>
          <cell r="J23">
            <v>44.64</v>
          </cell>
          <cell r="K23">
            <v>0</v>
          </cell>
        </row>
        <row r="24">
          <cell r="B24">
            <v>23.916666666666668</v>
          </cell>
          <cell r="C24">
            <v>28.2</v>
          </cell>
          <cell r="D24">
            <v>19</v>
          </cell>
          <cell r="E24">
            <v>68.166666666666671</v>
          </cell>
          <cell r="F24">
            <v>86</v>
          </cell>
          <cell r="G24">
            <v>49</v>
          </cell>
          <cell r="H24">
            <v>32.76</v>
          </cell>
          <cell r="I24" t="str">
            <v>L</v>
          </cell>
          <cell r="J24">
            <v>51.480000000000004</v>
          </cell>
          <cell r="K24">
            <v>0</v>
          </cell>
        </row>
        <row r="25">
          <cell r="B25">
            <v>22.337500000000002</v>
          </cell>
          <cell r="C25">
            <v>29.4</v>
          </cell>
          <cell r="D25">
            <v>16.3</v>
          </cell>
          <cell r="E25">
            <v>64.208333333333329</v>
          </cell>
          <cell r="F25">
            <v>92</v>
          </cell>
          <cell r="G25">
            <v>38</v>
          </cell>
          <cell r="H25">
            <v>29.16</v>
          </cell>
          <cell r="I25" t="str">
            <v>SE</v>
          </cell>
          <cell r="J25">
            <v>41.76</v>
          </cell>
          <cell r="K25">
            <v>0</v>
          </cell>
        </row>
        <row r="26">
          <cell r="B26">
            <v>24.020833333333332</v>
          </cell>
          <cell r="C26">
            <v>34</v>
          </cell>
          <cell r="D26">
            <v>17.100000000000001</v>
          </cell>
          <cell r="E26">
            <v>65.875</v>
          </cell>
          <cell r="F26">
            <v>93</v>
          </cell>
          <cell r="G26">
            <v>32</v>
          </cell>
          <cell r="H26">
            <v>21.96</v>
          </cell>
          <cell r="I26" t="str">
            <v>L</v>
          </cell>
          <cell r="J26">
            <v>39.24</v>
          </cell>
          <cell r="K26">
            <v>0</v>
          </cell>
        </row>
        <row r="27">
          <cell r="B27">
            <v>26.3</v>
          </cell>
          <cell r="C27">
            <v>34</v>
          </cell>
          <cell r="D27">
            <v>20.8</v>
          </cell>
          <cell r="E27">
            <v>73.875</v>
          </cell>
          <cell r="F27">
            <v>94</v>
          </cell>
          <cell r="G27">
            <v>47</v>
          </cell>
          <cell r="H27">
            <v>25.56</v>
          </cell>
          <cell r="I27" t="str">
            <v>SE</v>
          </cell>
          <cell r="J27">
            <v>45.36</v>
          </cell>
          <cell r="K27">
            <v>2.2000000000000002</v>
          </cell>
        </row>
        <row r="28">
          <cell r="B28">
            <v>23.904166666666658</v>
          </cell>
          <cell r="C28">
            <v>28.2</v>
          </cell>
          <cell r="D28">
            <v>21.5</v>
          </cell>
          <cell r="E28">
            <v>86.583333333333329</v>
          </cell>
          <cell r="F28">
            <v>97</v>
          </cell>
          <cell r="G28">
            <v>69</v>
          </cell>
          <cell r="H28">
            <v>19.440000000000001</v>
          </cell>
          <cell r="I28" t="str">
            <v>NE</v>
          </cell>
          <cell r="J28">
            <v>43.56</v>
          </cell>
          <cell r="K28">
            <v>9</v>
          </cell>
        </row>
        <row r="29">
          <cell r="B29">
            <v>23.195833333333329</v>
          </cell>
          <cell r="C29">
            <v>27.3</v>
          </cell>
          <cell r="D29">
            <v>21.6</v>
          </cell>
          <cell r="E29">
            <v>90.416666666666671</v>
          </cell>
          <cell r="F29">
            <v>98</v>
          </cell>
          <cell r="G29">
            <v>71</v>
          </cell>
          <cell r="H29">
            <v>14.04</v>
          </cell>
          <cell r="I29" t="str">
            <v>NO</v>
          </cell>
          <cell r="J29">
            <v>38.519999999999996</v>
          </cell>
          <cell r="K29">
            <v>12.200000000000001</v>
          </cell>
        </row>
        <row r="30">
          <cell r="B30">
            <v>23.983333333333331</v>
          </cell>
          <cell r="C30">
            <v>29.8</v>
          </cell>
          <cell r="D30">
            <v>21.4</v>
          </cell>
          <cell r="E30">
            <v>88.166666666666671</v>
          </cell>
          <cell r="F30">
            <v>98</v>
          </cell>
          <cell r="G30">
            <v>58</v>
          </cell>
          <cell r="H30">
            <v>13.32</v>
          </cell>
          <cell r="I30" t="str">
            <v>NE</v>
          </cell>
          <cell r="J30">
            <v>39.6</v>
          </cell>
          <cell r="K30">
            <v>17.399999999999999</v>
          </cell>
        </row>
        <row r="31">
          <cell r="B31">
            <v>23.891666666666666</v>
          </cell>
          <cell r="C31">
            <v>29.5</v>
          </cell>
          <cell r="D31">
            <v>21.1</v>
          </cell>
          <cell r="E31">
            <v>84</v>
          </cell>
          <cell r="F31">
            <v>98</v>
          </cell>
          <cell r="G31">
            <v>57</v>
          </cell>
          <cell r="H31">
            <v>20.16</v>
          </cell>
          <cell r="I31" t="str">
            <v>SO</v>
          </cell>
          <cell r="J31">
            <v>32.76</v>
          </cell>
          <cell r="K31">
            <v>29.4</v>
          </cell>
        </row>
        <row r="32">
          <cell r="B32">
            <v>22.600000000000005</v>
          </cell>
          <cell r="C32">
            <v>30.3</v>
          </cell>
          <cell r="D32">
            <v>14.9</v>
          </cell>
          <cell r="E32">
            <v>70</v>
          </cell>
          <cell r="F32">
            <v>98</v>
          </cell>
          <cell r="G32">
            <v>32</v>
          </cell>
          <cell r="H32">
            <v>13.32</v>
          </cell>
          <cell r="I32" t="str">
            <v>SO</v>
          </cell>
          <cell r="J32">
            <v>24.48</v>
          </cell>
          <cell r="K32">
            <v>0</v>
          </cell>
        </row>
        <row r="33">
          <cell r="B33">
            <v>22.695833333333329</v>
          </cell>
          <cell r="C33">
            <v>30.3</v>
          </cell>
          <cell r="D33">
            <v>16.5</v>
          </cell>
          <cell r="E33">
            <v>76.125</v>
          </cell>
          <cell r="F33">
            <v>98</v>
          </cell>
          <cell r="G33">
            <v>51</v>
          </cell>
          <cell r="H33">
            <v>23.759999999999998</v>
          </cell>
          <cell r="I33" t="str">
            <v>L</v>
          </cell>
          <cell r="J33">
            <v>35.64</v>
          </cell>
          <cell r="K33">
            <v>0</v>
          </cell>
        </row>
        <row r="34">
          <cell r="B34">
            <v>27</v>
          </cell>
          <cell r="C34">
            <v>34.200000000000003</v>
          </cell>
          <cell r="D34">
            <v>21.5</v>
          </cell>
          <cell r="E34">
            <v>63.083333333333336</v>
          </cell>
          <cell r="F34">
            <v>77</v>
          </cell>
          <cell r="G34">
            <v>45</v>
          </cell>
          <cell r="H34">
            <v>19.079999999999998</v>
          </cell>
          <cell r="I34" t="str">
            <v>L</v>
          </cell>
          <cell r="J34">
            <v>36</v>
          </cell>
          <cell r="K34">
            <v>0</v>
          </cell>
        </row>
        <row r="35">
          <cell r="B35">
            <v>28.245833333333326</v>
          </cell>
          <cell r="C35">
            <v>36.5</v>
          </cell>
          <cell r="D35">
            <v>21.6</v>
          </cell>
          <cell r="E35">
            <v>65.041666666666671</v>
          </cell>
          <cell r="F35">
            <v>84</v>
          </cell>
          <cell r="G35">
            <v>38</v>
          </cell>
          <cell r="H35">
            <v>35.64</v>
          </cell>
          <cell r="I35" t="str">
            <v>NE</v>
          </cell>
          <cell r="J35">
            <v>71.28</v>
          </cell>
          <cell r="K35">
            <v>0</v>
          </cell>
        </row>
        <row r="36">
          <cell r="I36" t="str">
            <v>NE</v>
          </cell>
        </row>
      </sheetData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25.208333333333332</v>
          </cell>
          <cell r="C5">
            <v>33</v>
          </cell>
          <cell r="D5">
            <v>21.1</v>
          </cell>
          <cell r="E5">
            <v>77.416666666666671</v>
          </cell>
          <cell r="F5">
            <v>96</v>
          </cell>
          <cell r="G5">
            <v>48</v>
          </cell>
          <cell r="H5">
            <v>24.840000000000003</v>
          </cell>
          <cell r="I5" t="str">
            <v>NE</v>
          </cell>
          <cell r="J5">
            <v>35.64</v>
          </cell>
          <cell r="K5">
            <v>0.4</v>
          </cell>
        </row>
        <row r="6">
          <cell r="B6">
            <v>27.200000000000003</v>
          </cell>
          <cell r="C6">
            <v>34</v>
          </cell>
          <cell r="D6">
            <v>22.2</v>
          </cell>
          <cell r="E6">
            <v>69.916666666666671</v>
          </cell>
          <cell r="F6">
            <v>92</v>
          </cell>
          <cell r="G6">
            <v>44</v>
          </cell>
          <cell r="H6">
            <v>22.32</v>
          </cell>
          <cell r="I6" t="str">
            <v>N</v>
          </cell>
          <cell r="J6">
            <v>37.080000000000005</v>
          </cell>
          <cell r="K6">
            <v>0</v>
          </cell>
        </row>
        <row r="7">
          <cell r="B7">
            <v>28.729166666666671</v>
          </cell>
          <cell r="C7">
            <v>36.299999999999997</v>
          </cell>
          <cell r="D7">
            <v>22.6</v>
          </cell>
          <cell r="E7">
            <v>67.166666666666671</v>
          </cell>
          <cell r="F7">
            <v>97</v>
          </cell>
          <cell r="G7">
            <v>35</v>
          </cell>
          <cell r="H7">
            <v>12.96</v>
          </cell>
          <cell r="I7" t="str">
            <v>S</v>
          </cell>
          <cell r="J7">
            <v>21.96</v>
          </cell>
          <cell r="K7">
            <v>0</v>
          </cell>
        </row>
        <row r="8">
          <cell r="B8">
            <v>28.07083333333334</v>
          </cell>
          <cell r="C8">
            <v>34.799999999999997</v>
          </cell>
          <cell r="D8">
            <v>23.4</v>
          </cell>
          <cell r="E8">
            <v>64.166666666666671</v>
          </cell>
          <cell r="F8">
            <v>88</v>
          </cell>
          <cell r="G8">
            <v>38</v>
          </cell>
          <cell r="H8">
            <v>27</v>
          </cell>
          <cell r="I8" t="str">
            <v>SO</v>
          </cell>
          <cell r="J8">
            <v>45.36</v>
          </cell>
          <cell r="K8">
            <v>0</v>
          </cell>
        </row>
        <row r="9">
          <cell r="B9">
            <v>26.758333333333336</v>
          </cell>
          <cell r="C9">
            <v>30.6</v>
          </cell>
          <cell r="D9">
            <v>23.4</v>
          </cell>
          <cell r="E9">
            <v>66.708333333333329</v>
          </cell>
          <cell r="F9">
            <v>84</v>
          </cell>
          <cell r="G9">
            <v>51</v>
          </cell>
          <cell r="H9">
            <v>17.64</v>
          </cell>
          <cell r="I9" t="str">
            <v>S</v>
          </cell>
          <cell r="J9">
            <v>29.880000000000003</v>
          </cell>
          <cell r="K9">
            <v>0</v>
          </cell>
        </row>
        <row r="10">
          <cell r="B10">
            <v>25.212500000000006</v>
          </cell>
          <cell r="C10">
            <v>31.5</v>
          </cell>
          <cell r="D10">
            <v>20</v>
          </cell>
          <cell r="E10">
            <v>65.541666666666671</v>
          </cell>
          <cell r="F10">
            <v>80</v>
          </cell>
          <cell r="G10">
            <v>47</v>
          </cell>
          <cell r="H10">
            <v>14.4</v>
          </cell>
          <cell r="I10" t="str">
            <v>SE</v>
          </cell>
          <cell r="J10">
            <v>29.880000000000003</v>
          </cell>
          <cell r="K10">
            <v>0</v>
          </cell>
        </row>
        <row r="11">
          <cell r="B11">
            <v>27.212500000000002</v>
          </cell>
          <cell r="C11">
            <v>34.1</v>
          </cell>
          <cell r="D11">
            <v>21.7</v>
          </cell>
          <cell r="E11">
            <v>65.125</v>
          </cell>
          <cell r="F11">
            <v>83</v>
          </cell>
          <cell r="G11">
            <v>43</v>
          </cell>
          <cell r="H11">
            <v>20.16</v>
          </cell>
          <cell r="I11" t="str">
            <v>SE</v>
          </cell>
          <cell r="J11">
            <v>34.92</v>
          </cell>
          <cell r="K11">
            <v>0</v>
          </cell>
        </row>
        <row r="12">
          <cell r="B12">
            <v>24.820833333333336</v>
          </cell>
          <cell r="C12">
            <v>31.7</v>
          </cell>
          <cell r="D12">
            <v>22.2</v>
          </cell>
          <cell r="E12">
            <v>85.791666666666671</v>
          </cell>
          <cell r="F12">
            <v>97</v>
          </cell>
          <cell r="G12">
            <v>54</v>
          </cell>
          <cell r="H12">
            <v>22.68</v>
          </cell>
          <cell r="I12" t="str">
            <v>L</v>
          </cell>
          <cell r="J12">
            <v>56.519999999999996</v>
          </cell>
          <cell r="K12">
            <v>8.4</v>
          </cell>
        </row>
        <row r="13">
          <cell r="B13">
            <v>26.537499999999998</v>
          </cell>
          <cell r="C13">
            <v>34.700000000000003</v>
          </cell>
          <cell r="D13">
            <v>21.7</v>
          </cell>
          <cell r="E13">
            <v>76.5</v>
          </cell>
          <cell r="F13">
            <v>97</v>
          </cell>
          <cell r="G13">
            <v>42</v>
          </cell>
          <cell r="H13">
            <v>24.12</v>
          </cell>
          <cell r="I13" t="str">
            <v>N</v>
          </cell>
          <cell r="J13">
            <v>50.76</v>
          </cell>
          <cell r="K13">
            <v>36.599999999999994</v>
          </cell>
        </row>
        <row r="14">
          <cell r="B14">
            <v>24.4375</v>
          </cell>
          <cell r="C14">
            <v>31.5</v>
          </cell>
          <cell r="D14">
            <v>21.9</v>
          </cell>
          <cell r="E14">
            <v>87.333333333333329</v>
          </cell>
          <cell r="F14">
            <v>97</v>
          </cell>
          <cell r="G14">
            <v>61</v>
          </cell>
          <cell r="H14">
            <v>20.52</v>
          </cell>
          <cell r="I14" t="str">
            <v>NE</v>
          </cell>
          <cell r="J14">
            <v>44.64</v>
          </cell>
          <cell r="K14">
            <v>16.399999999999999</v>
          </cell>
        </row>
        <row r="15">
          <cell r="B15">
            <v>25.258333333333326</v>
          </cell>
          <cell r="C15">
            <v>31</v>
          </cell>
          <cell r="D15">
            <v>21.7</v>
          </cell>
          <cell r="E15">
            <v>82.625</v>
          </cell>
          <cell r="F15">
            <v>97</v>
          </cell>
          <cell r="G15">
            <v>52</v>
          </cell>
          <cell r="H15">
            <v>13.32</v>
          </cell>
          <cell r="I15" t="str">
            <v>L</v>
          </cell>
          <cell r="J15">
            <v>28.8</v>
          </cell>
          <cell r="K15">
            <v>0.60000000000000009</v>
          </cell>
        </row>
        <row r="16">
          <cell r="B16">
            <v>26.008333333333336</v>
          </cell>
          <cell r="C16">
            <v>32.1</v>
          </cell>
          <cell r="D16">
            <v>21.1</v>
          </cell>
          <cell r="E16">
            <v>74.625</v>
          </cell>
          <cell r="F16">
            <v>89</v>
          </cell>
          <cell r="G16">
            <v>55</v>
          </cell>
          <cell r="H16">
            <v>14.04</v>
          </cell>
          <cell r="I16" t="str">
            <v>L</v>
          </cell>
          <cell r="J16">
            <v>24.48</v>
          </cell>
          <cell r="K16">
            <v>0</v>
          </cell>
        </row>
        <row r="17">
          <cell r="B17">
            <v>27.462500000000002</v>
          </cell>
          <cell r="C17">
            <v>32.9</v>
          </cell>
          <cell r="D17">
            <v>24.2</v>
          </cell>
          <cell r="E17">
            <v>73.5</v>
          </cell>
          <cell r="F17">
            <v>88</v>
          </cell>
          <cell r="G17">
            <v>49</v>
          </cell>
          <cell r="H17">
            <v>17.28</v>
          </cell>
          <cell r="I17" t="str">
            <v>O</v>
          </cell>
          <cell r="J17">
            <v>31.680000000000003</v>
          </cell>
          <cell r="K17">
            <v>0</v>
          </cell>
        </row>
        <row r="18">
          <cell r="B18">
            <v>27.470833333333331</v>
          </cell>
          <cell r="C18">
            <v>33.700000000000003</v>
          </cell>
          <cell r="D18">
            <v>23.5</v>
          </cell>
          <cell r="E18">
            <v>73.708333333333329</v>
          </cell>
          <cell r="F18">
            <v>92</v>
          </cell>
          <cell r="G18">
            <v>48</v>
          </cell>
          <cell r="H18">
            <v>8.2799999999999994</v>
          </cell>
          <cell r="I18" t="str">
            <v>SO</v>
          </cell>
          <cell r="J18">
            <v>21.6</v>
          </cell>
          <cell r="K18">
            <v>0</v>
          </cell>
        </row>
        <row r="19">
          <cell r="B19">
            <v>28.224999999999998</v>
          </cell>
          <cell r="C19">
            <v>33.1</v>
          </cell>
          <cell r="D19">
            <v>23.7</v>
          </cell>
          <cell r="E19">
            <v>71.916666666666671</v>
          </cell>
          <cell r="F19">
            <v>96</v>
          </cell>
          <cell r="G19">
            <v>48</v>
          </cell>
          <cell r="H19">
            <v>12.6</v>
          </cell>
          <cell r="I19" t="str">
            <v>O</v>
          </cell>
          <cell r="J19">
            <v>24.12</v>
          </cell>
          <cell r="K19">
            <v>0</v>
          </cell>
        </row>
        <row r="20">
          <cell r="B20">
            <v>28.962500000000006</v>
          </cell>
          <cell r="C20">
            <v>34.4</v>
          </cell>
          <cell r="D20">
            <v>23.9</v>
          </cell>
          <cell r="E20">
            <v>69.333333333333329</v>
          </cell>
          <cell r="F20">
            <v>92</v>
          </cell>
          <cell r="G20">
            <v>46</v>
          </cell>
          <cell r="H20">
            <v>15.48</v>
          </cell>
          <cell r="I20" t="str">
            <v>L</v>
          </cell>
          <cell r="J20">
            <v>24.840000000000003</v>
          </cell>
          <cell r="K20">
            <v>0</v>
          </cell>
        </row>
        <row r="21">
          <cell r="B21">
            <v>29.162500000000005</v>
          </cell>
          <cell r="C21">
            <v>35.5</v>
          </cell>
          <cell r="D21">
            <v>25</v>
          </cell>
          <cell r="E21">
            <v>64.875</v>
          </cell>
          <cell r="F21">
            <v>85</v>
          </cell>
          <cell r="G21">
            <v>38</v>
          </cell>
          <cell r="H21">
            <v>27.720000000000002</v>
          </cell>
          <cell r="I21" t="str">
            <v>N</v>
          </cell>
          <cell r="J21">
            <v>43.56</v>
          </cell>
          <cell r="K21">
            <v>0</v>
          </cell>
        </row>
        <row r="22">
          <cell r="B22">
            <v>27.683333333333326</v>
          </cell>
          <cell r="C22">
            <v>36.5</v>
          </cell>
          <cell r="D22">
            <v>20.6</v>
          </cell>
          <cell r="E22">
            <v>72.916666666666671</v>
          </cell>
          <cell r="F22">
            <v>96</v>
          </cell>
          <cell r="G22">
            <v>40</v>
          </cell>
          <cell r="H22">
            <v>38.159999999999997</v>
          </cell>
          <cell r="I22" t="str">
            <v>NE</v>
          </cell>
          <cell r="J22">
            <v>66.960000000000008</v>
          </cell>
          <cell r="K22">
            <v>20.6</v>
          </cell>
        </row>
        <row r="23">
          <cell r="B23">
            <v>24.958333333333329</v>
          </cell>
          <cell r="C23">
            <v>31.5</v>
          </cell>
          <cell r="D23">
            <v>20.5</v>
          </cell>
          <cell r="E23">
            <v>78.291666666666671</v>
          </cell>
          <cell r="F23">
            <v>96</v>
          </cell>
          <cell r="G23">
            <v>44</v>
          </cell>
          <cell r="H23">
            <v>26.64</v>
          </cell>
          <cell r="I23" t="str">
            <v>S</v>
          </cell>
          <cell r="J23">
            <v>68.039999999999992</v>
          </cell>
          <cell r="K23">
            <v>6.6000000000000005</v>
          </cell>
        </row>
        <row r="24">
          <cell r="B24">
            <v>25.091666666666669</v>
          </cell>
          <cell r="C24">
            <v>29.8</v>
          </cell>
          <cell r="D24">
            <v>20.3</v>
          </cell>
          <cell r="E24">
            <v>66.458333333333329</v>
          </cell>
          <cell r="F24">
            <v>80</v>
          </cell>
          <cell r="G24">
            <v>47</v>
          </cell>
          <cell r="H24">
            <v>21.240000000000002</v>
          </cell>
          <cell r="I24" t="str">
            <v>SE</v>
          </cell>
          <cell r="J24">
            <v>42.12</v>
          </cell>
          <cell r="K24">
            <v>0</v>
          </cell>
        </row>
        <row r="25">
          <cell r="B25">
            <v>23.945833333333329</v>
          </cell>
          <cell r="C25">
            <v>30.2</v>
          </cell>
          <cell r="D25">
            <v>17.5</v>
          </cell>
          <cell r="E25">
            <v>58.625</v>
          </cell>
          <cell r="F25">
            <v>73</v>
          </cell>
          <cell r="G25">
            <v>46</v>
          </cell>
          <cell r="H25">
            <v>20.88</v>
          </cell>
          <cell r="I25" t="str">
            <v>SE</v>
          </cell>
          <cell r="J25">
            <v>39.24</v>
          </cell>
          <cell r="K25">
            <v>0</v>
          </cell>
        </row>
        <row r="26">
          <cell r="B26">
            <v>26.254166666666666</v>
          </cell>
          <cell r="C26">
            <v>33</v>
          </cell>
          <cell r="D26">
            <v>20.399999999999999</v>
          </cell>
          <cell r="E26">
            <v>66.625</v>
          </cell>
          <cell r="F26">
            <v>81</v>
          </cell>
          <cell r="G26">
            <v>48</v>
          </cell>
          <cell r="H26">
            <v>18.720000000000002</v>
          </cell>
          <cell r="I26" t="str">
            <v>L</v>
          </cell>
          <cell r="J26">
            <v>32.4</v>
          </cell>
          <cell r="K26">
            <v>0</v>
          </cell>
        </row>
        <row r="27">
          <cell r="B27">
            <v>28.129166666666674</v>
          </cell>
          <cell r="C27">
            <v>34.5</v>
          </cell>
          <cell r="D27">
            <v>23.7</v>
          </cell>
          <cell r="E27">
            <v>68.125</v>
          </cell>
          <cell r="F27">
            <v>87</v>
          </cell>
          <cell r="G27">
            <v>41</v>
          </cell>
          <cell r="H27">
            <v>17.28</v>
          </cell>
          <cell r="I27" t="str">
            <v>N</v>
          </cell>
          <cell r="J27">
            <v>45</v>
          </cell>
          <cell r="K27">
            <v>1.6</v>
          </cell>
        </row>
        <row r="28">
          <cell r="B28">
            <v>23.770833333333332</v>
          </cell>
          <cell r="C28">
            <v>27</v>
          </cell>
          <cell r="D28">
            <v>20.9</v>
          </cell>
          <cell r="E28">
            <v>85.791666666666671</v>
          </cell>
          <cell r="F28">
            <v>95</v>
          </cell>
          <cell r="G28">
            <v>71</v>
          </cell>
          <cell r="H28">
            <v>13.68</v>
          </cell>
          <cell r="I28" t="str">
            <v>NO</v>
          </cell>
          <cell r="J28">
            <v>36</v>
          </cell>
          <cell r="K28">
            <v>3.4</v>
          </cell>
        </row>
        <row r="29">
          <cell r="B29">
            <v>24.875</v>
          </cell>
          <cell r="C29">
            <v>28.6</v>
          </cell>
          <cell r="D29">
            <v>22.9</v>
          </cell>
          <cell r="E29">
            <v>85.166666666666671</v>
          </cell>
          <cell r="F29">
            <v>96</v>
          </cell>
          <cell r="G29">
            <v>65</v>
          </cell>
          <cell r="H29">
            <v>9.7200000000000006</v>
          </cell>
          <cell r="I29" t="str">
            <v>N</v>
          </cell>
          <cell r="J29">
            <v>18.720000000000002</v>
          </cell>
          <cell r="K29">
            <v>0.8</v>
          </cell>
        </row>
        <row r="30">
          <cell r="B30">
            <v>25.500000000000004</v>
          </cell>
          <cell r="C30">
            <v>31.9</v>
          </cell>
          <cell r="D30">
            <v>22.6</v>
          </cell>
          <cell r="E30">
            <v>82.708333333333329</v>
          </cell>
          <cell r="F30">
            <v>97</v>
          </cell>
          <cell r="G30">
            <v>49</v>
          </cell>
          <cell r="H30">
            <v>12.96</v>
          </cell>
          <cell r="I30" t="str">
            <v>NO</v>
          </cell>
          <cell r="J30">
            <v>48.24</v>
          </cell>
          <cell r="K30">
            <v>6</v>
          </cell>
        </row>
        <row r="31">
          <cell r="B31">
            <v>24.337499999999995</v>
          </cell>
          <cell r="C31">
            <v>29.3</v>
          </cell>
          <cell r="D31">
            <v>21.5</v>
          </cell>
          <cell r="E31">
            <v>88.541666666666671</v>
          </cell>
          <cell r="F31">
            <v>98</v>
          </cell>
          <cell r="G31">
            <v>64</v>
          </cell>
          <cell r="H31">
            <v>20.52</v>
          </cell>
          <cell r="I31" t="str">
            <v>O</v>
          </cell>
          <cell r="J31">
            <v>34.56</v>
          </cell>
          <cell r="K31">
            <v>53.400000000000013</v>
          </cell>
        </row>
        <row r="32">
          <cell r="B32">
            <v>24.154166666666658</v>
          </cell>
          <cell r="C32">
            <v>29.9</v>
          </cell>
          <cell r="D32">
            <v>18.899999999999999</v>
          </cell>
          <cell r="E32">
            <v>74.208333333333329</v>
          </cell>
          <cell r="F32">
            <v>95</v>
          </cell>
          <cell r="G32">
            <v>41</v>
          </cell>
          <cell r="H32">
            <v>11.879999999999999</v>
          </cell>
          <cell r="I32" t="str">
            <v>O</v>
          </cell>
          <cell r="J32">
            <v>24.12</v>
          </cell>
          <cell r="K32">
            <v>0.4</v>
          </cell>
        </row>
        <row r="33">
          <cell r="B33">
            <v>24.287500000000005</v>
          </cell>
          <cell r="C33">
            <v>30.9</v>
          </cell>
          <cell r="D33">
            <v>19.2</v>
          </cell>
          <cell r="E33">
            <v>70.625</v>
          </cell>
          <cell r="F33">
            <v>94</v>
          </cell>
          <cell r="G33">
            <v>47</v>
          </cell>
          <cell r="H33">
            <v>18</v>
          </cell>
          <cell r="I33" t="str">
            <v>L</v>
          </cell>
          <cell r="J33">
            <v>34.56</v>
          </cell>
          <cell r="K33">
            <v>0</v>
          </cell>
        </row>
        <row r="34">
          <cell r="B34">
            <v>27.366666666666671</v>
          </cell>
          <cell r="C34">
            <v>33.6</v>
          </cell>
          <cell r="D34">
            <v>22.9</v>
          </cell>
          <cell r="E34">
            <v>61.416666666666664</v>
          </cell>
          <cell r="F34">
            <v>81</v>
          </cell>
          <cell r="G34">
            <v>40</v>
          </cell>
          <cell r="H34">
            <v>14.04</v>
          </cell>
          <cell r="I34" t="str">
            <v>L</v>
          </cell>
          <cell r="J34">
            <v>24.12</v>
          </cell>
          <cell r="K34">
            <v>0</v>
          </cell>
        </row>
        <row r="35">
          <cell r="B35">
            <v>28.391666666666666</v>
          </cell>
          <cell r="C35">
            <v>36.200000000000003</v>
          </cell>
          <cell r="D35">
            <v>22.8</v>
          </cell>
          <cell r="E35">
            <v>67.625</v>
          </cell>
          <cell r="F35">
            <v>92</v>
          </cell>
          <cell r="G35">
            <v>40</v>
          </cell>
          <cell r="H35">
            <v>19.079999999999998</v>
          </cell>
          <cell r="I35" t="str">
            <v>N</v>
          </cell>
          <cell r="J35">
            <v>66.239999999999995</v>
          </cell>
          <cell r="K35">
            <v>16.2</v>
          </cell>
        </row>
        <row r="36">
          <cell r="I36" t="str">
            <v>L</v>
          </cell>
        </row>
      </sheetData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26.891666666666669</v>
          </cell>
          <cell r="C5">
            <v>34.799999999999997</v>
          </cell>
          <cell r="D5">
            <v>21.6</v>
          </cell>
          <cell r="E5">
            <v>67.375</v>
          </cell>
          <cell r="F5">
            <v>84</v>
          </cell>
          <cell r="G5">
            <v>41</v>
          </cell>
          <cell r="H5">
            <v>15.48</v>
          </cell>
          <cell r="I5" t="str">
            <v>N</v>
          </cell>
          <cell r="J5">
            <v>29.880000000000003</v>
          </cell>
          <cell r="K5">
            <v>0</v>
          </cell>
        </row>
        <row r="6">
          <cell r="B6">
            <v>27.370833333333337</v>
          </cell>
          <cell r="C6">
            <v>32.299999999999997</v>
          </cell>
          <cell r="D6">
            <v>22.8</v>
          </cell>
          <cell r="E6">
            <v>72.75</v>
          </cell>
          <cell r="F6">
            <v>91</v>
          </cell>
          <cell r="G6">
            <v>54</v>
          </cell>
          <cell r="H6">
            <v>19.079999999999998</v>
          </cell>
          <cell r="I6" t="str">
            <v>NE</v>
          </cell>
          <cell r="J6">
            <v>37.800000000000004</v>
          </cell>
          <cell r="K6">
            <v>8.7999999999999989</v>
          </cell>
        </row>
        <row r="7">
          <cell r="B7">
            <v>23.387499999999999</v>
          </cell>
          <cell r="C7">
            <v>29.3</v>
          </cell>
          <cell r="D7">
            <v>20.3</v>
          </cell>
          <cell r="E7">
            <v>82.583333333333329</v>
          </cell>
          <cell r="F7">
            <v>93</v>
          </cell>
          <cell r="G7">
            <v>64</v>
          </cell>
          <cell r="H7">
            <v>14.4</v>
          </cell>
          <cell r="I7" t="str">
            <v>S</v>
          </cell>
          <cell r="J7">
            <v>28.8</v>
          </cell>
          <cell r="K7">
            <v>0</v>
          </cell>
        </row>
        <row r="8">
          <cell r="B8">
            <v>22.758333333333329</v>
          </cell>
          <cell r="C8">
            <v>29.1</v>
          </cell>
          <cell r="D8">
            <v>19.5</v>
          </cell>
          <cell r="E8">
            <v>80.666666666666671</v>
          </cell>
          <cell r="F8">
            <v>91</v>
          </cell>
          <cell r="G8">
            <v>62</v>
          </cell>
          <cell r="H8">
            <v>16.559999999999999</v>
          </cell>
          <cell r="I8" t="str">
            <v>SO</v>
          </cell>
          <cell r="J8">
            <v>32.4</v>
          </cell>
          <cell r="K8">
            <v>0</v>
          </cell>
        </row>
        <row r="9">
          <cell r="B9">
            <v>23.875</v>
          </cell>
          <cell r="C9">
            <v>29.7</v>
          </cell>
          <cell r="D9">
            <v>18.5</v>
          </cell>
          <cell r="E9">
            <v>67.041666666666671</v>
          </cell>
          <cell r="F9">
            <v>86</v>
          </cell>
          <cell r="G9">
            <v>45</v>
          </cell>
          <cell r="H9">
            <v>14.04</v>
          </cell>
          <cell r="I9" t="str">
            <v>SO</v>
          </cell>
          <cell r="J9">
            <v>24.840000000000003</v>
          </cell>
          <cell r="K9">
            <v>0</v>
          </cell>
        </row>
        <row r="10">
          <cell r="B10">
            <v>24.55</v>
          </cell>
          <cell r="C10">
            <v>32.799999999999997</v>
          </cell>
          <cell r="D10">
            <v>17.899999999999999</v>
          </cell>
          <cell r="E10">
            <v>67.458333333333329</v>
          </cell>
          <cell r="F10">
            <v>87</v>
          </cell>
          <cell r="G10">
            <v>47</v>
          </cell>
          <cell r="H10">
            <v>14.04</v>
          </cell>
          <cell r="I10" t="str">
            <v>SO</v>
          </cell>
          <cell r="J10">
            <v>27</v>
          </cell>
          <cell r="K10">
            <v>0</v>
          </cell>
        </row>
        <row r="11">
          <cell r="B11">
            <v>25.124999999999996</v>
          </cell>
          <cell r="C11">
            <v>33.6</v>
          </cell>
          <cell r="D11">
            <v>20.2</v>
          </cell>
          <cell r="E11">
            <v>76.166666666666671</v>
          </cell>
          <cell r="F11">
            <v>92</v>
          </cell>
          <cell r="G11">
            <v>47</v>
          </cell>
          <cell r="H11">
            <v>15.48</v>
          </cell>
          <cell r="I11" t="str">
            <v>NE</v>
          </cell>
          <cell r="J11">
            <v>51.12</v>
          </cell>
          <cell r="K11">
            <v>13</v>
          </cell>
        </row>
        <row r="12">
          <cell r="B12">
            <v>24.666666666666668</v>
          </cell>
          <cell r="C12">
            <v>28.7</v>
          </cell>
          <cell r="D12">
            <v>22.1</v>
          </cell>
          <cell r="E12">
            <v>78.208333333333329</v>
          </cell>
          <cell r="F12">
            <v>88</v>
          </cell>
          <cell r="G12">
            <v>61</v>
          </cell>
          <cell r="H12">
            <v>23.759999999999998</v>
          </cell>
          <cell r="I12" t="str">
            <v>NE</v>
          </cell>
          <cell r="J12">
            <v>42.84</v>
          </cell>
          <cell r="K12">
            <v>3.6000000000000005</v>
          </cell>
        </row>
        <row r="13">
          <cell r="B13">
            <v>26.987499999999997</v>
          </cell>
          <cell r="C13">
            <v>35</v>
          </cell>
          <cell r="D13">
            <v>22.4</v>
          </cell>
          <cell r="E13">
            <v>69.208333333333329</v>
          </cell>
          <cell r="F13">
            <v>85</v>
          </cell>
          <cell r="G13">
            <v>40</v>
          </cell>
          <cell r="H13">
            <v>15.48</v>
          </cell>
          <cell r="I13" t="str">
            <v>N</v>
          </cell>
          <cell r="J13">
            <v>35.64</v>
          </cell>
          <cell r="K13">
            <v>0</v>
          </cell>
        </row>
        <row r="14">
          <cell r="B14">
            <v>22.920833333333334</v>
          </cell>
          <cell r="C14">
            <v>27.3</v>
          </cell>
          <cell r="D14">
            <v>20</v>
          </cell>
          <cell r="E14">
            <v>81.458333333333329</v>
          </cell>
          <cell r="F14">
            <v>92</v>
          </cell>
          <cell r="G14">
            <v>65</v>
          </cell>
          <cell r="H14">
            <v>15.120000000000001</v>
          </cell>
          <cell r="I14" t="str">
            <v>NE</v>
          </cell>
          <cell r="J14">
            <v>32.4</v>
          </cell>
          <cell r="K14">
            <v>40</v>
          </cell>
        </row>
        <row r="15">
          <cell r="B15">
            <v>24.341666666666669</v>
          </cell>
          <cell r="C15">
            <v>30.7</v>
          </cell>
          <cell r="D15">
            <v>20.2</v>
          </cell>
          <cell r="E15">
            <v>79.208333333333329</v>
          </cell>
          <cell r="F15">
            <v>92</v>
          </cell>
          <cell r="G15">
            <v>55</v>
          </cell>
          <cell r="H15">
            <v>7.9200000000000008</v>
          </cell>
          <cell r="I15" t="str">
            <v>SO</v>
          </cell>
          <cell r="J15">
            <v>17.64</v>
          </cell>
          <cell r="K15">
            <v>0</v>
          </cell>
        </row>
        <row r="16">
          <cell r="B16">
            <v>26.387499999999999</v>
          </cell>
          <cell r="C16">
            <v>31</v>
          </cell>
          <cell r="D16">
            <v>23.2</v>
          </cell>
          <cell r="E16">
            <v>79.416666666666671</v>
          </cell>
          <cell r="F16">
            <v>90</v>
          </cell>
          <cell r="G16">
            <v>61</v>
          </cell>
          <cell r="H16">
            <v>12.96</v>
          </cell>
          <cell r="I16" t="str">
            <v>NE</v>
          </cell>
          <cell r="J16">
            <v>26.28</v>
          </cell>
          <cell r="K16">
            <v>0.4</v>
          </cell>
        </row>
        <row r="17">
          <cell r="B17">
            <v>26.145833333333332</v>
          </cell>
          <cell r="C17">
            <v>30.9</v>
          </cell>
          <cell r="D17">
            <v>22.5</v>
          </cell>
          <cell r="E17">
            <v>78.666666666666671</v>
          </cell>
          <cell r="F17">
            <v>92</v>
          </cell>
          <cell r="G17">
            <v>57</v>
          </cell>
          <cell r="H17">
            <v>14.4</v>
          </cell>
          <cell r="I17" t="str">
            <v>SO</v>
          </cell>
          <cell r="J17">
            <v>30.96</v>
          </cell>
          <cell r="K17">
            <v>0</v>
          </cell>
        </row>
        <row r="18">
          <cell r="B18">
            <v>23.6875</v>
          </cell>
          <cell r="C18">
            <v>28.5</v>
          </cell>
          <cell r="D18">
            <v>21.2</v>
          </cell>
          <cell r="E18">
            <v>82.833333333333329</v>
          </cell>
          <cell r="F18">
            <v>92</v>
          </cell>
          <cell r="G18">
            <v>65</v>
          </cell>
          <cell r="H18">
            <v>14.76</v>
          </cell>
          <cell r="I18" t="str">
            <v>SO</v>
          </cell>
          <cell r="J18">
            <v>28.08</v>
          </cell>
          <cell r="K18">
            <v>0.2</v>
          </cell>
        </row>
        <row r="19">
          <cell r="B19">
            <v>22.591666666666669</v>
          </cell>
          <cell r="C19">
            <v>28.3</v>
          </cell>
          <cell r="D19">
            <v>19.5</v>
          </cell>
          <cell r="E19">
            <v>77.833333333333329</v>
          </cell>
          <cell r="F19">
            <v>90</v>
          </cell>
          <cell r="G19">
            <v>55</v>
          </cell>
          <cell r="H19">
            <v>12.24</v>
          </cell>
          <cell r="I19" t="str">
            <v>SO</v>
          </cell>
          <cell r="J19">
            <v>28.8</v>
          </cell>
          <cell r="K19">
            <v>0.2</v>
          </cell>
        </row>
        <row r="20">
          <cell r="B20">
            <v>25.237500000000001</v>
          </cell>
          <cell r="C20">
            <v>33.4</v>
          </cell>
          <cell r="D20">
            <v>18.8</v>
          </cell>
          <cell r="E20">
            <v>74.583333333333329</v>
          </cell>
          <cell r="F20">
            <v>93</v>
          </cell>
          <cell r="G20">
            <v>48</v>
          </cell>
          <cell r="H20">
            <v>11.520000000000001</v>
          </cell>
          <cell r="I20" t="str">
            <v>NE</v>
          </cell>
          <cell r="J20">
            <v>29.16</v>
          </cell>
          <cell r="K20">
            <v>0</v>
          </cell>
        </row>
        <row r="21">
          <cell r="B21">
            <v>29.808333333333334</v>
          </cell>
          <cell r="C21">
            <v>36.200000000000003</v>
          </cell>
          <cell r="D21">
            <v>25.5</v>
          </cell>
          <cell r="E21">
            <v>61.208333333333336</v>
          </cell>
          <cell r="F21">
            <v>77</v>
          </cell>
          <cell r="G21">
            <v>36</v>
          </cell>
          <cell r="H21">
            <v>19.440000000000001</v>
          </cell>
          <cell r="I21" t="str">
            <v>NE</v>
          </cell>
          <cell r="J21">
            <v>41.4</v>
          </cell>
          <cell r="K21">
            <v>0</v>
          </cell>
        </row>
        <row r="22">
          <cell r="B22">
            <v>29.191666666666666</v>
          </cell>
          <cell r="C22">
            <v>36.299999999999997</v>
          </cell>
          <cell r="D22">
            <v>24.4</v>
          </cell>
          <cell r="E22">
            <v>65.458333333333329</v>
          </cell>
          <cell r="F22">
            <v>83</v>
          </cell>
          <cell r="G22">
            <v>39</v>
          </cell>
          <cell r="H22">
            <v>19.079999999999998</v>
          </cell>
          <cell r="I22" t="str">
            <v>NE</v>
          </cell>
          <cell r="J22">
            <v>61.2</v>
          </cell>
          <cell r="K22">
            <v>0</v>
          </cell>
        </row>
        <row r="23">
          <cell r="B23">
            <v>24.420833333333331</v>
          </cell>
          <cell r="C23">
            <v>27.7</v>
          </cell>
          <cell r="D23">
            <v>21.6</v>
          </cell>
          <cell r="E23">
            <v>77.416666666666671</v>
          </cell>
          <cell r="F23">
            <v>90</v>
          </cell>
          <cell r="G23">
            <v>64</v>
          </cell>
          <cell r="H23">
            <v>13.68</v>
          </cell>
          <cell r="I23" t="str">
            <v>SO</v>
          </cell>
          <cell r="J23">
            <v>31.319999999999997</v>
          </cell>
          <cell r="K23">
            <v>1.2</v>
          </cell>
        </row>
        <row r="24">
          <cell r="B24">
            <v>26.070833333333336</v>
          </cell>
          <cell r="C24">
            <v>33.6</v>
          </cell>
          <cell r="D24">
            <v>19.5</v>
          </cell>
          <cell r="E24">
            <v>69.791666666666671</v>
          </cell>
          <cell r="F24">
            <v>93</v>
          </cell>
          <cell r="G24">
            <v>38</v>
          </cell>
          <cell r="H24">
            <v>12.24</v>
          </cell>
          <cell r="I24" t="str">
            <v>NE</v>
          </cell>
          <cell r="J24">
            <v>27.720000000000002</v>
          </cell>
          <cell r="K24">
            <v>0</v>
          </cell>
        </row>
        <row r="25">
          <cell r="B25">
            <v>25.404166666666669</v>
          </cell>
          <cell r="C25">
            <v>32.9</v>
          </cell>
          <cell r="D25">
            <v>17.5</v>
          </cell>
          <cell r="E25">
            <v>61.333333333333336</v>
          </cell>
          <cell r="F25">
            <v>91</v>
          </cell>
          <cell r="G25">
            <v>31</v>
          </cell>
          <cell r="H25">
            <v>13.32</v>
          </cell>
          <cell r="I25" t="str">
            <v>NE</v>
          </cell>
          <cell r="J25">
            <v>33.480000000000004</v>
          </cell>
          <cell r="K25">
            <v>0</v>
          </cell>
        </row>
        <row r="26">
          <cell r="B26">
            <v>26.287499999999998</v>
          </cell>
          <cell r="C26">
            <v>34.6</v>
          </cell>
          <cell r="D26">
            <v>17.5</v>
          </cell>
          <cell r="E26">
            <v>57.375</v>
          </cell>
          <cell r="F26">
            <v>87</v>
          </cell>
          <cell r="G26">
            <v>34</v>
          </cell>
          <cell r="H26">
            <v>12.6</v>
          </cell>
          <cell r="I26" t="str">
            <v>NE</v>
          </cell>
          <cell r="J26">
            <v>27.720000000000002</v>
          </cell>
          <cell r="K26">
            <v>0</v>
          </cell>
        </row>
        <row r="27">
          <cell r="B27">
            <v>25.600000000000009</v>
          </cell>
          <cell r="C27">
            <v>33.299999999999997</v>
          </cell>
          <cell r="D27">
            <v>21.7</v>
          </cell>
          <cell r="E27">
            <v>75.791666666666671</v>
          </cell>
          <cell r="F27">
            <v>89</v>
          </cell>
          <cell r="G27">
            <v>45</v>
          </cell>
          <cell r="H27">
            <v>10.8</v>
          </cell>
          <cell r="I27" t="str">
            <v>NE</v>
          </cell>
          <cell r="J27">
            <v>33.480000000000004</v>
          </cell>
          <cell r="K27">
            <v>0.60000000000000009</v>
          </cell>
        </row>
        <row r="28">
          <cell r="B28">
            <v>24.295833333333331</v>
          </cell>
          <cell r="C28">
            <v>29.7</v>
          </cell>
          <cell r="D28">
            <v>22.7</v>
          </cell>
          <cell r="E28">
            <v>86.458333333333329</v>
          </cell>
          <cell r="F28">
            <v>92</v>
          </cell>
          <cell r="G28">
            <v>64</v>
          </cell>
          <cell r="H28">
            <v>13.68</v>
          </cell>
          <cell r="I28" t="str">
            <v>N</v>
          </cell>
          <cell r="J28">
            <v>32.04</v>
          </cell>
          <cell r="K28">
            <v>39.4</v>
          </cell>
        </row>
        <row r="29">
          <cell r="B29">
            <v>24.574999999999999</v>
          </cell>
          <cell r="C29">
            <v>29.3</v>
          </cell>
          <cell r="D29">
            <v>22.9</v>
          </cell>
          <cell r="E29">
            <v>86.125</v>
          </cell>
          <cell r="F29">
            <v>92</v>
          </cell>
          <cell r="G29">
            <v>65</v>
          </cell>
          <cell r="H29">
            <v>15.48</v>
          </cell>
          <cell r="I29" t="str">
            <v>N</v>
          </cell>
          <cell r="J29">
            <v>33.840000000000003</v>
          </cell>
          <cell r="K29">
            <v>9.6</v>
          </cell>
        </row>
        <row r="30">
          <cell r="B30">
            <v>24.745833333333334</v>
          </cell>
          <cell r="C30">
            <v>28.4</v>
          </cell>
          <cell r="D30">
            <v>22.9</v>
          </cell>
          <cell r="E30">
            <v>86.25</v>
          </cell>
          <cell r="F30">
            <v>92</v>
          </cell>
          <cell r="G30">
            <v>69</v>
          </cell>
          <cell r="H30">
            <v>9.3600000000000012</v>
          </cell>
          <cell r="I30" t="str">
            <v>N</v>
          </cell>
          <cell r="J30">
            <v>24.12</v>
          </cell>
          <cell r="K30">
            <v>5.6000000000000005</v>
          </cell>
        </row>
        <row r="31">
          <cell r="B31">
            <v>23.095833333333331</v>
          </cell>
          <cell r="C31">
            <v>26.5</v>
          </cell>
          <cell r="D31">
            <v>20.399999999999999</v>
          </cell>
          <cell r="E31">
            <v>78.333333333333329</v>
          </cell>
          <cell r="F31">
            <v>92</v>
          </cell>
          <cell r="G31">
            <v>54</v>
          </cell>
          <cell r="H31">
            <v>16.920000000000002</v>
          </cell>
          <cell r="I31" t="str">
            <v>S</v>
          </cell>
          <cell r="J31">
            <v>38.519999999999996</v>
          </cell>
          <cell r="K31">
            <v>1.4</v>
          </cell>
        </row>
        <row r="32">
          <cell r="B32">
            <v>22.108333333333334</v>
          </cell>
          <cell r="C32">
            <v>30.1</v>
          </cell>
          <cell r="D32">
            <v>14.7</v>
          </cell>
          <cell r="E32">
            <v>67.958333333333329</v>
          </cell>
          <cell r="F32">
            <v>94</v>
          </cell>
          <cell r="G32">
            <v>29</v>
          </cell>
          <cell r="H32">
            <v>10.8</v>
          </cell>
          <cell r="I32" t="str">
            <v>SO</v>
          </cell>
          <cell r="J32">
            <v>21.96</v>
          </cell>
          <cell r="K32">
            <v>0.2</v>
          </cell>
        </row>
        <row r="33">
          <cell r="B33">
            <v>24.783333333333342</v>
          </cell>
          <cell r="C33">
            <v>32.299999999999997</v>
          </cell>
          <cell r="D33">
            <v>18.600000000000001</v>
          </cell>
          <cell r="E33">
            <v>69.583333333333329</v>
          </cell>
          <cell r="F33">
            <v>91</v>
          </cell>
          <cell r="G33">
            <v>39</v>
          </cell>
          <cell r="H33">
            <v>11.16</v>
          </cell>
          <cell r="I33" t="str">
            <v>N</v>
          </cell>
          <cell r="J33">
            <v>25.2</v>
          </cell>
          <cell r="K33">
            <v>0</v>
          </cell>
        </row>
        <row r="34">
          <cell r="B34">
            <v>27.733333333333334</v>
          </cell>
          <cell r="C34">
            <v>33.9</v>
          </cell>
          <cell r="D34">
            <v>22.9</v>
          </cell>
          <cell r="E34">
            <v>72.041666666666671</v>
          </cell>
          <cell r="F34">
            <v>89</v>
          </cell>
          <cell r="G34">
            <v>50</v>
          </cell>
          <cell r="H34">
            <v>12.96</v>
          </cell>
          <cell r="I34" t="str">
            <v>NE</v>
          </cell>
          <cell r="J34">
            <v>34.56</v>
          </cell>
          <cell r="K34">
            <v>0</v>
          </cell>
        </row>
        <row r="35">
          <cell r="B35">
            <v>29.350000000000005</v>
          </cell>
          <cell r="C35">
            <v>35.5</v>
          </cell>
          <cell r="D35">
            <v>23.8</v>
          </cell>
          <cell r="E35">
            <v>65.333333333333329</v>
          </cell>
          <cell r="F35">
            <v>86</v>
          </cell>
          <cell r="G35">
            <v>36</v>
          </cell>
          <cell r="H35">
            <v>15.48</v>
          </cell>
          <cell r="I35" t="str">
            <v>N</v>
          </cell>
          <cell r="J35">
            <v>35.28</v>
          </cell>
          <cell r="K35">
            <v>1.7999999999999998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27.311764705882347</v>
          </cell>
          <cell r="C5">
            <v>32.1</v>
          </cell>
          <cell r="D5">
            <v>21.4</v>
          </cell>
          <cell r="E5">
            <v>61.529411764705884</v>
          </cell>
          <cell r="F5">
            <v>83</v>
          </cell>
          <cell r="G5">
            <v>47</v>
          </cell>
          <cell r="H5">
            <v>21.6</v>
          </cell>
          <cell r="I5" t="str">
            <v>N</v>
          </cell>
          <cell r="J5">
            <v>40.680000000000007</v>
          </cell>
          <cell r="K5">
            <v>0</v>
          </cell>
        </row>
        <row r="6">
          <cell r="B6">
            <v>26.349999999999998</v>
          </cell>
          <cell r="C6">
            <v>31</v>
          </cell>
          <cell r="D6">
            <v>22.8</v>
          </cell>
          <cell r="E6">
            <v>68.272727272727266</v>
          </cell>
          <cell r="F6">
            <v>84</v>
          </cell>
          <cell r="G6">
            <v>53</v>
          </cell>
          <cell r="H6">
            <v>16.920000000000002</v>
          </cell>
          <cell r="I6" t="str">
            <v>N</v>
          </cell>
          <cell r="J6">
            <v>32.76</v>
          </cell>
          <cell r="K6">
            <v>0</v>
          </cell>
        </row>
        <row r="7">
          <cell r="B7">
            <v>26.347368421052629</v>
          </cell>
          <cell r="C7">
            <v>33.4</v>
          </cell>
          <cell r="D7">
            <v>20.6</v>
          </cell>
          <cell r="E7">
            <v>71.10526315789474</v>
          </cell>
          <cell r="F7">
            <v>90</v>
          </cell>
          <cell r="G7">
            <v>44</v>
          </cell>
          <cell r="H7">
            <v>32.04</v>
          </cell>
          <cell r="I7" t="str">
            <v>L</v>
          </cell>
          <cell r="J7">
            <v>70.92</v>
          </cell>
          <cell r="K7">
            <v>1.8000000000000003</v>
          </cell>
        </row>
        <row r="8">
          <cell r="B8">
            <v>24.058823529411768</v>
          </cell>
          <cell r="C8">
            <v>32.4</v>
          </cell>
          <cell r="D8">
            <v>19.8</v>
          </cell>
          <cell r="E8">
            <v>79.588235294117652</v>
          </cell>
          <cell r="F8">
            <v>97</v>
          </cell>
          <cell r="G8">
            <v>47</v>
          </cell>
          <cell r="H8">
            <v>19.440000000000001</v>
          </cell>
          <cell r="I8" t="str">
            <v>L</v>
          </cell>
          <cell r="J8">
            <v>43.92</v>
          </cell>
          <cell r="K8">
            <v>14.2</v>
          </cell>
        </row>
        <row r="9">
          <cell r="B9">
            <v>25.662500000000001</v>
          </cell>
          <cell r="C9">
            <v>30.5</v>
          </cell>
          <cell r="D9">
            <v>20.5</v>
          </cell>
          <cell r="E9">
            <v>73.25</v>
          </cell>
          <cell r="F9">
            <v>95</v>
          </cell>
          <cell r="G9">
            <v>53</v>
          </cell>
          <cell r="H9">
            <v>21.6</v>
          </cell>
          <cell r="I9" t="str">
            <v>N</v>
          </cell>
          <cell r="J9">
            <v>37.080000000000005</v>
          </cell>
          <cell r="K9">
            <v>14.600000000000001</v>
          </cell>
        </row>
        <row r="10">
          <cell r="B10">
            <v>25.859999999999996</v>
          </cell>
          <cell r="C10">
            <v>30.7</v>
          </cell>
          <cell r="D10">
            <v>20.6</v>
          </cell>
          <cell r="E10">
            <v>69.650000000000006</v>
          </cell>
          <cell r="F10">
            <v>88</v>
          </cell>
          <cell r="G10">
            <v>50</v>
          </cell>
          <cell r="H10">
            <v>19.079999999999998</v>
          </cell>
          <cell r="I10" t="str">
            <v>L</v>
          </cell>
          <cell r="J10">
            <v>61.92</v>
          </cell>
          <cell r="K10">
            <v>1</v>
          </cell>
        </row>
        <row r="11">
          <cell r="B11">
            <v>27.15</v>
          </cell>
          <cell r="C11">
            <v>32.6</v>
          </cell>
          <cell r="D11">
            <v>22.1</v>
          </cell>
          <cell r="E11">
            <v>66.400000000000006</v>
          </cell>
          <cell r="F11">
            <v>89</v>
          </cell>
          <cell r="G11">
            <v>44</v>
          </cell>
          <cell r="H11">
            <v>19.079999999999998</v>
          </cell>
          <cell r="I11" t="str">
            <v>N</v>
          </cell>
          <cell r="J11">
            <v>34.200000000000003</v>
          </cell>
          <cell r="K11">
            <v>0.8</v>
          </cell>
        </row>
        <row r="12">
          <cell r="B12">
            <v>26.75238095238095</v>
          </cell>
          <cell r="C12">
            <v>31.7</v>
          </cell>
          <cell r="D12">
            <v>21.3</v>
          </cell>
          <cell r="E12">
            <v>70.333333333333329</v>
          </cell>
          <cell r="F12">
            <v>95</v>
          </cell>
          <cell r="G12">
            <v>50</v>
          </cell>
          <cell r="H12">
            <v>21.96</v>
          </cell>
          <cell r="I12" t="str">
            <v>N</v>
          </cell>
          <cell r="J12">
            <v>45</v>
          </cell>
          <cell r="K12">
            <v>17</v>
          </cell>
        </row>
        <row r="13">
          <cell r="B13">
            <v>27.44736842105263</v>
          </cell>
          <cell r="C13">
            <v>32.5</v>
          </cell>
          <cell r="D13">
            <v>22.8</v>
          </cell>
          <cell r="E13">
            <v>65.578947368421055</v>
          </cell>
          <cell r="F13">
            <v>83</v>
          </cell>
          <cell r="G13">
            <v>46</v>
          </cell>
          <cell r="H13">
            <v>22.68</v>
          </cell>
          <cell r="I13" t="str">
            <v>N</v>
          </cell>
          <cell r="J13">
            <v>45.72</v>
          </cell>
          <cell r="K13">
            <v>0</v>
          </cell>
        </row>
        <row r="14">
          <cell r="B14">
            <v>23.22</v>
          </cell>
          <cell r="C14">
            <v>30.4</v>
          </cell>
          <cell r="D14">
            <v>19.100000000000001</v>
          </cell>
          <cell r="E14">
            <v>82.7</v>
          </cell>
          <cell r="F14">
            <v>96</v>
          </cell>
          <cell r="G14">
            <v>54</v>
          </cell>
          <cell r="H14">
            <v>24.840000000000003</v>
          </cell>
          <cell r="I14" t="str">
            <v>L</v>
          </cell>
          <cell r="J14">
            <v>51.480000000000004</v>
          </cell>
          <cell r="K14">
            <v>3</v>
          </cell>
        </row>
        <row r="15">
          <cell r="B15">
            <v>25.466666666666672</v>
          </cell>
          <cell r="C15">
            <v>31.3</v>
          </cell>
          <cell r="D15">
            <v>20.3</v>
          </cell>
          <cell r="E15">
            <v>78.066666666666663</v>
          </cell>
          <cell r="F15">
            <v>96</v>
          </cell>
          <cell r="G15">
            <v>57</v>
          </cell>
          <cell r="H15">
            <v>17.64</v>
          </cell>
          <cell r="I15" t="str">
            <v>L</v>
          </cell>
          <cell r="J15">
            <v>38.159999999999997</v>
          </cell>
          <cell r="K15">
            <v>8.1999999999999993</v>
          </cell>
        </row>
        <row r="16">
          <cell r="B16">
            <v>25.715789473684207</v>
          </cell>
          <cell r="C16">
            <v>32</v>
          </cell>
          <cell r="D16">
            <v>21.9</v>
          </cell>
          <cell r="E16">
            <v>76.315789473684205</v>
          </cell>
          <cell r="F16">
            <v>92</v>
          </cell>
          <cell r="G16">
            <v>53</v>
          </cell>
          <cell r="H16">
            <v>19.8</v>
          </cell>
          <cell r="I16" t="str">
            <v>L</v>
          </cell>
          <cell r="J16">
            <v>36.36</v>
          </cell>
          <cell r="K16">
            <v>6.8000000000000007</v>
          </cell>
        </row>
        <row r="17">
          <cell r="B17">
            <v>25.257894736842101</v>
          </cell>
          <cell r="C17">
            <v>31</v>
          </cell>
          <cell r="D17">
            <v>20.6</v>
          </cell>
          <cell r="E17">
            <v>78.89473684210526</v>
          </cell>
          <cell r="F17">
            <v>96</v>
          </cell>
          <cell r="G17">
            <v>55</v>
          </cell>
          <cell r="H17">
            <v>15.48</v>
          </cell>
          <cell r="I17" t="str">
            <v>N</v>
          </cell>
          <cell r="J17">
            <v>73.8</v>
          </cell>
          <cell r="K17">
            <v>3</v>
          </cell>
        </row>
        <row r="18">
          <cell r="B18">
            <v>26.1</v>
          </cell>
          <cell r="C18">
            <v>31.5</v>
          </cell>
          <cell r="D18">
            <v>21.6</v>
          </cell>
          <cell r="E18">
            <v>76.78947368421052</v>
          </cell>
          <cell r="F18">
            <v>96</v>
          </cell>
          <cell r="G18">
            <v>54</v>
          </cell>
          <cell r="H18">
            <v>14.76</v>
          </cell>
          <cell r="I18" t="str">
            <v>N</v>
          </cell>
          <cell r="J18">
            <v>29.52</v>
          </cell>
          <cell r="K18">
            <v>9.8000000000000007</v>
          </cell>
        </row>
        <row r="19">
          <cell r="B19">
            <v>26.331578947368421</v>
          </cell>
          <cell r="C19">
            <v>30.3</v>
          </cell>
          <cell r="D19">
            <v>22.6</v>
          </cell>
          <cell r="E19">
            <v>73.94736842105263</v>
          </cell>
          <cell r="F19">
            <v>92</v>
          </cell>
          <cell r="G19">
            <v>54</v>
          </cell>
          <cell r="H19">
            <v>12.96</v>
          </cell>
          <cell r="I19" t="str">
            <v>N</v>
          </cell>
          <cell r="J19">
            <v>23.040000000000003</v>
          </cell>
          <cell r="K19">
            <v>1.5999999999999999</v>
          </cell>
        </row>
        <row r="20">
          <cell r="B20">
            <v>28.100000000000005</v>
          </cell>
          <cell r="C20">
            <v>32.5</v>
          </cell>
          <cell r="D20">
            <v>22.8</v>
          </cell>
          <cell r="E20">
            <v>66.25</v>
          </cell>
          <cell r="F20">
            <v>88</v>
          </cell>
          <cell r="G20">
            <v>43</v>
          </cell>
          <cell r="H20">
            <v>12.24</v>
          </cell>
          <cell r="I20" t="str">
            <v>N</v>
          </cell>
          <cell r="J20">
            <v>26.28</v>
          </cell>
          <cell r="K20">
            <v>0</v>
          </cell>
        </row>
        <row r="21">
          <cell r="B21">
            <v>29.011111111111106</v>
          </cell>
          <cell r="C21">
            <v>33.4</v>
          </cell>
          <cell r="D21">
            <v>24.3</v>
          </cell>
          <cell r="E21">
            <v>59.944444444444443</v>
          </cell>
          <cell r="F21">
            <v>76</v>
          </cell>
          <cell r="G21">
            <v>40</v>
          </cell>
          <cell r="H21">
            <v>18.36</v>
          </cell>
          <cell r="I21" t="str">
            <v>N</v>
          </cell>
          <cell r="J21">
            <v>38.880000000000003</v>
          </cell>
          <cell r="K21">
            <v>0</v>
          </cell>
        </row>
        <row r="22">
          <cell r="B22">
            <v>28.915789473684214</v>
          </cell>
          <cell r="C22">
            <v>33.9</v>
          </cell>
          <cell r="D22">
            <v>24.2</v>
          </cell>
          <cell r="E22">
            <v>62.05263157894737</v>
          </cell>
          <cell r="F22">
            <v>77</v>
          </cell>
          <cell r="G22">
            <v>47</v>
          </cell>
          <cell r="H22">
            <v>30.240000000000002</v>
          </cell>
          <cell r="I22" t="str">
            <v>N</v>
          </cell>
          <cell r="J22">
            <v>51.84</v>
          </cell>
          <cell r="K22">
            <v>0</v>
          </cell>
        </row>
        <row r="23">
          <cell r="B23">
            <v>25.594736842105263</v>
          </cell>
          <cell r="C23">
            <v>31.3</v>
          </cell>
          <cell r="D23">
            <v>21.4</v>
          </cell>
          <cell r="E23">
            <v>69.578947368421055</v>
          </cell>
          <cell r="F23">
            <v>83</v>
          </cell>
          <cell r="G23">
            <v>52</v>
          </cell>
          <cell r="H23">
            <v>30.6</v>
          </cell>
          <cell r="I23" t="str">
            <v>N</v>
          </cell>
          <cell r="J23">
            <v>54.72</v>
          </cell>
          <cell r="K23">
            <v>0</v>
          </cell>
        </row>
        <row r="24">
          <cell r="B24">
            <v>26.8</v>
          </cell>
          <cell r="C24">
            <v>31.9</v>
          </cell>
          <cell r="D24">
            <v>22.6</v>
          </cell>
          <cell r="E24">
            <v>60.94736842105263</v>
          </cell>
          <cell r="F24">
            <v>80</v>
          </cell>
          <cell r="G24">
            <v>42</v>
          </cell>
          <cell r="H24">
            <v>31.319999999999997</v>
          </cell>
          <cell r="I24" t="str">
            <v>SE</v>
          </cell>
          <cell r="J24">
            <v>54.72</v>
          </cell>
          <cell r="K24">
            <v>0</v>
          </cell>
        </row>
        <row r="25">
          <cell r="B25">
            <v>26.344999999999999</v>
          </cell>
          <cell r="C25">
            <v>31.8</v>
          </cell>
          <cell r="D25">
            <v>20.6</v>
          </cell>
          <cell r="E25">
            <v>48.5</v>
          </cell>
          <cell r="F25">
            <v>64</v>
          </cell>
          <cell r="G25">
            <v>32</v>
          </cell>
          <cell r="H25">
            <v>32.4</v>
          </cell>
          <cell r="I25" t="str">
            <v>SE</v>
          </cell>
          <cell r="J25">
            <v>53.64</v>
          </cell>
          <cell r="K25">
            <v>0</v>
          </cell>
        </row>
        <row r="26">
          <cell r="B26">
            <v>27.719047619047608</v>
          </cell>
          <cell r="C26">
            <v>34</v>
          </cell>
          <cell r="D26">
            <v>22.1</v>
          </cell>
          <cell r="E26">
            <v>47.095238095238095</v>
          </cell>
          <cell r="F26">
            <v>58</v>
          </cell>
          <cell r="G26">
            <v>32</v>
          </cell>
          <cell r="H26">
            <v>25.56</v>
          </cell>
          <cell r="I26" t="str">
            <v>SE</v>
          </cell>
          <cell r="J26">
            <v>40.32</v>
          </cell>
          <cell r="K26">
            <v>0</v>
          </cell>
        </row>
        <row r="27">
          <cell r="B27">
            <v>25.3</v>
          </cell>
          <cell r="C27">
            <v>30.1</v>
          </cell>
          <cell r="D27">
            <v>21.3</v>
          </cell>
          <cell r="E27">
            <v>77.150000000000006</v>
          </cell>
          <cell r="F27">
            <v>94</v>
          </cell>
          <cell r="G27">
            <v>56</v>
          </cell>
          <cell r="H27">
            <v>18</v>
          </cell>
          <cell r="I27" t="str">
            <v>N</v>
          </cell>
          <cell r="J27">
            <v>45</v>
          </cell>
          <cell r="K27">
            <v>6</v>
          </cell>
        </row>
        <row r="28">
          <cell r="B28">
            <v>22.168421052631579</v>
          </cell>
          <cell r="C28">
            <v>23.8</v>
          </cell>
          <cell r="D28">
            <v>20.9</v>
          </cell>
          <cell r="E28">
            <v>91.736842105263165</v>
          </cell>
          <cell r="F28">
            <v>96</v>
          </cell>
          <cell r="G28">
            <v>83</v>
          </cell>
          <cell r="H28">
            <v>15.120000000000001</v>
          </cell>
          <cell r="I28" t="str">
            <v>L</v>
          </cell>
          <cell r="J28">
            <v>29.52</v>
          </cell>
          <cell r="K28">
            <v>55.199999999999996</v>
          </cell>
        </row>
        <row r="29">
          <cell r="B29">
            <v>23.714285714285719</v>
          </cell>
          <cell r="C29">
            <v>26.6</v>
          </cell>
          <cell r="D29">
            <v>20.5</v>
          </cell>
          <cell r="E29">
            <v>84.357142857142861</v>
          </cell>
          <cell r="F29">
            <v>96</v>
          </cell>
          <cell r="G29">
            <v>69</v>
          </cell>
          <cell r="H29">
            <v>12.24</v>
          </cell>
          <cell r="I29" t="str">
            <v>N</v>
          </cell>
          <cell r="J29">
            <v>28.8</v>
          </cell>
          <cell r="K29">
            <v>13.799999999999999</v>
          </cell>
        </row>
        <row r="30">
          <cell r="B30">
            <v>24.341666666666665</v>
          </cell>
          <cell r="C30">
            <v>29.7</v>
          </cell>
          <cell r="D30">
            <v>21.4</v>
          </cell>
          <cell r="E30">
            <v>82.916666666666671</v>
          </cell>
          <cell r="F30">
            <v>92</v>
          </cell>
          <cell r="G30">
            <v>63</v>
          </cell>
          <cell r="H30">
            <v>11.879999999999999</v>
          </cell>
          <cell r="I30" t="str">
            <v>N</v>
          </cell>
          <cell r="J30">
            <v>27.36</v>
          </cell>
          <cell r="K30">
            <v>1.5999999999999999</v>
          </cell>
        </row>
        <row r="31">
          <cell r="B31">
            <v>23.141666666666666</v>
          </cell>
          <cell r="C31">
            <v>26.8</v>
          </cell>
          <cell r="D31">
            <v>20.100000000000001</v>
          </cell>
          <cell r="E31">
            <v>87.125</v>
          </cell>
          <cell r="F31">
            <v>96</v>
          </cell>
          <cell r="G31">
            <v>68</v>
          </cell>
          <cell r="H31">
            <v>11.16</v>
          </cell>
          <cell r="I31" t="str">
            <v>N</v>
          </cell>
          <cell r="J31">
            <v>28.08</v>
          </cell>
          <cell r="K31">
            <v>8.1999999999999993</v>
          </cell>
        </row>
        <row r="32">
          <cell r="B32">
            <v>23.125000000000004</v>
          </cell>
          <cell r="C32">
            <v>30.1</v>
          </cell>
          <cell r="D32">
            <v>17.5</v>
          </cell>
          <cell r="E32">
            <v>69.125</v>
          </cell>
          <cell r="F32">
            <v>87</v>
          </cell>
          <cell r="G32">
            <v>38</v>
          </cell>
          <cell r="H32">
            <v>17.64</v>
          </cell>
          <cell r="I32" t="str">
            <v>N</v>
          </cell>
          <cell r="J32">
            <v>28.08</v>
          </cell>
          <cell r="K32">
            <v>0.8</v>
          </cell>
        </row>
        <row r="33">
          <cell r="B33">
            <v>25.474999999999994</v>
          </cell>
          <cell r="C33">
            <v>31.2</v>
          </cell>
          <cell r="D33">
            <v>20.5</v>
          </cell>
          <cell r="E33">
            <v>65.583333333333329</v>
          </cell>
          <cell r="F33">
            <v>85</v>
          </cell>
          <cell r="G33">
            <v>47</v>
          </cell>
          <cell r="H33">
            <v>13.32</v>
          </cell>
          <cell r="I33" t="str">
            <v>N</v>
          </cell>
          <cell r="J33">
            <v>31.319999999999997</v>
          </cell>
          <cell r="K33">
            <v>0</v>
          </cell>
        </row>
        <row r="34">
          <cell r="B34">
            <v>27.491666666666664</v>
          </cell>
          <cell r="C34">
            <v>33.700000000000003</v>
          </cell>
          <cell r="D34">
            <v>22.5</v>
          </cell>
          <cell r="E34">
            <v>68.083333333333329</v>
          </cell>
          <cell r="F34">
            <v>87</v>
          </cell>
          <cell r="G34">
            <v>41</v>
          </cell>
          <cell r="H34">
            <v>13.68</v>
          </cell>
          <cell r="I34" t="str">
            <v>L</v>
          </cell>
          <cell r="J34">
            <v>29.52</v>
          </cell>
          <cell r="K34">
            <v>0</v>
          </cell>
        </row>
        <row r="35">
          <cell r="B35">
            <v>28.145833333333332</v>
          </cell>
          <cell r="C35">
            <v>33.299999999999997</v>
          </cell>
          <cell r="D35">
            <v>24</v>
          </cell>
          <cell r="E35">
            <v>63.541666666666664</v>
          </cell>
          <cell r="F35">
            <v>77</v>
          </cell>
          <cell r="G35">
            <v>46</v>
          </cell>
          <cell r="H35">
            <v>16.920000000000002</v>
          </cell>
          <cell r="I35" t="str">
            <v>N</v>
          </cell>
          <cell r="J35">
            <v>34.92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28.918181818181822</v>
          </cell>
          <cell r="C5">
            <v>33.4</v>
          </cell>
          <cell r="D5">
            <v>23.6</v>
          </cell>
          <cell r="E5">
            <v>57.18181818181818</v>
          </cell>
          <cell r="F5">
            <v>84</v>
          </cell>
          <cell r="G5">
            <v>33</v>
          </cell>
          <cell r="H5">
            <v>2.8800000000000003</v>
          </cell>
          <cell r="I5" t="str">
            <v>NO</v>
          </cell>
          <cell r="J5">
            <v>40.680000000000007</v>
          </cell>
          <cell r="K5">
            <v>2.8</v>
          </cell>
        </row>
        <row r="6">
          <cell r="B6">
            <v>29.842857142857138</v>
          </cell>
          <cell r="C6">
            <v>33.9</v>
          </cell>
          <cell r="D6">
            <v>23.3</v>
          </cell>
          <cell r="E6">
            <v>52.357142857142854</v>
          </cell>
          <cell r="F6">
            <v>86</v>
          </cell>
          <cell r="G6">
            <v>34</v>
          </cell>
          <cell r="H6">
            <v>1.08</v>
          </cell>
          <cell r="I6" t="str">
            <v>NO</v>
          </cell>
          <cell r="J6">
            <v>24.840000000000003</v>
          </cell>
          <cell r="K6">
            <v>0</v>
          </cell>
        </row>
        <row r="7">
          <cell r="B7">
            <v>29.390909090909087</v>
          </cell>
          <cell r="C7">
            <v>36.4</v>
          </cell>
          <cell r="D7">
            <v>24.3</v>
          </cell>
          <cell r="E7">
            <v>55.090909090909093</v>
          </cell>
          <cell r="F7">
            <v>80</v>
          </cell>
          <cell r="G7">
            <v>29</v>
          </cell>
          <cell r="H7">
            <v>1.8</v>
          </cell>
          <cell r="I7" t="str">
            <v>O</v>
          </cell>
          <cell r="J7">
            <v>33.840000000000003</v>
          </cell>
          <cell r="K7">
            <v>0</v>
          </cell>
        </row>
        <row r="8">
          <cell r="B8">
            <v>29.544444444444441</v>
          </cell>
          <cell r="C8">
            <v>32.9</v>
          </cell>
          <cell r="D8">
            <v>24.8</v>
          </cell>
          <cell r="E8">
            <v>56.777777777777779</v>
          </cell>
          <cell r="F8">
            <v>83</v>
          </cell>
          <cell r="G8">
            <v>42</v>
          </cell>
          <cell r="H8">
            <v>0.36000000000000004</v>
          </cell>
          <cell r="I8" t="str">
            <v>O</v>
          </cell>
          <cell r="J8">
            <v>12.6</v>
          </cell>
          <cell r="K8">
            <v>0</v>
          </cell>
        </row>
        <row r="9">
          <cell r="B9">
            <v>29.26923076923077</v>
          </cell>
          <cell r="C9">
            <v>33.4</v>
          </cell>
          <cell r="D9">
            <v>24.5</v>
          </cell>
          <cell r="E9">
            <v>55.692307692307693</v>
          </cell>
          <cell r="F9">
            <v>78</v>
          </cell>
          <cell r="G9">
            <v>40</v>
          </cell>
          <cell r="H9">
            <v>25.56</v>
          </cell>
          <cell r="I9" t="str">
            <v>SE</v>
          </cell>
          <cell r="J9">
            <v>40.680000000000007</v>
          </cell>
          <cell r="K9">
            <v>0</v>
          </cell>
        </row>
        <row r="10">
          <cell r="B10">
            <v>27.546666666666663</v>
          </cell>
          <cell r="C10">
            <v>31.8</v>
          </cell>
          <cell r="D10">
            <v>22.9</v>
          </cell>
          <cell r="E10">
            <v>60.666666666666664</v>
          </cell>
          <cell r="F10">
            <v>81</v>
          </cell>
          <cell r="G10">
            <v>42</v>
          </cell>
          <cell r="H10">
            <v>2.16</v>
          </cell>
          <cell r="I10" t="str">
            <v>NO</v>
          </cell>
          <cell r="J10">
            <v>29.16</v>
          </cell>
          <cell r="K10">
            <v>0</v>
          </cell>
        </row>
        <row r="11">
          <cell r="B11">
            <v>27.1</v>
          </cell>
          <cell r="C11">
            <v>27.7</v>
          </cell>
          <cell r="D11">
            <v>25.5</v>
          </cell>
          <cell r="E11">
            <v>66</v>
          </cell>
          <cell r="F11">
            <v>76</v>
          </cell>
          <cell r="G11">
            <v>65</v>
          </cell>
          <cell r="H11">
            <v>0</v>
          </cell>
          <cell r="I11" t="str">
            <v>NE</v>
          </cell>
          <cell r="J11">
            <v>11.520000000000001</v>
          </cell>
          <cell r="K11">
            <v>0</v>
          </cell>
        </row>
        <row r="12">
          <cell r="B12">
            <v>29.872727272727271</v>
          </cell>
          <cell r="C12">
            <v>33.4</v>
          </cell>
          <cell r="D12">
            <v>25.8</v>
          </cell>
          <cell r="E12">
            <v>51</v>
          </cell>
          <cell r="F12">
            <v>72</v>
          </cell>
          <cell r="G12">
            <v>37</v>
          </cell>
          <cell r="H12">
            <v>9</v>
          </cell>
          <cell r="I12" t="str">
            <v>NO</v>
          </cell>
          <cell r="J12">
            <v>36.72</v>
          </cell>
          <cell r="K12">
            <v>0</v>
          </cell>
        </row>
        <row r="13">
          <cell r="B13">
            <v>28.666666666666668</v>
          </cell>
          <cell r="C13">
            <v>34.299999999999997</v>
          </cell>
          <cell r="D13">
            <v>22.9</v>
          </cell>
          <cell r="E13">
            <v>62.416666666666664</v>
          </cell>
          <cell r="F13">
            <v>90</v>
          </cell>
          <cell r="G13">
            <v>36</v>
          </cell>
          <cell r="H13">
            <v>3.1</v>
          </cell>
          <cell r="I13" t="str">
            <v>NO</v>
          </cell>
          <cell r="J13">
            <v>55.080000000000005</v>
          </cell>
          <cell r="K13">
            <v>7</v>
          </cell>
        </row>
        <row r="14">
          <cell r="B14">
            <v>26.1</v>
          </cell>
          <cell r="C14">
            <v>26.4</v>
          </cell>
          <cell r="D14">
            <v>24.3</v>
          </cell>
          <cell r="E14">
            <v>73</v>
          </cell>
          <cell r="F14">
            <v>84</v>
          </cell>
          <cell r="G14">
            <v>72</v>
          </cell>
          <cell r="H14">
            <v>1.08</v>
          </cell>
          <cell r="I14" t="str">
            <v>N</v>
          </cell>
          <cell r="J14">
            <v>15.840000000000002</v>
          </cell>
          <cell r="K14">
            <v>0</v>
          </cell>
        </row>
        <row r="15">
          <cell r="B15">
            <v>28.15</v>
          </cell>
          <cell r="C15">
            <v>32.4</v>
          </cell>
          <cell r="D15">
            <v>21</v>
          </cell>
          <cell r="E15">
            <v>65.3</v>
          </cell>
          <cell r="F15">
            <v>97</v>
          </cell>
          <cell r="G15">
            <v>45</v>
          </cell>
          <cell r="H15">
            <v>0</v>
          </cell>
          <cell r="I15" t="str">
            <v>SE</v>
          </cell>
          <cell r="J15">
            <v>31.680000000000003</v>
          </cell>
          <cell r="K15">
            <v>34.200000000000003</v>
          </cell>
        </row>
        <row r="16">
          <cell r="B16">
            <v>29.333333333333332</v>
          </cell>
          <cell r="C16">
            <v>32.4</v>
          </cell>
          <cell r="D16">
            <v>25.2</v>
          </cell>
          <cell r="E16">
            <v>61.222222222222221</v>
          </cell>
          <cell r="F16">
            <v>81</v>
          </cell>
          <cell r="G16">
            <v>47</v>
          </cell>
          <cell r="H16">
            <v>0</v>
          </cell>
          <cell r="I16" t="str">
            <v>L</v>
          </cell>
          <cell r="J16">
            <v>11.16</v>
          </cell>
          <cell r="K16">
            <v>0</v>
          </cell>
        </row>
        <row r="17">
          <cell r="B17">
            <v>29.599999999999998</v>
          </cell>
          <cell r="C17">
            <v>34.1</v>
          </cell>
          <cell r="D17">
            <v>24.5</v>
          </cell>
          <cell r="E17">
            <v>57.916666666666664</v>
          </cell>
          <cell r="F17">
            <v>77</v>
          </cell>
          <cell r="G17">
            <v>38</v>
          </cell>
          <cell r="H17">
            <v>0</v>
          </cell>
          <cell r="I17" t="str">
            <v>S</v>
          </cell>
          <cell r="J17">
            <v>32.04</v>
          </cell>
          <cell r="K17">
            <v>0.2</v>
          </cell>
        </row>
        <row r="18">
          <cell r="B18">
            <v>27</v>
          </cell>
          <cell r="C18">
            <v>27</v>
          </cell>
          <cell r="D18">
            <v>25.4</v>
          </cell>
          <cell r="E18">
            <v>70</v>
          </cell>
          <cell r="F18">
            <v>75</v>
          </cell>
          <cell r="G18">
            <v>70</v>
          </cell>
          <cell r="H18">
            <v>0</v>
          </cell>
          <cell r="I18" t="str">
            <v>O</v>
          </cell>
          <cell r="J18">
            <v>0</v>
          </cell>
          <cell r="K18">
            <v>0</v>
          </cell>
        </row>
        <row r="19">
          <cell r="B19">
            <v>30.745454545454546</v>
          </cell>
          <cell r="C19">
            <v>33.700000000000003</v>
          </cell>
          <cell r="D19">
            <v>27.3</v>
          </cell>
          <cell r="E19">
            <v>54.636363636363633</v>
          </cell>
          <cell r="F19">
            <v>73</v>
          </cell>
          <cell r="G19">
            <v>41</v>
          </cell>
          <cell r="H19">
            <v>2.16</v>
          </cell>
          <cell r="I19" t="str">
            <v>S</v>
          </cell>
          <cell r="J19">
            <v>24.48</v>
          </cell>
          <cell r="K19">
            <v>0</v>
          </cell>
        </row>
        <row r="20">
          <cell r="B20">
            <v>25.6</v>
          </cell>
          <cell r="C20" t="str">
            <v>*</v>
          </cell>
          <cell r="D20" t="str">
            <v>*</v>
          </cell>
          <cell r="E20">
            <v>78</v>
          </cell>
          <cell r="F20" t="str">
            <v>*</v>
          </cell>
          <cell r="G20" t="str">
            <v>*</v>
          </cell>
          <cell r="H20">
            <v>4.6800000000000006</v>
          </cell>
          <cell r="I20" t="str">
            <v>NO</v>
          </cell>
          <cell r="J20">
            <v>0</v>
          </cell>
          <cell r="K20">
            <v>0</v>
          </cell>
        </row>
        <row r="21">
          <cell r="B21">
            <v>31.327272727272724</v>
          </cell>
          <cell r="C21">
            <v>34.6</v>
          </cell>
          <cell r="D21">
            <v>26.3</v>
          </cell>
          <cell r="E21">
            <v>47.545454545454547</v>
          </cell>
          <cell r="F21">
            <v>67</v>
          </cell>
          <cell r="G21">
            <v>35</v>
          </cell>
          <cell r="H21">
            <v>0.36000000000000004</v>
          </cell>
          <cell r="I21" t="str">
            <v>L</v>
          </cell>
          <cell r="J21">
            <v>19.440000000000001</v>
          </cell>
          <cell r="K21">
            <v>0</v>
          </cell>
        </row>
        <row r="22">
          <cell r="B22">
            <v>33.480000000000004</v>
          </cell>
          <cell r="C22">
            <v>36.5</v>
          </cell>
          <cell r="D22">
            <v>28.6</v>
          </cell>
          <cell r="E22">
            <v>41</v>
          </cell>
          <cell r="F22">
            <v>57</v>
          </cell>
          <cell r="G22">
            <v>31</v>
          </cell>
          <cell r="H22">
            <v>5.04</v>
          </cell>
          <cell r="I22" t="str">
            <v>NO</v>
          </cell>
          <cell r="J22">
            <v>28.08</v>
          </cell>
          <cell r="K22">
            <v>0</v>
          </cell>
        </row>
        <row r="23">
          <cell r="B23">
            <v>23.450000000000003</v>
          </cell>
          <cell r="C23">
            <v>28.6</v>
          </cell>
          <cell r="D23">
            <v>22.4</v>
          </cell>
          <cell r="E23">
            <v>83</v>
          </cell>
          <cell r="F23">
            <v>88</v>
          </cell>
          <cell r="G23">
            <v>57</v>
          </cell>
          <cell r="H23">
            <v>0.36000000000000004</v>
          </cell>
          <cell r="I23" t="str">
            <v>S</v>
          </cell>
          <cell r="J23">
            <v>23.400000000000002</v>
          </cell>
          <cell r="K23">
            <v>4.5999999999999996</v>
          </cell>
        </row>
        <row r="24">
          <cell r="B24">
            <v>28.433333333333337</v>
          </cell>
          <cell r="C24">
            <v>32.1</v>
          </cell>
          <cell r="D24">
            <v>23</v>
          </cell>
          <cell r="E24">
            <v>53.5</v>
          </cell>
          <cell r="F24">
            <v>72</v>
          </cell>
          <cell r="G24">
            <v>40</v>
          </cell>
          <cell r="H24">
            <v>3.9600000000000004</v>
          </cell>
          <cell r="I24" t="str">
            <v>L</v>
          </cell>
          <cell r="J24">
            <v>39.6</v>
          </cell>
          <cell r="K24">
            <v>0</v>
          </cell>
        </row>
        <row r="25">
          <cell r="B25">
            <v>27.313333333333336</v>
          </cell>
          <cell r="C25">
            <v>31.8</v>
          </cell>
          <cell r="D25">
            <v>20.8</v>
          </cell>
          <cell r="E25">
            <v>48.6</v>
          </cell>
          <cell r="F25">
            <v>62</v>
          </cell>
          <cell r="G25">
            <v>33</v>
          </cell>
          <cell r="H25">
            <v>1.08</v>
          </cell>
          <cell r="I25" t="str">
            <v>SE</v>
          </cell>
          <cell r="J25">
            <v>21.6</v>
          </cell>
          <cell r="K25">
            <v>0</v>
          </cell>
        </row>
        <row r="26">
          <cell r="B26">
            <v>28.588235294117645</v>
          </cell>
          <cell r="C26">
            <v>34.200000000000003</v>
          </cell>
          <cell r="D26">
            <v>21.5</v>
          </cell>
          <cell r="E26">
            <v>55.411764705882355</v>
          </cell>
          <cell r="F26">
            <v>80</v>
          </cell>
          <cell r="G26">
            <v>38</v>
          </cell>
          <cell r="H26">
            <v>0.72000000000000008</v>
          </cell>
          <cell r="I26" t="str">
            <v>L</v>
          </cell>
          <cell r="J26">
            <v>23.400000000000002</v>
          </cell>
          <cell r="K26">
            <v>0</v>
          </cell>
        </row>
        <row r="27">
          <cell r="B27">
            <v>29.341666666666701</v>
          </cell>
          <cell r="C27">
            <v>33.6</v>
          </cell>
          <cell r="D27">
            <v>26.4</v>
          </cell>
          <cell r="E27">
            <v>56.333333333333336</v>
          </cell>
          <cell r="F27">
            <v>69</v>
          </cell>
          <cell r="G27">
            <v>40</v>
          </cell>
          <cell r="H27">
            <v>10.8</v>
          </cell>
          <cell r="I27" t="str">
            <v>SE</v>
          </cell>
          <cell r="J27">
            <v>26.64</v>
          </cell>
          <cell r="K27">
            <v>1.2</v>
          </cell>
        </row>
        <row r="28">
          <cell r="B28">
            <v>23.462500000000002</v>
          </cell>
          <cell r="C28">
            <v>27.4</v>
          </cell>
          <cell r="D28">
            <v>21.5</v>
          </cell>
          <cell r="E28">
            <v>86</v>
          </cell>
          <cell r="F28">
            <v>98</v>
          </cell>
          <cell r="G28">
            <v>67</v>
          </cell>
          <cell r="H28">
            <v>17.64</v>
          </cell>
          <cell r="I28" t="str">
            <v>SE</v>
          </cell>
          <cell r="J28">
            <v>43.92</v>
          </cell>
          <cell r="K28">
            <v>33.000000000000007</v>
          </cell>
        </row>
        <row r="29">
          <cell r="B29">
            <v>24.7</v>
          </cell>
          <cell r="C29">
            <v>31.1</v>
          </cell>
          <cell r="D29">
            <v>22.2</v>
          </cell>
          <cell r="E29">
            <v>84.5</v>
          </cell>
          <cell r="F29">
            <v>98</v>
          </cell>
          <cell r="G29">
            <v>51</v>
          </cell>
          <cell r="H29">
            <v>7.9200000000000008</v>
          </cell>
          <cell r="I29" t="str">
            <v>N</v>
          </cell>
          <cell r="J29">
            <v>28.44</v>
          </cell>
          <cell r="K29">
            <v>1.6</v>
          </cell>
        </row>
        <row r="30">
          <cell r="B30">
            <v>24.525000000000002</v>
          </cell>
          <cell r="C30">
            <v>31.7</v>
          </cell>
          <cell r="D30">
            <v>20.3</v>
          </cell>
          <cell r="E30">
            <v>81.916666666666671</v>
          </cell>
          <cell r="F30">
            <v>97</v>
          </cell>
          <cell r="G30">
            <v>49</v>
          </cell>
          <cell r="H30">
            <v>9</v>
          </cell>
          <cell r="I30" t="str">
            <v>NO</v>
          </cell>
          <cell r="J30">
            <v>55.800000000000004</v>
          </cell>
          <cell r="K30">
            <v>13.8</v>
          </cell>
        </row>
        <row r="31">
          <cell r="B31">
            <v>24.100000000000005</v>
          </cell>
          <cell r="C31">
            <v>27.6</v>
          </cell>
          <cell r="D31">
            <v>21.9</v>
          </cell>
          <cell r="E31">
            <v>81.458333333333329</v>
          </cell>
          <cell r="F31">
            <v>95</v>
          </cell>
          <cell r="G31">
            <v>65</v>
          </cell>
          <cell r="H31">
            <v>20.16</v>
          </cell>
          <cell r="I31" t="str">
            <v>O</v>
          </cell>
          <cell r="J31">
            <v>51.84</v>
          </cell>
          <cell r="K31">
            <v>4</v>
          </cell>
        </row>
        <row r="32">
          <cell r="B32">
            <v>24.791666666666668</v>
          </cell>
          <cell r="C32">
            <v>30.2</v>
          </cell>
          <cell r="D32">
            <v>21.8</v>
          </cell>
          <cell r="E32">
            <v>71.25</v>
          </cell>
          <cell r="F32">
            <v>91</v>
          </cell>
          <cell r="G32">
            <v>44</v>
          </cell>
          <cell r="H32">
            <v>9</v>
          </cell>
          <cell r="I32" t="str">
            <v>SO</v>
          </cell>
          <cell r="J32">
            <v>20.52</v>
          </cell>
          <cell r="K32">
            <v>0.2</v>
          </cell>
        </row>
        <row r="33">
          <cell r="B33">
            <v>24.933333333333337</v>
          </cell>
          <cell r="C33">
            <v>32</v>
          </cell>
          <cell r="D33">
            <v>18.899999999999999</v>
          </cell>
          <cell r="E33">
            <v>68.916666666666671</v>
          </cell>
          <cell r="F33">
            <v>90</v>
          </cell>
          <cell r="G33">
            <v>46</v>
          </cell>
          <cell r="H33">
            <v>7.9200000000000008</v>
          </cell>
          <cell r="I33" t="str">
            <v>L</v>
          </cell>
          <cell r="J33">
            <v>20.52</v>
          </cell>
          <cell r="K33">
            <v>0</v>
          </cell>
        </row>
        <row r="34">
          <cell r="B34">
            <v>27.416666666666668</v>
          </cell>
          <cell r="C34">
            <v>34.700000000000003</v>
          </cell>
          <cell r="D34">
            <v>21.1</v>
          </cell>
          <cell r="E34">
            <v>66.666666666666671</v>
          </cell>
          <cell r="F34">
            <v>92</v>
          </cell>
          <cell r="G34">
            <v>34</v>
          </cell>
          <cell r="H34">
            <v>7.5600000000000005</v>
          </cell>
          <cell r="I34" t="str">
            <v>NE</v>
          </cell>
          <cell r="J34">
            <v>20.52</v>
          </cell>
          <cell r="K34">
            <v>0</v>
          </cell>
        </row>
        <row r="35">
          <cell r="B35">
            <v>28.395833333333329</v>
          </cell>
          <cell r="C35">
            <v>35.799999999999997</v>
          </cell>
          <cell r="D35">
            <v>21.7</v>
          </cell>
          <cell r="E35">
            <v>62.291666666666664</v>
          </cell>
          <cell r="F35">
            <v>88</v>
          </cell>
          <cell r="G35">
            <v>34</v>
          </cell>
          <cell r="H35">
            <v>11.520000000000001</v>
          </cell>
          <cell r="I35" t="str">
            <v>NO</v>
          </cell>
          <cell r="J35">
            <v>28.8</v>
          </cell>
          <cell r="K35">
            <v>0</v>
          </cell>
        </row>
        <row r="36">
          <cell r="I36" t="str">
            <v>NO</v>
          </cell>
        </row>
      </sheetData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26.923076923076923</v>
          </cell>
          <cell r="C5">
            <v>31.7</v>
          </cell>
          <cell r="D5">
            <v>19.3</v>
          </cell>
          <cell r="E5">
            <v>57.46153846153846</v>
          </cell>
          <cell r="F5">
            <v>87</v>
          </cell>
          <cell r="G5">
            <v>34</v>
          </cell>
          <cell r="H5">
            <v>16.2</v>
          </cell>
          <cell r="I5" t="str">
            <v>S</v>
          </cell>
          <cell r="J5">
            <v>44.28</v>
          </cell>
          <cell r="K5">
            <v>0</v>
          </cell>
        </row>
        <row r="6">
          <cell r="B6">
            <v>24.099999999999994</v>
          </cell>
          <cell r="C6">
            <v>30.5</v>
          </cell>
          <cell r="D6">
            <v>20</v>
          </cell>
          <cell r="E6">
            <v>69.958333333333329</v>
          </cell>
          <cell r="F6">
            <v>89</v>
          </cell>
          <cell r="G6">
            <v>38</v>
          </cell>
          <cell r="H6">
            <v>13.68</v>
          </cell>
          <cell r="I6" t="str">
            <v>SO</v>
          </cell>
          <cell r="J6">
            <v>25.92</v>
          </cell>
          <cell r="K6">
            <v>0</v>
          </cell>
        </row>
        <row r="7">
          <cell r="B7">
            <v>24.939999999999998</v>
          </cell>
          <cell r="C7">
            <v>32.299999999999997</v>
          </cell>
          <cell r="D7">
            <v>19.3</v>
          </cell>
          <cell r="E7">
            <v>63.95</v>
          </cell>
          <cell r="F7">
            <v>86</v>
          </cell>
          <cell r="G7">
            <v>35</v>
          </cell>
          <cell r="H7">
            <v>19.440000000000001</v>
          </cell>
          <cell r="I7" t="str">
            <v>SE</v>
          </cell>
          <cell r="J7">
            <v>45.72</v>
          </cell>
          <cell r="K7">
            <v>0</v>
          </cell>
        </row>
        <row r="8">
          <cell r="B8">
            <v>24.576470588235296</v>
          </cell>
          <cell r="C8">
            <v>30.1</v>
          </cell>
          <cell r="D8">
            <v>20.3</v>
          </cell>
          <cell r="E8">
            <v>68.764705882352942</v>
          </cell>
          <cell r="F8">
            <v>86</v>
          </cell>
          <cell r="G8">
            <v>39</v>
          </cell>
          <cell r="H8">
            <v>13.32</v>
          </cell>
          <cell r="I8" t="str">
            <v>NO</v>
          </cell>
          <cell r="J8">
            <v>24.840000000000003</v>
          </cell>
          <cell r="K8">
            <v>0</v>
          </cell>
        </row>
        <row r="9">
          <cell r="B9">
            <v>22.842857142857142</v>
          </cell>
          <cell r="C9">
            <v>29.5</v>
          </cell>
          <cell r="D9">
            <v>19.3</v>
          </cell>
          <cell r="E9">
            <v>80.714285714285708</v>
          </cell>
          <cell r="F9">
            <v>94</v>
          </cell>
          <cell r="G9">
            <v>54</v>
          </cell>
          <cell r="H9">
            <v>23.400000000000002</v>
          </cell>
          <cell r="I9" t="str">
            <v>L</v>
          </cell>
          <cell r="J9">
            <v>41.4</v>
          </cell>
          <cell r="K9">
            <v>0</v>
          </cell>
        </row>
        <row r="10">
          <cell r="B10">
            <v>23.545454545454547</v>
          </cell>
          <cell r="C10">
            <v>30.1</v>
          </cell>
          <cell r="D10">
            <v>19.2</v>
          </cell>
          <cell r="E10">
            <v>73.090909090909093</v>
          </cell>
          <cell r="F10">
            <v>94</v>
          </cell>
          <cell r="G10">
            <v>47</v>
          </cell>
          <cell r="H10">
            <v>19.8</v>
          </cell>
          <cell r="I10" t="str">
            <v>N</v>
          </cell>
          <cell r="J10">
            <v>38.880000000000003</v>
          </cell>
          <cell r="K10">
            <v>0</v>
          </cell>
        </row>
        <row r="11">
          <cell r="B11">
            <v>24.566666666666666</v>
          </cell>
          <cell r="C11">
            <v>31</v>
          </cell>
          <cell r="D11">
            <v>20</v>
          </cell>
          <cell r="E11">
            <v>71.625</v>
          </cell>
          <cell r="F11">
            <v>92</v>
          </cell>
          <cell r="G11">
            <v>38</v>
          </cell>
          <cell r="H11">
            <v>15.48</v>
          </cell>
          <cell r="I11" t="str">
            <v>SO</v>
          </cell>
          <cell r="J11">
            <v>31.319999999999997</v>
          </cell>
          <cell r="K11">
            <v>0</v>
          </cell>
        </row>
        <row r="12">
          <cell r="B12">
            <v>23.166666666666671</v>
          </cell>
          <cell r="C12">
            <v>30.9</v>
          </cell>
          <cell r="D12">
            <v>18.8</v>
          </cell>
          <cell r="E12">
            <v>74.25</v>
          </cell>
          <cell r="F12">
            <v>89</v>
          </cell>
          <cell r="G12">
            <v>41</v>
          </cell>
          <cell r="H12">
            <v>21.6</v>
          </cell>
          <cell r="I12" t="str">
            <v>S</v>
          </cell>
          <cell r="J12">
            <v>57.6</v>
          </cell>
          <cell r="K12">
            <v>0</v>
          </cell>
        </row>
        <row r="13">
          <cell r="B13">
            <v>23.587500000000002</v>
          </cell>
          <cell r="C13">
            <v>30.7</v>
          </cell>
          <cell r="D13">
            <v>19.2</v>
          </cell>
          <cell r="E13">
            <v>75.666666666666671</v>
          </cell>
          <cell r="F13">
            <v>93</v>
          </cell>
          <cell r="G13">
            <v>45</v>
          </cell>
          <cell r="H13">
            <v>29.52</v>
          </cell>
          <cell r="I13" t="str">
            <v>SO</v>
          </cell>
          <cell r="J13">
            <v>58.32</v>
          </cell>
          <cell r="K13">
            <v>0</v>
          </cell>
        </row>
        <row r="14">
          <cell r="B14">
            <v>23.9375</v>
          </cell>
          <cell r="C14">
            <v>31.7</v>
          </cell>
          <cell r="D14">
            <v>19.7</v>
          </cell>
          <cell r="E14">
            <v>74.666666666666671</v>
          </cell>
          <cell r="F14">
            <v>94</v>
          </cell>
          <cell r="G14">
            <v>38</v>
          </cell>
          <cell r="H14">
            <v>18.720000000000002</v>
          </cell>
          <cell r="I14" t="str">
            <v>S</v>
          </cell>
          <cell r="J14">
            <v>47.16</v>
          </cell>
          <cell r="K14">
            <v>0</v>
          </cell>
        </row>
        <row r="15">
          <cell r="B15">
            <v>22.341666666666669</v>
          </cell>
          <cell r="C15">
            <v>28.7</v>
          </cell>
          <cell r="D15">
            <v>19.399999999999999</v>
          </cell>
          <cell r="E15">
            <v>85.541666666666671</v>
          </cell>
          <cell r="F15">
            <v>94</v>
          </cell>
          <cell r="G15">
            <v>55</v>
          </cell>
          <cell r="H15">
            <v>22.68</v>
          </cell>
          <cell r="I15" t="str">
            <v>SO</v>
          </cell>
          <cell r="J15">
            <v>44.28</v>
          </cell>
          <cell r="K15">
            <v>0.4</v>
          </cell>
        </row>
        <row r="16">
          <cell r="B16">
            <v>23.822727272727267</v>
          </cell>
          <cell r="C16">
            <v>31</v>
          </cell>
          <cell r="D16">
            <v>19.600000000000001</v>
          </cell>
          <cell r="E16">
            <v>78.227272727272734</v>
          </cell>
          <cell r="F16">
            <v>94</v>
          </cell>
          <cell r="G16">
            <v>48</v>
          </cell>
          <cell r="H16">
            <v>17.28</v>
          </cell>
          <cell r="I16" t="str">
            <v>NO</v>
          </cell>
          <cell r="J16">
            <v>32.76</v>
          </cell>
          <cell r="K16">
            <v>0</v>
          </cell>
        </row>
        <row r="17">
          <cell r="B17">
            <v>23.933333333333337</v>
          </cell>
          <cell r="C17">
            <v>30.9</v>
          </cell>
          <cell r="D17">
            <v>19.2</v>
          </cell>
          <cell r="E17">
            <v>71.083333333333329</v>
          </cell>
          <cell r="F17">
            <v>94</v>
          </cell>
          <cell r="G17">
            <v>37</v>
          </cell>
          <cell r="H17">
            <v>32.04</v>
          </cell>
          <cell r="I17" t="str">
            <v>S</v>
          </cell>
          <cell r="J17">
            <v>58.32</v>
          </cell>
          <cell r="K17">
            <v>0</v>
          </cell>
        </row>
        <row r="18">
          <cell r="B18">
            <v>23.704166666666662</v>
          </cell>
          <cell r="C18">
            <v>30.9</v>
          </cell>
          <cell r="D18">
            <v>20.100000000000001</v>
          </cell>
          <cell r="E18">
            <v>77.541666666666671</v>
          </cell>
          <cell r="F18">
            <v>92</v>
          </cell>
          <cell r="G18">
            <v>42</v>
          </cell>
          <cell r="H18">
            <v>14.76</v>
          </cell>
          <cell r="I18" t="str">
            <v>S</v>
          </cell>
          <cell r="J18">
            <v>29.52</v>
          </cell>
          <cell r="K18">
            <v>0</v>
          </cell>
        </row>
        <row r="19">
          <cell r="B19">
            <v>25.04</v>
          </cell>
          <cell r="C19">
            <v>30.5</v>
          </cell>
          <cell r="D19">
            <v>20.6</v>
          </cell>
          <cell r="E19">
            <v>73.599999999999994</v>
          </cell>
          <cell r="F19">
            <v>88</v>
          </cell>
          <cell r="G19">
            <v>49</v>
          </cell>
          <cell r="H19">
            <v>15.840000000000002</v>
          </cell>
          <cell r="I19" t="str">
            <v>NE</v>
          </cell>
          <cell r="J19">
            <v>43.2</v>
          </cell>
          <cell r="K19">
            <v>0</v>
          </cell>
        </row>
        <row r="20">
          <cell r="B20">
            <v>25.595238095238102</v>
          </cell>
          <cell r="C20">
            <v>33.299999999999997</v>
          </cell>
          <cell r="D20">
            <v>20.100000000000001</v>
          </cell>
          <cell r="E20">
            <v>63.142857142857146</v>
          </cell>
          <cell r="F20">
            <v>86</v>
          </cell>
          <cell r="G20">
            <v>35</v>
          </cell>
          <cell r="H20">
            <v>12.24</v>
          </cell>
          <cell r="I20" t="str">
            <v>S</v>
          </cell>
          <cell r="J20">
            <v>78.12</v>
          </cell>
          <cell r="K20">
            <v>0.2</v>
          </cell>
        </row>
        <row r="21">
          <cell r="B21">
            <v>25.520000000000003</v>
          </cell>
          <cell r="C21">
            <v>31.2</v>
          </cell>
          <cell r="D21">
            <v>18.8</v>
          </cell>
          <cell r="E21">
            <v>66.8</v>
          </cell>
          <cell r="F21">
            <v>87</v>
          </cell>
          <cell r="G21">
            <v>33</v>
          </cell>
          <cell r="H21">
            <v>15.840000000000002</v>
          </cell>
          <cell r="I21" t="str">
            <v>SO</v>
          </cell>
          <cell r="J21">
            <v>32.4</v>
          </cell>
          <cell r="K21">
            <v>0</v>
          </cell>
        </row>
        <row r="22">
          <cell r="B22">
            <v>27.639999999999997</v>
          </cell>
          <cell r="C22">
            <v>33.6</v>
          </cell>
          <cell r="D22">
            <v>20.2</v>
          </cell>
          <cell r="E22">
            <v>57.85</v>
          </cell>
          <cell r="F22">
            <v>84</v>
          </cell>
          <cell r="G22">
            <v>31</v>
          </cell>
          <cell r="H22">
            <v>20.52</v>
          </cell>
          <cell r="I22" t="str">
            <v>S</v>
          </cell>
          <cell r="J22">
            <v>52.92</v>
          </cell>
          <cell r="K22">
            <v>0.2</v>
          </cell>
        </row>
        <row r="23">
          <cell r="B23">
            <v>23.636363636363637</v>
          </cell>
          <cell r="C23">
            <v>30</v>
          </cell>
          <cell r="D23">
            <v>19.3</v>
          </cell>
          <cell r="E23">
            <v>76</v>
          </cell>
          <cell r="F23">
            <v>93</v>
          </cell>
          <cell r="G23">
            <v>43</v>
          </cell>
          <cell r="H23">
            <v>38.159999999999997</v>
          </cell>
          <cell r="I23" t="str">
            <v>N</v>
          </cell>
          <cell r="J23">
            <v>61.560000000000009</v>
          </cell>
          <cell r="K23">
            <v>0</v>
          </cell>
        </row>
        <row r="24">
          <cell r="B24">
            <v>24.347826086956523</v>
          </cell>
          <cell r="C24">
            <v>29</v>
          </cell>
          <cell r="D24">
            <v>20.3</v>
          </cell>
          <cell r="E24">
            <v>69.739130434782609</v>
          </cell>
          <cell r="F24">
            <v>88</v>
          </cell>
          <cell r="G24">
            <v>31</v>
          </cell>
          <cell r="H24">
            <v>23.040000000000003</v>
          </cell>
          <cell r="I24" t="str">
            <v>NO</v>
          </cell>
          <cell r="J24">
            <v>41.04</v>
          </cell>
          <cell r="K24">
            <v>0</v>
          </cell>
        </row>
        <row r="25">
          <cell r="B25">
            <v>23.324999999999999</v>
          </cell>
          <cell r="C25">
            <v>30.4</v>
          </cell>
          <cell r="D25">
            <v>17.8</v>
          </cell>
          <cell r="E25">
            <v>62.333333333333336</v>
          </cell>
          <cell r="F25">
            <v>81</v>
          </cell>
          <cell r="G25">
            <v>38</v>
          </cell>
          <cell r="H25">
            <v>15.48</v>
          </cell>
          <cell r="I25" t="str">
            <v>N</v>
          </cell>
          <cell r="J25">
            <v>28.44</v>
          </cell>
          <cell r="K25">
            <v>0</v>
          </cell>
        </row>
        <row r="26">
          <cell r="B26">
            <v>24.479166666666668</v>
          </cell>
          <cell r="C26">
            <v>31.6</v>
          </cell>
          <cell r="D26">
            <v>19.5</v>
          </cell>
          <cell r="E26">
            <v>63.291666666666664</v>
          </cell>
          <cell r="F26">
            <v>81</v>
          </cell>
          <cell r="G26">
            <v>38</v>
          </cell>
          <cell r="H26">
            <v>15.840000000000002</v>
          </cell>
          <cell r="I26" t="str">
            <v>N</v>
          </cell>
          <cell r="J26">
            <v>33.840000000000003</v>
          </cell>
          <cell r="K26">
            <v>2.4</v>
          </cell>
        </row>
        <row r="27">
          <cell r="B27">
            <v>23.879166666666666</v>
          </cell>
          <cell r="C27">
            <v>30</v>
          </cell>
          <cell r="D27">
            <v>20.9</v>
          </cell>
          <cell r="E27">
            <v>75.75</v>
          </cell>
          <cell r="F27">
            <v>93</v>
          </cell>
          <cell r="G27">
            <v>46</v>
          </cell>
          <cell r="H27">
            <v>26.28</v>
          </cell>
          <cell r="I27" t="str">
            <v>S</v>
          </cell>
          <cell r="J27">
            <v>51.12</v>
          </cell>
          <cell r="K27">
            <v>11</v>
          </cell>
        </row>
        <row r="28">
          <cell r="B28">
            <v>21.541666666666668</v>
          </cell>
          <cell r="C28">
            <v>23.3</v>
          </cell>
          <cell r="D28">
            <v>20.100000000000001</v>
          </cell>
          <cell r="E28">
            <v>86.708333333333329</v>
          </cell>
          <cell r="F28">
            <v>92</v>
          </cell>
          <cell r="G28">
            <v>79</v>
          </cell>
          <cell r="H28">
            <v>16.559999999999999</v>
          </cell>
          <cell r="I28" t="str">
            <v>SE</v>
          </cell>
          <cell r="J28">
            <v>31.680000000000003</v>
          </cell>
          <cell r="K28">
            <v>6.4</v>
          </cell>
        </row>
        <row r="29">
          <cell r="B29">
            <v>23.408333333333331</v>
          </cell>
          <cell r="C29">
            <v>29.8</v>
          </cell>
          <cell r="D29">
            <v>20</v>
          </cell>
          <cell r="E29">
            <v>78.833333333333329</v>
          </cell>
          <cell r="F29">
            <v>93</v>
          </cell>
          <cell r="G29">
            <v>45</v>
          </cell>
          <cell r="H29">
            <v>11.16</v>
          </cell>
          <cell r="I29" t="str">
            <v>O</v>
          </cell>
          <cell r="J29">
            <v>32.04</v>
          </cell>
          <cell r="K29">
            <v>0.60000000000000009</v>
          </cell>
        </row>
        <row r="30">
          <cell r="B30">
            <v>24.025000000000002</v>
          </cell>
          <cell r="C30">
            <v>30.4</v>
          </cell>
          <cell r="D30">
            <v>18.2</v>
          </cell>
          <cell r="E30">
            <v>74.583333333333329</v>
          </cell>
          <cell r="F30">
            <v>94</v>
          </cell>
          <cell r="G30">
            <v>43</v>
          </cell>
          <cell r="H30">
            <v>16.920000000000002</v>
          </cell>
          <cell r="I30" t="str">
            <v>SO</v>
          </cell>
          <cell r="J30">
            <v>52.92</v>
          </cell>
          <cell r="K30">
            <v>18.399999999999999</v>
          </cell>
        </row>
        <row r="31">
          <cell r="B31">
            <v>22.291666666666668</v>
          </cell>
          <cell r="C31">
            <v>24.7</v>
          </cell>
          <cell r="D31">
            <v>20.399999999999999</v>
          </cell>
          <cell r="E31">
            <v>82.291666666666671</v>
          </cell>
          <cell r="F31">
            <v>93</v>
          </cell>
          <cell r="G31">
            <v>71</v>
          </cell>
          <cell r="H31">
            <v>24.840000000000003</v>
          </cell>
          <cell r="I31" t="str">
            <v>SE</v>
          </cell>
          <cell r="J31">
            <v>50.76</v>
          </cell>
          <cell r="K31">
            <v>4.2</v>
          </cell>
        </row>
        <row r="32">
          <cell r="B32">
            <v>22.733333333333338</v>
          </cell>
          <cell r="C32">
            <v>27.7</v>
          </cell>
          <cell r="D32">
            <v>19.7</v>
          </cell>
          <cell r="E32">
            <v>77.625</v>
          </cell>
          <cell r="F32">
            <v>93</v>
          </cell>
          <cell r="G32">
            <v>52</v>
          </cell>
          <cell r="H32">
            <v>12.6</v>
          </cell>
          <cell r="I32" t="str">
            <v>L</v>
          </cell>
          <cell r="J32">
            <v>28.44</v>
          </cell>
          <cell r="K32">
            <v>0</v>
          </cell>
        </row>
        <row r="33">
          <cell r="B33">
            <v>24.86666666666666</v>
          </cell>
          <cell r="C33">
            <v>29.8</v>
          </cell>
          <cell r="D33">
            <v>20.399999999999999</v>
          </cell>
          <cell r="E33">
            <v>67.041666666666671</v>
          </cell>
          <cell r="F33">
            <v>88</v>
          </cell>
          <cell r="G33">
            <v>46</v>
          </cell>
          <cell r="H33">
            <v>13.68</v>
          </cell>
          <cell r="I33" t="str">
            <v>SO</v>
          </cell>
          <cell r="J33">
            <v>29.16</v>
          </cell>
          <cell r="K33">
            <v>0</v>
          </cell>
        </row>
        <row r="34">
          <cell r="B34">
            <v>26</v>
          </cell>
          <cell r="C34">
            <v>32.299999999999997</v>
          </cell>
          <cell r="D34">
            <v>20.2</v>
          </cell>
          <cell r="E34">
            <v>64.583333333333329</v>
          </cell>
          <cell r="F34">
            <v>86</v>
          </cell>
          <cell r="G34">
            <v>36</v>
          </cell>
          <cell r="H34">
            <v>12.96</v>
          </cell>
          <cell r="I34" t="str">
            <v>O</v>
          </cell>
          <cell r="J34">
            <v>27.36</v>
          </cell>
          <cell r="K34">
            <v>0</v>
          </cell>
        </row>
        <row r="35">
          <cell r="B35">
            <v>26.450000000000003</v>
          </cell>
          <cell r="C35">
            <v>32.6</v>
          </cell>
          <cell r="D35">
            <v>22.3</v>
          </cell>
          <cell r="E35">
            <v>62.791666666666664</v>
          </cell>
          <cell r="F35">
            <v>80</v>
          </cell>
          <cell r="G35">
            <v>38</v>
          </cell>
          <cell r="H35">
            <v>17.64</v>
          </cell>
          <cell r="I35" t="str">
            <v>S</v>
          </cell>
          <cell r="J35">
            <v>39.96</v>
          </cell>
          <cell r="K35">
            <v>0</v>
          </cell>
        </row>
        <row r="36">
          <cell r="I36" t="str">
            <v>S</v>
          </cell>
        </row>
      </sheetData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28.841666666666658</v>
          </cell>
          <cell r="C5">
            <v>35.5</v>
          </cell>
          <cell r="D5">
            <v>24.3</v>
          </cell>
          <cell r="E5">
            <v>65.958333333333329</v>
          </cell>
          <cell r="F5">
            <v>82</v>
          </cell>
          <cell r="G5">
            <v>43</v>
          </cell>
          <cell r="H5">
            <v>4.32</v>
          </cell>
          <cell r="I5" t="str">
            <v>L</v>
          </cell>
          <cell r="J5">
            <v>31.319999999999997</v>
          </cell>
          <cell r="K5">
            <v>0</v>
          </cell>
        </row>
        <row r="6">
          <cell r="B6">
            <v>30.229166666666661</v>
          </cell>
          <cell r="C6">
            <v>35.700000000000003</v>
          </cell>
          <cell r="D6">
            <v>27.3</v>
          </cell>
          <cell r="E6">
            <v>58.875</v>
          </cell>
          <cell r="F6">
            <v>74</v>
          </cell>
          <cell r="G6">
            <v>35</v>
          </cell>
          <cell r="H6">
            <v>7.2</v>
          </cell>
          <cell r="I6" t="str">
            <v>L</v>
          </cell>
          <cell r="J6">
            <v>34.56</v>
          </cell>
          <cell r="K6">
            <v>0</v>
          </cell>
        </row>
        <row r="7">
          <cell r="B7">
            <v>25.933333333333334</v>
          </cell>
          <cell r="C7">
            <v>27.4</v>
          </cell>
          <cell r="D7">
            <v>25.3</v>
          </cell>
          <cell r="E7">
            <v>81.333333333333329</v>
          </cell>
          <cell r="F7">
            <v>86</v>
          </cell>
          <cell r="G7">
            <v>71</v>
          </cell>
          <cell r="H7">
            <v>0</v>
          </cell>
          <cell r="I7" t="str">
            <v>NO</v>
          </cell>
          <cell r="J7">
            <v>3.24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>
            <v>28.776923076923069</v>
          </cell>
          <cell r="C15">
            <v>31.8</v>
          </cell>
          <cell r="D15">
            <v>24.5</v>
          </cell>
          <cell r="E15">
            <v>67</v>
          </cell>
          <cell r="F15">
            <v>87</v>
          </cell>
          <cell r="G15">
            <v>53</v>
          </cell>
          <cell r="H15">
            <v>0</v>
          </cell>
          <cell r="I15" t="str">
            <v>NE</v>
          </cell>
          <cell r="J15">
            <v>21.96</v>
          </cell>
          <cell r="K15">
            <v>0</v>
          </cell>
        </row>
        <row r="16">
          <cell r="B16">
            <v>28.129166666666663</v>
          </cell>
          <cell r="C16">
            <v>34.1</v>
          </cell>
          <cell r="D16">
            <v>24.6</v>
          </cell>
          <cell r="E16">
            <v>72.708333333333329</v>
          </cell>
          <cell r="F16">
            <v>87</v>
          </cell>
          <cell r="G16">
            <v>51</v>
          </cell>
          <cell r="H16">
            <v>0.72000000000000008</v>
          </cell>
          <cell r="I16" t="str">
            <v>NO</v>
          </cell>
          <cell r="J16">
            <v>16.559999999999999</v>
          </cell>
          <cell r="K16">
            <v>0</v>
          </cell>
        </row>
        <row r="17">
          <cell r="B17">
            <v>28.845833333333335</v>
          </cell>
          <cell r="C17">
            <v>33.700000000000003</v>
          </cell>
          <cell r="D17">
            <v>24.9</v>
          </cell>
          <cell r="E17">
            <v>63.666666666666664</v>
          </cell>
          <cell r="F17">
            <v>84</v>
          </cell>
          <cell r="G17">
            <v>41</v>
          </cell>
          <cell r="H17">
            <v>2.8800000000000003</v>
          </cell>
          <cell r="I17" t="str">
            <v>SO</v>
          </cell>
          <cell r="J17">
            <v>32.76</v>
          </cell>
          <cell r="K17">
            <v>0.2</v>
          </cell>
        </row>
        <row r="18">
          <cell r="B18">
            <v>26.137499999999999</v>
          </cell>
          <cell r="C18">
            <v>31.8</v>
          </cell>
          <cell r="D18">
            <v>20.7</v>
          </cell>
          <cell r="E18">
            <v>61.125</v>
          </cell>
          <cell r="F18">
            <v>72</v>
          </cell>
          <cell r="G18">
            <v>48</v>
          </cell>
          <cell r="H18">
            <v>17.64</v>
          </cell>
          <cell r="I18" t="str">
            <v>SO</v>
          </cell>
          <cell r="J18">
            <v>45.36</v>
          </cell>
          <cell r="K18">
            <v>0</v>
          </cell>
        </row>
        <row r="19">
          <cell r="B19">
            <v>27.129166666666666</v>
          </cell>
          <cell r="C19">
            <v>33</v>
          </cell>
          <cell r="D19">
            <v>22.3</v>
          </cell>
          <cell r="E19">
            <v>63.125</v>
          </cell>
          <cell r="F19">
            <v>77</v>
          </cell>
          <cell r="G19">
            <v>44</v>
          </cell>
          <cell r="H19">
            <v>14.76</v>
          </cell>
          <cell r="I19" t="str">
            <v>S</v>
          </cell>
          <cell r="J19">
            <v>47.16</v>
          </cell>
          <cell r="K19">
            <v>0</v>
          </cell>
        </row>
        <row r="20">
          <cell r="B20">
            <v>26.066666666666663</v>
          </cell>
          <cell r="C20">
            <v>27.7</v>
          </cell>
          <cell r="D20">
            <v>25.2</v>
          </cell>
          <cell r="E20">
            <v>79</v>
          </cell>
          <cell r="F20">
            <v>86</v>
          </cell>
          <cell r="G20">
            <v>71</v>
          </cell>
          <cell r="H20">
            <v>0</v>
          </cell>
          <cell r="I20" t="str">
            <v>NE</v>
          </cell>
          <cell r="J20">
            <v>9.3600000000000012</v>
          </cell>
          <cell r="K20">
            <v>0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28.128571428571433</v>
          </cell>
          <cell r="C26">
            <v>31</v>
          </cell>
          <cell r="D26">
            <v>25.8</v>
          </cell>
          <cell r="E26">
            <v>71.714285714285708</v>
          </cell>
          <cell r="F26">
            <v>81</v>
          </cell>
          <cell r="G26">
            <v>57</v>
          </cell>
          <cell r="H26">
            <v>7.5600000000000005</v>
          </cell>
          <cell r="I26" t="str">
            <v>NE</v>
          </cell>
          <cell r="J26">
            <v>35.28</v>
          </cell>
          <cell r="K26">
            <v>0</v>
          </cell>
        </row>
        <row r="27">
          <cell r="B27">
            <v>27.8</v>
          </cell>
          <cell r="C27">
            <v>32.6</v>
          </cell>
          <cell r="D27">
            <v>24.7</v>
          </cell>
          <cell r="E27">
            <v>74</v>
          </cell>
          <cell r="F27">
            <v>89</v>
          </cell>
          <cell r="G27">
            <v>56</v>
          </cell>
          <cell r="H27">
            <v>13.32</v>
          </cell>
          <cell r="I27" t="str">
            <v>L</v>
          </cell>
          <cell r="J27">
            <v>29.880000000000003</v>
          </cell>
          <cell r="K27">
            <v>0</v>
          </cell>
        </row>
        <row r="28">
          <cell r="B28">
            <v>25.958333333333332</v>
          </cell>
          <cell r="C28">
            <v>30.1</v>
          </cell>
          <cell r="D28">
            <v>23.4</v>
          </cell>
          <cell r="E28">
            <v>82.875</v>
          </cell>
          <cell r="F28">
            <v>93</v>
          </cell>
          <cell r="G28">
            <v>63</v>
          </cell>
          <cell r="H28">
            <v>15.48</v>
          </cell>
          <cell r="I28" t="str">
            <v>NO</v>
          </cell>
          <cell r="J28">
            <v>35.28</v>
          </cell>
          <cell r="K28">
            <v>18.599999999999998</v>
          </cell>
        </row>
        <row r="29">
          <cell r="B29">
            <v>24.937500000000004</v>
          </cell>
          <cell r="C29">
            <v>28</v>
          </cell>
          <cell r="D29">
            <v>22.5</v>
          </cell>
          <cell r="E29">
            <v>85.791666666666671</v>
          </cell>
          <cell r="F29">
            <v>93</v>
          </cell>
          <cell r="G29">
            <v>72</v>
          </cell>
          <cell r="H29">
            <v>12.24</v>
          </cell>
          <cell r="I29" t="str">
            <v>L</v>
          </cell>
          <cell r="J29">
            <v>34.200000000000003</v>
          </cell>
          <cell r="K29">
            <v>27.599999999999998</v>
          </cell>
        </row>
        <row r="30">
          <cell r="B30">
            <v>24.12222222222222</v>
          </cell>
          <cell r="C30">
            <v>24.6</v>
          </cell>
          <cell r="D30">
            <v>23.8</v>
          </cell>
          <cell r="E30">
            <v>89.222222222222229</v>
          </cell>
          <cell r="F30">
            <v>92</v>
          </cell>
          <cell r="G30">
            <v>84</v>
          </cell>
          <cell r="H30">
            <v>6.48</v>
          </cell>
          <cell r="I30" t="str">
            <v>SE</v>
          </cell>
          <cell r="J30">
            <v>10.8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>
            <v>33.008333333333333</v>
          </cell>
          <cell r="C35">
            <v>36.4</v>
          </cell>
          <cell r="D35">
            <v>28.4</v>
          </cell>
          <cell r="E35">
            <v>53.916666666666664</v>
          </cell>
          <cell r="F35">
            <v>73</v>
          </cell>
          <cell r="G35">
            <v>40</v>
          </cell>
          <cell r="H35">
            <v>11.520000000000001</v>
          </cell>
          <cell r="I35" t="str">
            <v>NO</v>
          </cell>
          <cell r="J35">
            <v>33.480000000000004</v>
          </cell>
          <cell r="K35">
            <v>0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tabSelected="1" zoomScale="90" zoomScaleNormal="90" workbookViewId="0">
      <selection activeCell="M61" sqref="M61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</cols>
  <sheetData>
    <row r="1" spans="1:33" ht="20.100000000000001" customHeight="1" x14ac:dyDescent="0.2">
      <c r="A1" s="151" t="s">
        <v>22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3"/>
    </row>
    <row r="2" spans="1:33" s="4" customFormat="1" ht="20.100000000000001" customHeight="1" x14ac:dyDescent="0.2">
      <c r="A2" s="154" t="s">
        <v>21</v>
      </c>
      <c r="B2" s="147" t="s">
        <v>112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9"/>
    </row>
    <row r="3" spans="1:33" s="5" customFormat="1" ht="20.100000000000001" customHeight="1" x14ac:dyDescent="0.2">
      <c r="A3" s="154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50">
        <v>30</v>
      </c>
      <c r="AF3" s="150">
        <v>31</v>
      </c>
      <c r="AG3" s="88" t="s">
        <v>38</v>
      </c>
    </row>
    <row r="4" spans="1:33" s="5" customFormat="1" ht="20.100000000000001" customHeight="1" x14ac:dyDescent="0.2">
      <c r="A4" s="154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88" t="s">
        <v>37</v>
      </c>
    </row>
    <row r="5" spans="1:33" s="5" customFormat="1" ht="20.100000000000001" customHeight="1" x14ac:dyDescent="0.2">
      <c r="A5" s="145" t="s">
        <v>44</v>
      </c>
      <c r="B5" s="15">
        <f>[1]Outubro!$B$5</f>
        <v>26.508333333333344</v>
      </c>
      <c r="C5" s="15">
        <f>[1]Outubro!$B$6</f>
        <v>27.950000000000003</v>
      </c>
      <c r="D5" s="15">
        <f>[1]Outubro!$B$7</f>
        <v>26.975000000000005</v>
      </c>
      <c r="E5" s="15">
        <f>[1]Outubro!$B$8</f>
        <v>26.799999999999997</v>
      </c>
      <c r="F5" s="15">
        <f>[1]Outubro!$B$9</f>
        <v>27.433333333333326</v>
      </c>
      <c r="G5" s="15">
        <f>[1]Outubro!$B$10</f>
        <v>25.745833333333334</v>
      </c>
      <c r="H5" s="15">
        <f>[1]Outubro!$B$11</f>
        <v>26.775000000000006</v>
      </c>
      <c r="I5" s="15">
        <f>[1]Outubro!$B$12</f>
        <v>25.666666666666668</v>
      </c>
      <c r="J5" s="15">
        <f>[1]Outubro!$B$13</f>
        <v>26.095833333333335</v>
      </c>
      <c r="K5" s="15">
        <f>[1]Outubro!$B$14</f>
        <v>24.329166666666669</v>
      </c>
      <c r="L5" s="15">
        <f>[1]Outubro!$B$15</f>
        <v>25.945833333333336</v>
      </c>
      <c r="M5" s="15">
        <f>[1]Outubro!$B$16</f>
        <v>26.545833333333338</v>
      </c>
      <c r="N5" s="15">
        <f>[1]Outubro!$B$17</f>
        <v>25.262500000000006</v>
      </c>
      <c r="O5" s="15">
        <f>[1]Outubro!$B$18</f>
        <v>26.850000000000005</v>
      </c>
      <c r="P5" s="15">
        <f>[1]Outubro!$B$19</f>
        <v>27.333333333333332</v>
      </c>
      <c r="Q5" s="15">
        <f>[1]Outubro!$B$20</f>
        <v>28.741666666666664</v>
      </c>
      <c r="R5" s="15">
        <f>[1]Outubro!$B$21</f>
        <v>29.520833333333332</v>
      </c>
      <c r="S5" s="15">
        <f>[1]Outubro!$B$22</f>
        <v>28.829166666666662</v>
      </c>
      <c r="T5" s="15">
        <f>[1]Outubro!$B$23</f>
        <v>25.895833333333329</v>
      </c>
      <c r="U5" s="15">
        <f>[1]Outubro!$B$24</f>
        <v>26.033333333333335</v>
      </c>
      <c r="V5" s="15">
        <f>[1]Outubro!$B$25</f>
        <v>24.166666666666671</v>
      </c>
      <c r="W5" s="15">
        <f>[1]Outubro!$B$26</f>
        <v>25.908333333333331</v>
      </c>
      <c r="X5" s="15">
        <f>[1]Outubro!$B$27</f>
        <v>27.82083333333334</v>
      </c>
      <c r="Y5" s="15">
        <f>[1]Outubro!$B$28</f>
        <v>23.737499999999994</v>
      </c>
      <c r="Z5" s="15">
        <f>[1]Outubro!$B$29</f>
        <v>25.058333333333334</v>
      </c>
      <c r="AA5" s="15">
        <f>[1]Outubro!$B$30</f>
        <v>25.070833333333336</v>
      </c>
      <c r="AB5" s="15">
        <f>[1]Outubro!$B$31</f>
        <v>24.879166666666659</v>
      </c>
      <c r="AC5" s="15">
        <f>[1]Outubro!$B$32</f>
        <v>24.379166666666663</v>
      </c>
      <c r="AD5" s="15">
        <f>[1]Outubro!$B$33</f>
        <v>25.304166666666664</v>
      </c>
      <c r="AE5" s="15">
        <f>[1]Outubro!$B$34</f>
        <v>28.779166666666658</v>
      </c>
      <c r="AF5" s="15">
        <f>[1]Outubro!$B$35</f>
        <v>29.895833333333332</v>
      </c>
      <c r="AG5" s="90">
        <f>AVERAGE(B5:AF5)</f>
        <v>26.459274193548378</v>
      </c>
    </row>
    <row r="6" spans="1:33" ht="17.100000000000001" customHeight="1" x14ac:dyDescent="0.2">
      <c r="A6" s="145" t="s">
        <v>0</v>
      </c>
      <c r="B6" s="15">
        <f>[2]Outubro!$B$5</f>
        <v>25.495833333333334</v>
      </c>
      <c r="C6" s="15">
        <f>[2]Outubro!$B$6</f>
        <v>25.020833333333332</v>
      </c>
      <c r="D6" s="15">
        <f>[2]Outubro!$B$7</f>
        <v>24.4375</v>
      </c>
      <c r="E6" s="15">
        <f>[2]Outubro!$B$8</f>
        <v>22.316666666666663</v>
      </c>
      <c r="F6" s="15">
        <f>[2]Outubro!$B$9</f>
        <v>22.595833333333331</v>
      </c>
      <c r="G6" s="15">
        <f>[2]Outubro!$B$10</f>
        <v>22.045833333333334</v>
      </c>
      <c r="H6" s="15">
        <f>[2]Outubro!$B$11</f>
        <v>22.820833333333329</v>
      </c>
      <c r="I6" s="15">
        <f>[2]Outubro!$B$12</f>
        <v>20.370833333333334</v>
      </c>
      <c r="J6" s="15">
        <f>[2]Outubro!$B$13</f>
        <v>20.983333333333331</v>
      </c>
      <c r="K6" s="15">
        <f>[2]Outubro!$B$14</f>
        <v>20.399999999999999</v>
      </c>
      <c r="L6" s="15">
        <f>[2]Outubro!$B$15</f>
        <v>23.475000000000005</v>
      </c>
      <c r="M6" s="15">
        <f>[2]Outubro!$B$16</f>
        <v>24.817647058823525</v>
      </c>
      <c r="N6" s="15">
        <f>[2]Outubro!$B$17</f>
        <v>25.754166666666674</v>
      </c>
      <c r="O6" s="15">
        <f>[2]Outubro!$B$18</f>
        <v>24.570833333333336</v>
      </c>
      <c r="P6" s="15">
        <f>[2]Outubro!$B$19</f>
        <v>22.916666666666668</v>
      </c>
      <c r="Q6" s="15">
        <f>[2]Outubro!$B$20</f>
        <v>25.095833333333335</v>
      </c>
      <c r="R6" s="15">
        <f>[2]Outubro!$B$21</f>
        <v>26.558333333333334</v>
      </c>
      <c r="S6" s="15">
        <f>[2]Outubro!$B$22</f>
        <v>24.145833333333332</v>
      </c>
      <c r="T6" s="15">
        <f>[2]Outubro!$B$23</f>
        <v>23.195833333333336</v>
      </c>
      <c r="U6" s="15">
        <f>[2]Outubro!$B$24</f>
        <v>23.216666666666665</v>
      </c>
      <c r="V6" s="15">
        <f>[2]Outubro!$B$25</f>
        <v>22.270833333333332</v>
      </c>
      <c r="W6" s="15">
        <f>[2]Outubro!$B$26</f>
        <v>23.745833333333334</v>
      </c>
      <c r="X6" s="15">
        <f>[2]Outubro!$B$27</f>
        <v>22.795833333333334</v>
      </c>
      <c r="Y6" s="15">
        <f>[2]Outubro!$B$28</f>
        <v>22.074999999999992</v>
      </c>
      <c r="Z6" s="15">
        <f>[2]Outubro!$B$29</f>
        <v>24.125</v>
      </c>
      <c r="AA6" s="15">
        <f>[2]Outubro!$B$30</f>
        <v>23.408333333333335</v>
      </c>
      <c r="AB6" s="15">
        <f>[2]Outubro!$B$31</f>
        <v>21.808333333333337</v>
      </c>
      <c r="AC6" s="15">
        <f>[2]Outubro!$B$32</f>
        <v>20.595833333333335</v>
      </c>
      <c r="AD6" s="15">
        <f>[2]Outubro!$B$33</f>
        <v>22.833333333333339</v>
      </c>
      <c r="AE6" s="15">
        <f>[2]Outubro!$B$34</f>
        <v>25.616666666666664</v>
      </c>
      <c r="AF6" s="15">
        <f>[2]Outubro!$B$35</f>
        <v>25.950000000000003</v>
      </c>
      <c r="AG6" s="91">
        <f>AVERAGE(B6:AF6)</f>
        <v>23.401913345983552</v>
      </c>
    </row>
    <row r="7" spans="1:33" ht="17.100000000000001" customHeight="1" x14ac:dyDescent="0.2">
      <c r="A7" s="145" t="s">
        <v>1</v>
      </c>
      <c r="B7" s="15">
        <f>[3]Outubro!$B$5</f>
        <v>30.690909090909088</v>
      </c>
      <c r="C7" s="15">
        <f>[3]Outubro!$B$6</f>
        <v>27.953333333333333</v>
      </c>
      <c r="D7" s="15">
        <f>[3]Outubro!$B$7</f>
        <v>29.816666666666666</v>
      </c>
      <c r="E7" s="15">
        <f>[3]Outubro!$B$8</f>
        <v>27.470000000000006</v>
      </c>
      <c r="F7" s="15">
        <f>[3]Outubro!$B$9</f>
        <v>28.349999999999998</v>
      </c>
      <c r="G7" s="15">
        <f>[3]Outubro!$B$10</f>
        <v>29.9</v>
      </c>
      <c r="H7" s="15">
        <f>[3]Outubro!$B$11</f>
        <v>31.430769230769229</v>
      </c>
      <c r="I7" s="15">
        <f>[3]Outubro!$B$12</f>
        <v>31.958333333333332</v>
      </c>
      <c r="J7" s="15">
        <f>[3]Outubro!$B$13</f>
        <v>31.841666666666669</v>
      </c>
      <c r="K7" s="15">
        <f>[3]Outubro!$B$14</f>
        <v>25.008333333333336</v>
      </c>
      <c r="L7" s="15">
        <f>[3]Outubro!$B$15</f>
        <v>29.241666666666664</v>
      </c>
      <c r="M7" s="15">
        <f>[3]Outubro!$B$16</f>
        <v>30.533333333333335</v>
      </c>
      <c r="N7" s="15">
        <f>[3]Outubro!$B$17</f>
        <v>30.158333333333335</v>
      </c>
      <c r="O7" s="15">
        <f>[3]Outubro!$B$18</f>
        <v>28.999999999999996</v>
      </c>
      <c r="P7" s="15">
        <f>[3]Outubro!$B$19</f>
        <v>28.541666666666668</v>
      </c>
      <c r="Q7" s="15">
        <f>[3]Outubro!$B$20</f>
        <v>30.207692307692305</v>
      </c>
      <c r="R7" s="15">
        <f>[3]Outubro!$B$21</f>
        <v>31.181249999999999</v>
      </c>
      <c r="S7" s="15">
        <f>[3]Outubro!$B$22</f>
        <v>32.827272727272721</v>
      </c>
      <c r="T7" s="15">
        <f>[3]Outubro!$B$23</f>
        <v>27.45</v>
      </c>
      <c r="U7" s="15">
        <f>[3]Outubro!$B$24</f>
        <v>30.415384615384614</v>
      </c>
      <c r="V7" s="15">
        <f>[3]Outubro!$B$25</f>
        <v>30.192307692307693</v>
      </c>
      <c r="W7" s="15">
        <f>[3]Outubro!$B$26</f>
        <v>31.916666666666661</v>
      </c>
      <c r="X7" s="15">
        <f>[3]Outubro!$B$27</f>
        <v>29.945454545454549</v>
      </c>
      <c r="Y7" s="15">
        <f>[3]Outubro!$B$28</f>
        <v>25.006666666666664</v>
      </c>
      <c r="Z7" s="15">
        <f>[3]Outubro!$B$29</f>
        <v>25.484615384615385</v>
      </c>
      <c r="AA7" s="15">
        <f>[3]Outubro!$B$30</f>
        <v>26.775000000000002</v>
      </c>
      <c r="AB7" s="15">
        <f>[3]Outubro!$B$31</f>
        <v>26.650000000000002</v>
      </c>
      <c r="AC7" s="15">
        <f>[3]Outubro!$B$32</f>
        <v>27.028571428571421</v>
      </c>
      <c r="AD7" s="15">
        <f>[3]Outubro!$B$33</f>
        <v>28.912499999999998</v>
      </c>
      <c r="AE7" s="15">
        <f>[3]Outubro!$B$34</f>
        <v>31.668750000000006</v>
      </c>
      <c r="AF7" s="15">
        <f>[3]Outubro!$B$35</f>
        <v>30.889473684210518</v>
      </c>
      <c r="AG7" s="91">
        <f>AVERAGE(B7:AF7)</f>
        <v>29.304729592704984</v>
      </c>
    </row>
    <row r="8" spans="1:33" ht="17.100000000000001" customHeight="1" x14ac:dyDescent="0.2">
      <c r="A8" s="145" t="s">
        <v>70</v>
      </c>
      <c r="B8" s="15">
        <f>[4]Outubro!$B$5</f>
        <v>25.087500000000006</v>
      </c>
      <c r="C8" s="15">
        <f>[4]Outubro!$B$6</f>
        <v>27.649999999999995</v>
      </c>
      <c r="D8" s="15">
        <f>[4]Outubro!$B$7</f>
        <v>27.470833333333335</v>
      </c>
      <c r="E8" s="15">
        <f>[4]Outubro!$B$8</f>
        <v>26.4375</v>
      </c>
      <c r="F8" s="15">
        <f>[4]Outubro!$B$9</f>
        <v>25.616666666666664</v>
      </c>
      <c r="G8" s="15">
        <f>[4]Outubro!$B$10</f>
        <v>23.662499999999998</v>
      </c>
      <c r="H8" s="15">
        <f>[4]Outubro!$B$11</f>
        <v>25.254166666666663</v>
      </c>
      <c r="I8" s="15">
        <f>[4]Outubro!$B$12</f>
        <v>23.345833333333331</v>
      </c>
      <c r="J8" s="15">
        <f>[4]Outubro!$B$13</f>
        <v>23.545833333333334</v>
      </c>
      <c r="K8" s="15">
        <f>[4]Outubro!$B$14</f>
        <v>22.012499999999999</v>
      </c>
      <c r="L8" s="15">
        <f>[4]Outubro!$B$15</f>
        <v>24.295833333333331</v>
      </c>
      <c r="M8" s="15">
        <f>[4]Outubro!$B$16</f>
        <v>24.645833333333332</v>
      </c>
      <c r="N8" s="15">
        <f>[4]Outubro!$B$17</f>
        <v>27.145833333333332</v>
      </c>
      <c r="O8" s="15">
        <f>[4]Outubro!$B$18</f>
        <v>26.029166666666672</v>
      </c>
      <c r="P8" s="15">
        <f>[4]Outubro!$B$19</f>
        <v>25.908333333333335</v>
      </c>
      <c r="Q8" s="15">
        <f>[4]Outubro!$B$20</f>
        <v>27.145833333333332</v>
      </c>
      <c r="R8" s="15">
        <f>[4]Outubro!$B$21</f>
        <v>28.841666666666669</v>
      </c>
      <c r="S8" s="15">
        <f>[4]Outubro!$B$22</f>
        <v>27.004166666666666</v>
      </c>
      <c r="T8" s="15">
        <f>[4]Outubro!$B$23</f>
        <v>24.570833333333336</v>
      </c>
      <c r="U8" s="15">
        <f>[4]Outubro!$B$24</f>
        <v>23.937500000000004</v>
      </c>
      <c r="V8" s="15">
        <f>[4]Outubro!$B$25</f>
        <v>22.820833333333336</v>
      </c>
      <c r="W8" s="15">
        <f>[4]Outubro!$B$26</f>
        <v>24.333333333333332</v>
      </c>
      <c r="X8" s="15">
        <f>[4]Outubro!$B$27</f>
        <v>26.362500000000001</v>
      </c>
      <c r="Y8" s="15">
        <f>[4]Outubro!$B$28</f>
        <v>22.849999999999998</v>
      </c>
      <c r="Z8" s="15">
        <f>[4]Outubro!$B$29</f>
        <v>22.916666666666671</v>
      </c>
      <c r="AA8" s="15">
        <f>[4]Outubro!$B$30</f>
        <v>23.1875</v>
      </c>
      <c r="AB8" s="15">
        <f>[4]Outubro!$B$31</f>
        <v>23.737499999999997</v>
      </c>
      <c r="AC8" s="15">
        <f>[4]Outubro!$B$32</f>
        <v>22.9375</v>
      </c>
      <c r="AD8" s="15">
        <f>[4]Outubro!$B$33</f>
        <v>23.708333333333332</v>
      </c>
      <c r="AE8" s="15">
        <f>[4]Outubro!$B$34</f>
        <v>26.50833333333334</v>
      </c>
      <c r="AF8" s="15">
        <f>[4]Outubro!$B$35</f>
        <v>27.633333333333336</v>
      </c>
      <c r="AG8" s="91">
        <f>AVERAGE(B8:AF8)</f>
        <v>25.051747311827956</v>
      </c>
    </row>
    <row r="9" spans="1:33" ht="17.100000000000001" customHeight="1" x14ac:dyDescent="0.2">
      <c r="A9" s="145" t="s">
        <v>45</v>
      </c>
      <c r="B9" s="15">
        <f>[5]Outubro!$B$5</f>
        <v>26.891666666666669</v>
      </c>
      <c r="C9" s="15">
        <f>[5]Outubro!$B$6</f>
        <v>27.370833333333337</v>
      </c>
      <c r="D9" s="15">
        <f>[5]Outubro!$B$7</f>
        <v>23.387499999999999</v>
      </c>
      <c r="E9" s="15">
        <f>[5]Outubro!$B$8</f>
        <v>22.758333333333329</v>
      </c>
      <c r="F9" s="15">
        <f>[5]Outubro!$B$9</f>
        <v>23.875</v>
      </c>
      <c r="G9" s="15">
        <f>[5]Outubro!$B$10</f>
        <v>24.55</v>
      </c>
      <c r="H9" s="15">
        <f>[5]Outubro!$B$11</f>
        <v>25.124999999999996</v>
      </c>
      <c r="I9" s="15">
        <f>[5]Outubro!$B$12</f>
        <v>24.666666666666668</v>
      </c>
      <c r="J9" s="15">
        <f>[5]Outubro!$B$13</f>
        <v>26.987499999999997</v>
      </c>
      <c r="K9" s="15">
        <f>[5]Outubro!$B$14</f>
        <v>22.920833333333334</v>
      </c>
      <c r="L9" s="15">
        <f>[5]Outubro!$B$15</f>
        <v>24.341666666666669</v>
      </c>
      <c r="M9" s="15">
        <f>[5]Outubro!$B$16</f>
        <v>26.387499999999999</v>
      </c>
      <c r="N9" s="15">
        <f>[5]Outubro!$B$17</f>
        <v>26.145833333333332</v>
      </c>
      <c r="O9" s="15">
        <f>[5]Outubro!$B$18</f>
        <v>23.6875</v>
      </c>
      <c r="P9" s="15">
        <f>[5]Outubro!$B$19</f>
        <v>22.591666666666669</v>
      </c>
      <c r="Q9" s="15">
        <f>[5]Outubro!$B$20</f>
        <v>25.237500000000001</v>
      </c>
      <c r="R9" s="15">
        <f>[5]Outubro!$B$21</f>
        <v>29.808333333333334</v>
      </c>
      <c r="S9" s="15">
        <f>[5]Outubro!$B$22</f>
        <v>29.191666666666666</v>
      </c>
      <c r="T9" s="15">
        <f>[5]Outubro!$B$23</f>
        <v>24.420833333333331</v>
      </c>
      <c r="U9" s="15">
        <f>[5]Outubro!$B$24</f>
        <v>26.070833333333336</v>
      </c>
      <c r="V9" s="15">
        <f>[5]Outubro!$B$25</f>
        <v>25.404166666666669</v>
      </c>
      <c r="W9" s="15">
        <f>[5]Outubro!$B$26</f>
        <v>26.287499999999998</v>
      </c>
      <c r="X9" s="15">
        <f>[5]Outubro!$B$27</f>
        <v>25.600000000000009</v>
      </c>
      <c r="Y9" s="15">
        <f>[5]Outubro!$B$28</f>
        <v>24.295833333333331</v>
      </c>
      <c r="Z9" s="15">
        <f>[5]Outubro!$B$29</f>
        <v>24.574999999999999</v>
      </c>
      <c r="AA9" s="15">
        <f>[5]Outubro!$B$30</f>
        <v>24.745833333333334</v>
      </c>
      <c r="AB9" s="15">
        <f>[5]Outubro!$B$31</f>
        <v>23.095833333333331</v>
      </c>
      <c r="AC9" s="15">
        <f>[5]Outubro!$B$32</f>
        <v>22.108333333333334</v>
      </c>
      <c r="AD9" s="15">
        <f>[5]Outubro!$B$33</f>
        <v>24.783333333333342</v>
      </c>
      <c r="AE9" s="15">
        <f>[5]Outubro!$B$34</f>
        <v>27.733333333333334</v>
      </c>
      <c r="AF9" s="15">
        <f>[5]Outubro!$B$35</f>
        <v>29.350000000000005</v>
      </c>
      <c r="AG9" s="91">
        <f t="shared" ref="AG9:AG19" si="1">AVERAGE(B9:AF9)</f>
        <v>25.303091397849464</v>
      </c>
    </row>
    <row r="10" spans="1:33" ht="17.100000000000001" customHeight="1" x14ac:dyDescent="0.2">
      <c r="A10" s="145" t="s">
        <v>2</v>
      </c>
      <c r="B10" s="15">
        <f>[6]Outubro!$B$5</f>
        <v>27.311764705882347</v>
      </c>
      <c r="C10" s="15">
        <f>[6]Outubro!$B$6</f>
        <v>26.349999999999998</v>
      </c>
      <c r="D10" s="15">
        <f>[6]Outubro!$B$7</f>
        <v>26.347368421052629</v>
      </c>
      <c r="E10" s="15">
        <f>[6]Outubro!$B$8</f>
        <v>24.058823529411768</v>
      </c>
      <c r="F10" s="15">
        <f>[6]Outubro!$B$9</f>
        <v>25.662500000000001</v>
      </c>
      <c r="G10" s="15">
        <f>[6]Outubro!$B$10</f>
        <v>25.859999999999996</v>
      </c>
      <c r="H10" s="15">
        <f>[6]Outubro!$B$11</f>
        <v>27.15</v>
      </c>
      <c r="I10" s="15">
        <f>[6]Outubro!$B$12</f>
        <v>26.75238095238095</v>
      </c>
      <c r="J10" s="15">
        <f>[6]Outubro!$B$13</f>
        <v>27.44736842105263</v>
      </c>
      <c r="K10" s="15">
        <f>[6]Outubro!$B$14</f>
        <v>23.22</v>
      </c>
      <c r="L10" s="15">
        <f>[6]Outubro!$B$15</f>
        <v>25.466666666666672</v>
      </c>
      <c r="M10" s="15">
        <f>[6]Outubro!$B$16</f>
        <v>25.715789473684207</v>
      </c>
      <c r="N10" s="15">
        <f>[6]Outubro!$B$17</f>
        <v>25.257894736842101</v>
      </c>
      <c r="O10" s="15">
        <f>[6]Outubro!$B$18</f>
        <v>26.1</v>
      </c>
      <c r="P10" s="15">
        <f>[6]Outubro!$B$19</f>
        <v>26.331578947368421</v>
      </c>
      <c r="Q10" s="15">
        <f>[6]Outubro!$B$20</f>
        <v>28.100000000000005</v>
      </c>
      <c r="R10" s="15">
        <f>[6]Outubro!$B$21</f>
        <v>29.011111111111106</v>
      </c>
      <c r="S10" s="15">
        <f>[6]Outubro!$B$22</f>
        <v>28.915789473684214</v>
      </c>
      <c r="T10" s="15">
        <f>[6]Outubro!$B$23</f>
        <v>25.594736842105263</v>
      </c>
      <c r="U10" s="15">
        <f>[6]Outubro!$B$24</f>
        <v>26.8</v>
      </c>
      <c r="V10" s="15">
        <f>[6]Outubro!$B$25</f>
        <v>26.344999999999999</v>
      </c>
      <c r="W10" s="15">
        <f>[6]Outubro!$B$26</f>
        <v>27.719047619047608</v>
      </c>
      <c r="X10" s="15">
        <f>[6]Outubro!$B$27</f>
        <v>25.3</v>
      </c>
      <c r="Y10" s="15">
        <f>[6]Outubro!$B$28</f>
        <v>22.168421052631579</v>
      </c>
      <c r="Z10" s="15">
        <f>[6]Outubro!$B$29</f>
        <v>23.714285714285719</v>
      </c>
      <c r="AA10" s="15">
        <f>[6]Outubro!$B$30</f>
        <v>24.341666666666665</v>
      </c>
      <c r="AB10" s="15">
        <f>[6]Outubro!$B$31</f>
        <v>23.141666666666666</v>
      </c>
      <c r="AC10" s="15">
        <f>[6]Outubro!$B$32</f>
        <v>23.125000000000004</v>
      </c>
      <c r="AD10" s="15">
        <f>[6]Outubro!$B$33</f>
        <v>25.474999999999994</v>
      </c>
      <c r="AE10" s="15">
        <f>[6]Outubro!$B$34</f>
        <v>27.491666666666664</v>
      </c>
      <c r="AF10" s="15">
        <f>[6]Outubro!$B$35</f>
        <v>28.145833333333332</v>
      </c>
      <c r="AG10" s="91">
        <f>AVERAGE(B10:AF10)</f>
        <v>25.949076161307762</v>
      </c>
    </row>
    <row r="11" spans="1:33" ht="17.100000000000001" customHeight="1" x14ac:dyDescent="0.2">
      <c r="A11" s="145" t="s">
        <v>3</v>
      </c>
      <c r="B11" s="15">
        <f>[7]Outubro!$B$5</f>
        <v>28.918181818181822</v>
      </c>
      <c r="C11" s="15">
        <f>[7]Outubro!$B$6</f>
        <v>29.842857142857138</v>
      </c>
      <c r="D11" s="15">
        <f>[7]Outubro!$B$7</f>
        <v>29.390909090909087</v>
      </c>
      <c r="E11" s="15">
        <f>[7]Outubro!$B$8</f>
        <v>29.544444444444441</v>
      </c>
      <c r="F11" s="15">
        <f>[7]Outubro!$B$9</f>
        <v>29.26923076923077</v>
      </c>
      <c r="G11" s="15">
        <f>[7]Outubro!$B$10</f>
        <v>27.546666666666663</v>
      </c>
      <c r="H11" s="15">
        <f>[7]Outubro!$B$11</f>
        <v>27.1</v>
      </c>
      <c r="I11" s="15">
        <f>[7]Outubro!$B$12</f>
        <v>29.872727272727271</v>
      </c>
      <c r="J11" s="15">
        <f>[7]Outubro!$B$13</f>
        <v>28.666666666666668</v>
      </c>
      <c r="K11" s="15">
        <f>[7]Outubro!$B$14</f>
        <v>26.1</v>
      </c>
      <c r="L11" s="15">
        <f>[7]Outubro!$B$15</f>
        <v>28.15</v>
      </c>
      <c r="M11" s="15">
        <f>[7]Outubro!$B$16</f>
        <v>29.333333333333332</v>
      </c>
      <c r="N11" s="15">
        <f>[7]Outubro!$B$17</f>
        <v>29.599999999999998</v>
      </c>
      <c r="O11" s="15">
        <f>[7]Outubro!$B$18</f>
        <v>27</v>
      </c>
      <c r="P11" s="15">
        <f>[7]Outubro!$B$19</f>
        <v>30.745454545454546</v>
      </c>
      <c r="Q11" s="15">
        <f>[7]Outubro!$B$20</f>
        <v>25.6</v>
      </c>
      <c r="R11" s="15">
        <f>[7]Outubro!$B$21</f>
        <v>31.327272727272724</v>
      </c>
      <c r="S11" s="15">
        <f>[7]Outubro!$B$22</f>
        <v>33.480000000000004</v>
      </c>
      <c r="T11" s="15">
        <f>[7]Outubro!$B$23</f>
        <v>23.450000000000003</v>
      </c>
      <c r="U11" s="15">
        <f>[7]Outubro!$B$24</f>
        <v>28.433333333333337</v>
      </c>
      <c r="V11" s="15">
        <f>[7]Outubro!$B$25</f>
        <v>27.313333333333336</v>
      </c>
      <c r="W11" s="15">
        <f>[7]Outubro!$B$26</f>
        <v>28.588235294117645</v>
      </c>
      <c r="X11" s="15">
        <f>[7]Outubro!$B$27</f>
        <v>29.341666666666701</v>
      </c>
      <c r="Y11" s="15">
        <f>[7]Outubro!$B$28</f>
        <v>23.462500000000002</v>
      </c>
      <c r="Z11" s="15">
        <f>[7]Outubro!$B$29</f>
        <v>24.7</v>
      </c>
      <c r="AA11" s="15">
        <f>[7]Outubro!$B$30</f>
        <v>24.525000000000002</v>
      </c>
      <c r="AB11" s="15">
        <f>[7]Outubro!$B$31</f>
        <v>24.100000000000005</v>
      </c>
      <c r="AC11" s="15">
        <f>[7]Outubro!$B$32</f>
        <v>24.791666666666668</v>
      </c>
      <c r="AD11" s="15">
        <f>[7]Outubro!$B$33</f>
        <v>24.933333333333337</v>
      </c>
      <c r="AE11" s="15">
        <f>[7]Outubro!$B$34</f>
        <v>27.416666666666668</v>
      </c>
      <c r="AF11" s="15">
        <f>[7]Outubro!$B$35</f>
        <v>28.395833333333329</v>
      </c>
      <c r="AG11" s="91">
        <f>AVERAGE(B11:AF11)</f>
        <v>27.772235906619215</v>
      </c>
    </row>
    <row r="12" spans="1:33" ht="17.100000000000001" customHeight="1" x14ac:dyDescent="0.2">
      <c r="A12" s="145" t="s">
        <v>4</v>
      </c>
      <c r="B12" s="15">
        <f>[8]Outubro!$B$5</f>
        <v>26.923076923076923</v>
      </c>
      <c r="C12" s="15">
        <f>[8]Outubro!$B$6</f>
        <v>24.099999999999994</v>
      </c>
      <c r="D12" s="15">
        <f>[8]Outubro!$B$7</f>
        <v>24.939999999999998</v>
      </c>
      <c r="E12" s="15">
        <f>[8]Outubro!$B$8</f>
        <v>24.576470588235296</v>
      </c>
      <c r="F12" s="15">
        <f>[8]Outubro!$B$9</f>
        <v>22.842857142857142</v>
      </c>
      <c r="G12" s="15">
        <f>[8]Outubro!$B$10</f>
        <v>23.545454545454547</v>
      </c>
      <c r="H12" s="15">
        <f>[8]Outubro!$B$11</f>
        <v>24.566666666666666</v>
      </c>
      <c r="I12" s="15">
        <f>[8]Outubro!$B$12</f>
        <v>23.166666666666671</v>
      </c>
      <c r="J12" s="15">
        <f>[8]Outubro!$B$13</f>
        <v>23.587500000000002</v>
      </c>
      <c r="K12" s="15">
        <f>[8]Outubro!$B$14</f>
        <v>23.9375</v>
      </c>
      <c r="L12" s="15">
        <f>[8]Outubro!$B$15</f>
        <v>22.341666666666669</v>
      </c>
      <c r="M12" s="15">
        <f>[8]Outubro!$B$16</f>
        <v>23.822727272727267</v>
      </c>
      <c r="N12" s="15">
        <f>[8]Outubro!$B$17</f>
        <v>23.933333333333337</v>
      </c>
      <c r="O12" s="15">
        <f>[8]Outubro!$B$18</f>
        <v>23.704166666666662</v>
      </c>
      <c r="P12" s="15">
        <f>[8]Outubro!$B$19</f>
        <v>25.04</v>
      </c>
      <c r="Q12" s="15">
        <f>[8]Outubro!$B$20</f>
        <v>25.595238095238102</v>
      </c>
      <c r="R12" s="15">
        <f>[8]Outubro!$B$21</f>
        <v>25.520000000000003</v>
      </c>
      <c r="S12" s="15">
        <f>[8]Outubro!$B$22</f>
        <v>27.639999999999997</v>
      </c>
      <c r="T12" s="15">
        <f>[8]Outubro!$B$23</f>
        <v>23.636363636363637</v>
      </c>
      <c r="U12" s="15">
        <f>[8]Outubro!$B$24</f>
        <v>24.347826086956523</v>
      </c>
      <c r="V12" s="15">
        <f>[8]Outubro!$B$25</f>
        <v>23.324999999999999</v>
      </c>
      <c r="W12" s="15">
        <f>[8]Outubro!$B$26</f>
        <v>24.479166666666668</v>
      </c>
      <c r="X12" s="15">
        <f>[8]Outubro!$B$27</f>
        <v>23.879166666666666</v>
      </c>
      <c r="Y12" s="15">
        <f>[8]Outubro!$B$28</f>
        <v>21.541666666666668</v>
      </c>
      <c r="Z12" s="15">
        <f>[8]Outubro!$B$29</f>
        <v>23.408333333333331</v>
      </c>
      <c r="AA12" s="15">
        <f>[8]Outubro!$B$30</f>
        <v>24.025000000000002</v>
      </c>
      <c r="AB12" s="15">
        <f>[8]Outubro!$B$31</f>
        <v>22.291666666666668</v>
      </c>
      <c r="AC12" s="15">
        <f>[8]Outubro!$B$32</f>
        <v>22.733333333333338</v>
      </c>
      <c r="AD12" s="15">
        <f>[8]Outubro!$B$33</f>
        <v>24.86666666666666</v>
      </c>
      <c r="AE12" s="15">
        <f>[8]Outubro!$B$34</f>
        <v>26</v>
      </c>
      <c r="AF12" s="15">
        <f>[8]Outubro!$B$35</f>
        <v>26.450000000000003</v>
      </c>
      <c r="AG12" s="91">
        <f t="shared" si="1"/>
        <v>24.218306912609979</v>
      </c>
    </row>
    <row r="13" spans="1:33" ht="17.100000000000001" customHeight="1" x14ac:dyDescent="0.2">
      <c r="A13" s="145" t="s">
        <v>5</v>
      </c>
      <c r="B13" s="15">
        <f>[9]Outubro!$B$5</f>
        <v>28.841666666666658</v>
      </c>
      <c r="C13" s="15">
        <f>[9]Outubro!$B$6</f>
        <v>30.229166666666661</v>
      </c>
      <c r="D13" s="15">
        <f>[9]Outubro!$B$7</f>
        <v>25.933333333333334</v>
      </c>
      <c r="E13" s="15" t="str">
        <f>[9]Outubro!$B$8</f>
        <v>*</v>
      </c>
      <c r="F13" s="15" t="str">
        <f>[9]Outubro!$B$9</f>
        <v>*</v>
      </c>
      <c r="G13" s="15" t="str">
        <f>[9]Outubro!$B$10</f>
        <v>*</v>
      </c>
      <c r="H13" s="15" t="str">
        <f>[9]Outubro!$B$11</f>
        <v>*</v>
      </c>
      <c r="I13" s="15" t="str">
        <f>[9]Outubro!$B$12</f>
        <v>*</v>
      </c>
      <c r="J13" s="15" t="str">
        <f>[9]Outubro!$B$13</f>
        <v>*</v>
      </c>
      <c r="K13" s="15" t="str">
        <f>[9]Outubro!$B$14</f>
        <v>*</v>
      </c>
      <c r="L13" s="15">
        <f>[9]Outubro!$B$15</f>
        <v>28.776923076923069</v>
      </c>
      <c r="M13" s="15">
        <f>[9]Outubro!$B$16</f>
        <v>28.129166666666663</v>
      </c>
      <c r="N13" s="15">
        <f>[9]Outubro!$B$17</f>
        <v>28.845833333333335</v>
      </c>
      <c r="O13" s="15">
        <f>[9]Outubro!$B$18</f>
        <v>26.137499999999999</v>
      </c>
      <c r="P13" s="15">
        <f>[9]Outubro!$B$19</f>
        <v>27.129166666666666</v>
      </c>
      <c r="Q13" s="15">
        <f>[9]Outubro!$B$20</f>
        <v>26.066666666666663</v>
      </c>
      <c r="R13" s="15" t="str">
        <f>[9]Outubro!$B$21</f>
        <v>*</v>
      </c>
      <c r="S13" s="15" t="str">
        <f>[9]Outubro!$B$22</f>
        <v>*</v>
      </c>
      <c r="T13" s="15" t="str">
        <f>[9]Outubro!$B$23</f>
        <v>*</v>
      </c>
      <c r="U13" s="15" t="str">
        <f>[9]Outubro!$B$24</f>
        <v>*</v>
      </c>
      <c r="V13" s="15" t="str">
        <f>[9]Outubro!$B$25</f>
        <v>*</v>
      </c>
      <c r="W13" s="15">
        <f>[9]Outubro!$B$26</f>
        <v>28.128571428571433</v>
      </c>
      <c r="X13" s="15">
        <f>[9]Outubro!$B$27</f>
        <v>27.8</v>
      </c>
      <c r="Y13" s="15">
        <f>[9]Outubro!$B$28</f>
        <v>25.958333333333332</v>
      </c>
      <c r="Z13" s="15">
        <f>[9]Outubro!$B$29</f>
        <v>24.937500000000004</v>
      </c>
      <c r="AA13" s="15">
        <f>[9]Outubro!$B$30</f>
        <v>24.12222222222222</v>
      </c>
      <c r="AB13" s="15" t="str">
        <f>[9]Outubro!$B$31</f>
        <v>*</v>
      </c>
      <c r="AC13" s="15" t="str">
        <f>[9]Outubro!$B$32</f>
        <v>*</v>
      </c>
      <c r="AD13" s="15" t="str">
        <f>[9]Outubro!$B$33</f>
        <v>*</v>
      </c>
      <c r="AE13" s="15" t="str">
        <f>[9]Outubro!$B$34</f>
        <v>*</v>
      </c>
      <c r="AF13" s="15">
        <f>[9]Outubro!$B$35</f>
        <v>33.008333333333333</v>
      </c>
      <c r="AG13" s="91">
        <f t="shared" si="1"/>
        <v>27.602958892958888</v>
      </c>
    </row>
    <row r="14" spans="1:33" ht="17.100000000000001" customHeight="1" x14ac:dyDescent="0.2">
      <c r="A14" s="145" t="s">
        <v>47</v>
      </c>
      <c r="B14" s="15">
        <f>[10]Outubro!$B$5</f>
        <v>24.5625</v>
      </c>
      <c r="C14" s="15">
        <f>[10]Outubro!$B$6</f>
        <v>26.133333333333329</v>
      </c>
      <c r="D14" s="15">
        <f>[10]Outubro!$B$7</f>
        <v>25.279166666666669</v>
      </c>
      <c r="E14" s="15">
        <f>[10]Outubro!$B$8</f>
        <v>23.137500000000003</v>
      </c>
      <c r="F14" s="15">
        <f>[10]Outubro!$B$9</f>
        <v>22.24166666666666</v>
      </c>
      <c r="G14" s="15">
        <f>[10]Outubro!$B$10</f>
        <v>23.120833333333334</v>
      </c>
      <c r="H14" s="15">
        <f>[10]Outubro!$B$11</f>
        <v>25.370833333333337</v>
      </c>
      <c r="I14" s="15">
        <f>[10]Outubro!$B$12</f>
        <v>25.670833333333334</v>
      </c>
      <c r="J14" s="15">
        <f>[10]Outubro!$B$13</f>
        <v>24.162499999999994</v>
      </c>
      <c r="K14" s="15">
        <f>[10]Outubro!$B$14</f>
        <v>24.854166666666668</v>
      </c>
      <c r="L14" s="15">
        <f>[10]Outubro!$B$15</f>
        <v>23.691666666666666</v>
      </c>
      <c r="M14" s="15">
        <f>[10]Outubro!$B$16</f>
        <v>24.225000000000005</v>
      </c>
      <c r="N14" s="15">
        <f>[10]Outubro!$B$17</f>
        <v>24.608333333333331</v>
      </c>
      <c r="O14" s="15">
        <f>[10]Outubro!$B$18</f>
        <v>24.916666666666668</v>
      </c>
      <c r="P14" s="15">
        <f>[10]Outubro!$B$19</f>
        <v>25.041666666666675</v>
      </c>
      <c r="Q14" s="15">
        <f>[10]Outubro!$B$20</f>
        <v>25.895833333333332</v>
      </c>
      <c r="R14" s="15">
        <f>[10]Outubro!$B$21</f>
        <v>26.004166666666666</v>
      </c>
      <c r="S14" s="15">
        <f>[10]Outubro!$B$22</f>
        <v>27.029166666666665</v>
      </c>
      <c r="T14" s="15">
        <f>[10]Outubro!$B$23</f>
        <v>24.716666666666665</v>
      </c>
      <c r="U14" s="15">
        <f>[10]Outubro!$B$24</f>
        <v>25.629166666666666</v>
      </c>
      <c r="V14" s="15">
        <f>[10]Outubro!$B$25</f>
        <v>25.570833333333336</v>
      </c>
      <c r="W14" s="15">
        <f>[10]Outubro!$B$26</f>
        <v>24.75</v>
      </c>
      <c r="X14" s="15">
        <f>[10]Outubro!$B$27</f>
        <v>25.095833333333335</v>
      </c>
      <c r="Y14" s="15">
        <f>[10]Outubro!$B$28</f>
        <v>21.604166666666668</v>
      </c>
      <c r="Z14" s="15">
        <f>[10]Outubro!$B$29</f>
        <v>24.554166666666671</v>
      </c>
      <c r="AA14" s="15">
        <f>[10]Outubro!$B$30</f>
        <v>24.891666666666666</v>
      </c>
      <c r="AB14" s="15">
        <f>[10]Outubro!$B$31</f>
        <v>22.620833333333337</v>
      </c>
      <c r="AC14" s="15">
        <f>[10]Outubro!$B$32</f>
        <v>23.9375</v>
      </c>
      <c r="AD14" s="15">
        <f>[10]Outubro!$B$33</f>
        <v>25.391666666666666</v>
      </c>
      <c r="AE14" s="15">
        <f>[10]Outubro!$B$34</f>
        <v>26.3</v>
      </c>
      <c r="AF14" s="15">
        <f>[10]Outubro!$B$35</f>
        <v>25.579166666666666</v>
      </c>
      <c r="AG14" s="91">
        <f>AVERAGE(B14:AF14)</f>
        <v>24.728629032258059</v>
      </c>
    </row>
    <row r="15" spans="1:33" ht="17.100000000000001" customHeight="1" x14ac:dyDescent="0.2">
      <c r="A15" s="145" t="s">
        <v>6</v>
      </c>
      <c r="B15" s="15">
        <f>[11]Outubro!$B$5</f>
        <v>25.385000000000002</v>
      </c>
      <c r="C15" s="15">
        <f>[11]Outubro!$B$6</f>
        <v>26.273684210526319</v>
      </c>
      <c r="D15" s="15">
        <f>[11]Outubro!$B$7</f>
        <v>26.85</v>
      </c>
      <c r="E15" s="15">
        <f>[11]Outubro!$B$8</f>
        <v>26.859090909090909</v>
      </c>
      <c r="F15" s="15">
        <f>[11]Outubro!$B$9</f>
        <v>25.042857142857137</v>
      </c>
      <c r="G15" s="15">
        <f>[11]Outubro!$B$10</f>
        <v>26.339130434782618</v>
      </c>
      <c r="H15" s="15">
        <f>[11]Outubro!$B$11</f>
        <v>27.334999999999997</v>
      </c>
      <c r="I15" s="15">
        <f>[11]Outubro!$B$12</f>
        <v>28.133333333333336</v>
      </c>
      <c r="J15" s="15">
        <f>[11]Outubro!$B$13</f>
        <v>28.418181818181814</v>
      </c>
      <c r="K15" s="15">
        <f>[11]Outubro!$B$14</f>
        <v>26.513043478260869</v>
      </c>
      <c r="L15" s="15">
        <f>[11]Outubro!$B$15</f>
        <v>25.995652173913037</v>
      </c>
      <c r="M15" s="15">
        <f>[11]Outubro!$B$16</f>
        <v>26.095000000000006</v>
      </c>
      <c r="N15" s="15">
        <f>[11]Outubro!$B$17</f>
        <v>24.42</v>
      </c>
      <c r="O15" s="15">
        <f>[11]Outubro!$B$18</f>
        <v>24.080000000000002</v>
      </c>
      <c r="P15" s="15">
        <f>[11]Outubro!$B$19</f>
        <v>24.773684210526316</v>
      </c>
      <c r="Q15" s="15">
        <f>[11]Outubro!$B$20</f>
        <v>23.947058823529407</v>
      </c>
      <c r="R15" s="15">
        <f>[11]Outubro!$B$21</f>
        <v>27.618749999999999</v>
      </c>
      <c r="S15" s="15">
        <f>[11]Outubro!$B$22</f>
        <v>28.468421052631577</v>
      </c>
      <c r="T15" s="15">
        <f>[11]Outubro!$B$23</f>
        <v>26.836842105263155</v>
      </c>
      <c r="U15" s="15">
        <f>[11]Outubro!$B$24</f>
        <v>26.112500000000001</v>
      </c>
      <c r="V15" s="15">
        <f>[11]Outubro!$B$25</f>
        <v>26.994117647058822</v>
      </c>
      <c r="W15" s="15">
        <f>[11]Outubro!$B$26</f>
        <v>25.150000000000002</v>
      </c>
      <c r="X15" s="15">
        <f>[11]Outubro!$B$27</f>
        <v>27.12142857142857</v>
      </c>
      <c r="Y15" s="15">
        <f>[11]Outubro!$B$28</f>
        <v>24.957894736842107</v>
      </c>
      <c r="Z15" s="15">
        <f>[11]Outubro!$B$29</f>
        <v>24.775000000000002</v>
      </c>
      <c r="AA15" s="15">
        <f>[11]Outubro!$B$30</f>
        <v>24.338461538461537</v>
      </c>
      <c r="AB15" s="15">
        <f>[11]Outubro!$B$31</f>
        <v>25.59375</v>
      </c>
      <c r="AC15" s="15">
        <f>[11]Outubro!$B$32</f>
        <v>23.807692307692307</v>
      </c>
      <c r="AD15" s="15">
        <f>[11]Outubro!$B$33</f>
        <v>26.285714285714288</v>
      </c>
      <c r="AE15" s="15">
        <f>[11]Outubro!$B$34</f>
        <v>25.527272727272727</v>
      </c>
      <c r="AF15" s="15">
        <f>[11]Outubro!$B$35</f>
        <v>26.927272727272733</v>
      </c>
      <c r="AG15" s="91">
        <f t="shared" si="1"/>
        <v>26.031478523698048</v>
      </c>
    </row>
    <row r="16" spans="1:33" ht="17.100000000000001" customHeight="1" x14ac:dyDescent="0.2">
      <c r="A16" s="145" t="s">
        <v>7</v>
      </c>
      <c r="B16" s="15">
        <f>[12]Outubro!$B$5</f>
        <v>24.979166666666668</v>
      </c>
      <c r="C16" s="15">
        <f>[12]Outubro!$B$6</f>
        <v>25.620833333333337</v>
      </c>
      <c r="D16" s="15">
        <f>[12]Outubro!$B$7</f>
        <v>24.654166666666665</v>
      </c>
      <c r="E16" s="15">
        <f>[12]Outubro!$B$8</f>
        <v>23.216666666666669</v>
      </c>
      <c r="F16" s="15">
        <f>[12]Outubro!$B$9</f>
        <v>23.262499999999999</v>
      </c>
      <c r="G16" s="15">
        <f>[12]Outubro!$B$10</f>
        <v>24.487499999999997</v>
      </c>
      <c r="H16" s="15">
        <f>[12]Outubro!$B$11</f>
        <v>24.554166666666664</v>
      </c>
      <c r="I16" s="15">
        <f>[12]Outubro!$B$12</f>
        <v>21.487500000000001</v>
      </c>
      <c r="J16" s="15">
        <f>[12]Outubro!$B$13</f>
        <v>21.762499999999999</v>
      </c>
      <c r="K16" s="15">
        <f>[12]Outubro!$B$14</f>
        <v>19.804166666666671</v>
      </c>
      <c r="L16" s="15">
        <f>[12]Outubro!$B$15</f>
        <v>22.479166666666661</v>
      </c>
      <c r="M16" s="15">
        <f>[12]Outubro!$B$16</f>
        <v>24.095833333333331</v>
      </c>
      <c r="N16" s="15">
        <f>[12]Outubro!$B$17</f>
        <v>26.462500000000002</v>
      </c>
      <c r="O16" s="15">
        <f>[12]Outubro!$B$18</f>
        <v>24.8</v>
      </c>
      <c r="P16" s="15">
        <f>[12]Outubro!$B$19</f>
        <v>23.925000000000001</v>
      </c>
      <c r="Q16" s="15">
        <f>[12]Outubro!$B$20</f>
        <v>25.625</v>
      </c>
      <c r="R16" s="15">
        <f>[12]Outubro!$B$21</f>
        <v>28.295833333333331</v>
      </c>
      <c r="S16" s="15">
        <f>[12]Outubro!$B$22</f>
        <v>26.162500000000005</v>
      </c>
      <c r="T16" s="15">
        <f>[12]Outubro!$B$23</f>
        <v>23.083333333333332</v>
      </c>
      <c r="U16" s="15">
        <f>[12]Outubro!$B$24</f>
        <v>23.929166666666671</v>
      </c>
      <c r="V16" s="15">
        <f>[12]Outubro!$B$25</f>
        <v>23.420833333333331</v>
      </c>
      <c r="W16" s="15">
        <f>[12]Outubro!$B$26</f>
        <v>25.629166666666663</v>
      </c>
      <c r="X16" s="15">
        <f>[12]Outubro!$B$27</f>
        <v>25.091666666666669</v>
      </c>
      <c r="Y16" s="15">
        <f>[12]Outubro!$B$28</f>
        <v>22.012499999999999</v>
      </c>
      <c r="Z16" s="15">
        <f>[12]Outubro!$B$29</f>
        <v>23.020833333333332</v>
      </c>
      <c r="AA16" s="15">
        <f>[12]Outubro!$B$30</f>
        <v>23.429166666666664</v>
      </c>
      <c r="AB16" s="15">
        <f>[12]Outubro!$B$31</f>
        <v>22.608333333333334</v>
      </c>
      <c r="AC16" s="15">
        <f>[12]Outubro!$B$32</f>
        <v>21.166666666666668</v>
      </c>
      <c r="AD16" s="15">
        <f>[12]Outubro!$B$33</f>
        <v>24.554166666666664</v>
      </c>
      <c r="AE16" s="15">
        <f>[12]Outubro!$B$34</f>
        <v>27.108333333333324</v>
      </c>
      <c r="AF16" s="15">
        <f>[12]Outubro!$B$35</f>
        <v>26.662499999999994</v>
      </c>
      <c r="AG16" s="91">
        <f t="shared" si="1"/>
        <v>24.109408602150545</v>
      </c>
    </row>
    <row r="17" spans="1:33" ht="17.100000000000001" customHeight="1" x14ac:dyDescent="0.2">
      <c r="A17" s="145" t="s">
        <v>8</v>
      </c>
      <c r="B17" s="15">
        <f>[13]Outubro!$B$5</f>
        <v>24.037500000000005</v>
      </c>
      <c r="C17" s="15">
        <f>[13]Outubro!$B$6</f>
        <v>25.004166666666666</v>
      </c>
      <c r="D17" s="15">
        <f>[13]Outubro!$B$7</f>
        <v>24.933333333333337</v>
      </c>
      <c r="E17" s="15">
        <f>[13]Outubro!$B$8</f>
        <v>23.600000000000005</v>
      </c>
      <c r="F17" s="15">
        <f>[13]Outubro!$B$9</f>
        <v>23.454166666666666</v>
      </c>
      <c r="G17" s="15">
        <f>[13]Outubro!$B$10</f>
        <v>22.516666666666666</v>
      </c>
      <c r="H17" s="15">
        <f>[13]Outubro!$B$11</f>
        <v>23.545833333333331</v>
      </c>
      <c r="I17" s="15">
        <f>[13]Outubro!$B$12</f>
        <v>21.391666666666666</v>
      </c>
      <c r="J17" s="15">
        <f>[13]Outubro!$B$13</f>
        <v>20.987499999999997</v>
      </c>
      <c r="K17" s="15">
        <f>[13]Outubro!$B$14</f>
        <v>21.245833333333337</v>
      </c>
      <c r="L17" s="15">
        <f>[13]Outubro!$B$15</f>
        <v>22.225000000000005</v>
      </c>
      <c r="M17" s="15">
        <f>[13]Outubro!$B$16</f>
        <v>23.562499999999996</v>
      </c>
      <c r="N17" s="15">
        <f>[13]Outubro!$B$17</f>
        <v>26.525000000000002</v>
      </c>
      <c r="O17" s="15">
        <f>[13]Outubro!$B$18</f>
        <v>23.854166666666668</v>
      </c>
      <c r="P17" s="15">
        <f>[13]Outubro!$B$19</f>
        <v>23.433333333333334</v>
      </c>
      <c r="Q17" s="15">
        <f>[13]Outubro!$B$20</f>
        <v>24.470833333333331</v>
      </c>
      <c r="R17" s="15">
        <f>[13]Outubro!$B$21</f>
        <v>24.320833333333336</v>
      </c>
      <c r="S17" s="15">
        <f>[13]Outubro!$B$22</f>
        <v>22.941666666666666</v>
      </c>
      <c r="T17" s="15">
        <f>[13]Outubro!$B$23</f>
        <v>22.570833333333329</v>
      </c>
      <c r="U17" s="15">
        <f>[13]Outubro!$B$24</f>
        <v>23.329166666666669</v>
      </c>
      <c r="V17" s="15">
        <f>[13]Outubro!$B$25</f>
        <v>22.491666666666664</v>
      </c>
      <c r="W17" s="15">
        <f>[13]Outubro!$B$26</f>
        <v>23.191666666666666</v>
      </c>
      <c r="X17" s="15">
        <f>[13]Outubro!$B$27</f>
        <v>24.479166666666661</v>
      </c>
      <c r="Y17" s="15">
        <f>[13]Outubro!$B$28</f>
        <v>22.266666666666666</v>
      </c>
      <c r="Z17" s="15">
        <f>[13]Outubro!$B$29</f>
        <v>21.716666666666665</v>
      </c>
      <c r="AA17" s="15">
        <f>[13]Outubro!$B$30</f>
        <v>22.966666666666665</v>
      </c>
      <c r="AB17" s="15">
        <f>[13]Outubro!$B$31</f>
        <v>21.608333333333334</v>
      </c>
      <c r="AC17" s="15">
        <f>[13]Outubro!$B$32</f>
        <v>21.141666666666669</v>
      </c>
      <c r="AD17" s="15">
        <f>[13]Outubro!$B$33</f>
        <v>23.258333333333329</v>
      </c>
      <c r="AE17" s="15">
        <f>[13]Outubro!$B$34</f>
        <v>25.995833333333337</v>
      </c>
      <c r="AF17" s="15">
        <f>[13]Outubro!$B$35</f>
        <v>24.658333333333335</v>
      </c>
      <c r="AG17" s="91">
        <f t="shared" si="1"/>
        <v>23.281451612903222</v>
      </c>
    </row>
    <row r="18" spans="1:33" ht="17.100000000000001" customHeight="1" x14ac:dyDescent="0.2">
      <c r="A18" s="145" t="s">
        <v>9</v>
      </c>
      <c r="B18" s="15">
        <f>[14]Outubro!$B$5</f>
        <v>24.720833333333331</v>
      </c>
      <c r="C18" s="15">
        <f>[14]Outubro!$B$6</f>
        <v>26.099999999999998</v>
      </c>
      <c r="D18" s="15">
        <f>[14]Outubro!$B$7</f>
        <v>26.391666666666669</v>
      </c>
      <c r="E18" s="15">
        <f>[14]Outubro!$B$8</f>
        <v>24.850000000000005</v>
      </c>
      <c r="F18" s="15">
        <f>[14]Outubro!$B$9</f>
        <v>24.083333333333332</v>
      </c>
      <c r="G18" s="15">
        <f>[14]Outubro!$B$10</f>
        <v>23.954166666666666</v>
      </c>
      <c r="H18" s="15">
        <f>[14]Outubro!$B$11</f>
        <v>25.095833333333335</v>
      </c>
      <c r="I18" s="15">
        <f>[14]Outubro!$B$12</f>
        <v>22.158333333333335</v>
      </c>
      <c r="J18" s="15">
        <f>[14]Outubro!$B$13</f>
        <v>21.083333333333339</v>
      </c>
      <c r="K18" s="15">
        <f>[14]Outubro!$B$14</f>
        <v>20.204166666666669</v>
      </c>
      <c r="L18" s="15">
        <f>[14]Outubro!$B$15</f>
        <v>22.770833333333332</v>
      </c>
      <c r="M18" s="15">
        <f>[14]Outubro!$B$16</f>
        <v>24.325000000000003</v>
      </c>
      <c r="N18" s="15">
        <f>[14]Outubro!$B$17</f>
        <v>26.066666666666666</v>
      </c>
      <c r="O18" s="15">
        <f>[14]Outubro!$B$18</f>
        <v>25.362500000000001</v>
      </c>
      <c r="P18" s="15">
        <f>[14]Outubro!$B$19</f>
        <v>24.474999999999998</v>
      </c>
      <c r="Q18" s="15">
        <f>[14]Outubro!$B$20</f>
        <v>26.558333333333337</v>
      </c>
      <c r="R18" s="15">
        <f>[14]Outubro!$B$21</f>
        <v>27.533333333333335</v>
      </c>
      <c r="S18" s="15">
        <f>[14]Outubro!$B$22</f>
        <v>25.404166666666665</v>
      </c>
      <c r="T18" s="15">
        <f>[14]Outubro!$B$23</f>
        <v>23.913043478260864</v>
      </c>
      <c r="U18" s="15">
        <f>[14]Outubro!$B$24</f>
        <v>24.216666666666665</v>
      </c>
      <c r="V18" s="15">
        <f>[14]Outubro!$B$25</f>
        <v>22.883333333333329</v>
      </c>
      <c r="W18" s="15">
        <f>[14]Outubro!$B$26</f>
        <v>24.879166666666666</v>
      </c>
      <c r="X18" s="15">
        <f>[14]Outubro!$B$27</f>
        <v>25.183333333333337</v>
      </c>
      <c r="Y18" s="15">
        <f>[14]Outubro!$B$28</f>
        <v>22.316666666666666</v>
      </c>
      <c r="Z18" s="15">
        <f>[14]Outubro!$B$29</f>
        <v>23.141666666666666</v>
      </c>
      <c r="AA18" s="15">
        <f>[14]Outubro!$B$30</f>
        <v>23.400000000000002</v>
      </c>
      <c r="AB18" s="15">
        <f>[14]Outubro!$B$31</f>
        <v>23.258333333333329</v>
      </c>
      <c r="AC18" s="15">
        <f>[14]Outubro!$B$32</f>
        <v>22.266666666666662</v>
      </c>
      <c r="AD18" s="15">
        <f>[14]Outubro!$B$33</f>
        <v>24.170833333333334</v>
      </c>
      <c r="AE18" s="15">
        <f>[14]Outubro!$B$34</f>
        <v>27.1875</v>
      </c>
      <c r="AF18" s="15">
        <f>[14]Outubro!$B$35</f>
        <v>26.470833333333331</v>
      </c>
      <c r="AG18" s="91">
        <f t="shared" si="1"/>
        <v>24.336307854137448</v>
      </c>
    </row>
    <row r="19" spans="1:33" ht="17.100000000000001" customHeight="1" x14ac:dyDescent="0.2">
      <c r="A19" s="145" t="s">
        <v>46</v>
      </c>
      <c r="B19" s="15">
        <f>[15]Outubro!$B$5</f>
        <v>26.150000000000006</v>
      </c>
      <c r="C19" s="15">
        <f>[15]Outubro!$B$6</f>
        <v>26.358333333333345</v>
      </c>
      <c r="D19" s="15">
        <f>[15]Outubro!$B$7</f>
        <v>25.991666666666671</v>
      </c>
      <c r="E19" s="15">
        <f>[15]Outubro!$B$8</f>
        <v>24.250000000000004</v>
      </c>
      <c r="F19" s="15">
        <f>[15]Outubro!$B$9</f>
        <v>25.766666666666666</v>
      </c>
      <c r="G19" s="15">
        <f>[15]Outubro!$B$10</f>
        <v>25.791666666666671</v>
      </c>
      <c r="H19" s="15">
        <f>[15]Outubro!$B$11</f>
        <v>27.108333333333334</v>
      </c>
      <c r="I19" s="15">
        <f>[15]Outubro!$B$12</f>
        <v>25.912499999999991</v>
      </c>
      <c r="J19" s="15">
        <f>[15]Outubro!$B$13</f>
        <v>26.808333333333334</v>
      </c>
      <c r="K19" s="15">
        <f>[15]Outubro!$B$14</f>
        <v>22.883333333333336</v>
      </c>
      <c r="L19" s="15">
        <f>[15]Outubro!$B$15</f>
        <v>25.154166666666665</v>
      </c>
      <c r="M19" s="15">
        <f>[15]Outubro!$B$16</f>
        <v>26.962499999999995</v>
      </c>
      <c r="N19" s="15">
        <f>[15]Outubro!$B$17</f>
        <v>27.570833333333329</v>
      </c>
      <c r="O19" s="15">
        <f>[15]Outubro!$B$18</f>
        <v>25.870833333333334</v>
      </c>
      <c r="P19" s="15">
        <f>[15]Outubro!$B$19</f>
        <v>24.895833333333332</v>
      </c>
      <c r="Q19" s="15">
        <f>[15]Outubro!$B$20</f>
        <v>26.083333333333329</v>
      </c>
      <c r="R19" s="15">
        <f>[15]Outubro!$B$21</f>
        <v>29.262500000000006</v>
      </c>
      <c r="S19" s="15">
        <f>[15]Outubro!$B$22</f>
        <v>29.545833333333334</v>
      </c>
      <c r="T19" s="15">
        <f>[15]Outubro!$B$23</f>
        <v>24.295833333333334</v>
      </c>
      <c r="U19" s="15">
        <f>[15]Outubro!$B$24</f>
        <v>27.108333333333334</v>
      </c>
      <c r="V19" s="15">
        <f>[15]Outubro!$B$25</f>
        <v>26.778260869565212</v>
      </c>
      <c r="W19" s="15">
        <f>[15]Outubro!$B$26</f>
        <v>27.329166666666666</v>
      </c>
      <c r="X19" s="15">
        <f>[15]Outubro!$B$27</f>
        <v>26.2</v>
      </c>
      <c r="Y19" s="15">
        <f>[15]Outubro!$B$28</f>
        <v>24.241666666666674</v>
      </c>
      <c r="Z19" s="15">
        <f>[15]Outubro!$B$29</f>
        <v>24.283333333333331</v>
      </c>
      <c r="AA19" s="15">
        <f>[15]Outubro!$B$30</f>
        <v>24.712500000000002</v>
      </c>
      <c r="AB19" s="15">
        <f>[15]Outubro!$B$31</f>
        <v>23.895833333333332</v>
      </c>
      <c r="AC19" s="15">
        <f>[15]Outubro!$B$32</f>
        <v>22.937499999999996</v>
      </c>
      <c r="AD19" s="15">
        <f>[15]Outubro!$B$33</f>
        <v>25.695833333333336</v>
      </c>
      <c r="AE19" s="15">
        <f>[15]Outubro!$B$34</f>
        <v>27.841666666666658</v>
      </c>
      <c r="AF19" s="15">
        <f>[15]Outubro!$B$35</f>
        <v>29.379166666666666</v>
      </c>
      <c r="AG19" s="91">
        <f t="shared" si="1"/>
        <v>26.034379382889206</v>
      </c>
    </row>
    <row r="20" spans="1:33" ht="17.100000000000001" customHeight="1" x14ac:dyDescent="0.2">
      <c r="A20" s="145" t="s">
        <v>10</v>
      </c>
      <c r="B20" s="15">
        <f>[16]Outubro!$B$5</f>
        <v>24.86666666666666</v>
      </c>
      <c r="C20" s="15">
        <f>[16]Outubro!$B$6</f>
        <v>25.679166666666664</v>
      </c>
      <c r="D20" s="15">
        <f>[16]Outubro!$B$7</f>
        <v>24.545833333333331</v>
      </c>
      <c r="E20" s="15">
        <f>[16]Outubro!$B$8</f>
        <v>22.983333333333338</v>
      </c>
      <c r="F20" s="15">
        <f>[16]Outubro!$B$9</f>
        <v>23.295833333333334</v>
      </c>
      <c r="G20" s="15">
        <f>[16]Outubro!$B$10</f>
        <v>23.462499999999995</v>
      </c>
      <c r="H20" s="15">
        <f>[16]Outubro!$B$11</f>
        <v>24.612500000000001</v>
      </c>
      <c r="I20" s="15">
        <f>[16]Outubro!$B$12</f>
        <v>21.266666666666669</v>
      </c>
      <c r="J20" s="15">
        <f>[16]Outubro!$B$13</f>
        <v>21.024999999999995</v>
      </c>
      <c r="K20" s="15">
        <f>[16]Outubro!$B$14</f>
        <v>20.620833333333334</v>
      </c>
      <c r="L20" s="15">
        <f>[16]Outubro!$B$15</f>
        <v>22.408333333333335</v>
      </c>
      <c r="M20" s="15">
        <f>[16]Outubro!$B$16</f>
        <v>24.179166666666664</v>
      </c>
      <c r="N20" s="15">
        <f>[16]Outubro!$B$17</f>
        <v>27.237499999999994</v>
      </c>
      <c r="O20" s="15">
        <f>[16]Outubro!$B$18</f>
        <v>24.608333333333338</v>
      </c>
      <c r="P20" s="15">
        <f>[16]Outubro!$B$19</f>
        <v>23.729166666666661</v>
      </c>
      <c r="Q20" s="15">
        <f>[16]Outubro!$B$20</f>
        <v>25.654166666666669</v>
      </c>
      <c r="R20" s="15">
        <f>[16]Outubro!$B$21</f>
        <v>26.116666666666664</v>
      </c>
      <c r="S20" s="15">
        <f>[16]Outubro!$B$22</f>
        <v>24.737499999999994</v>
      </c>
      <c r="T20" s="15">
        <f>[16]Outubro!$B$23</f>
        <v>23.641666666666666</v>
      </c>
      <c r="U20" s="15">
        <f>[16]Outubro!$B$24</f>
        <v>23.783333333333331</v>
      </c>
      <c r="V20" s="15">
        <f>[16]Outubro!$B$25</f>
        <v>23.029166666666665</v>
      </c>
      <c r="W20" s="15">
        <f>[16]Outubro!$B$26</f>
        <v>24.816666666666666</v>
      </c>
      <c r="X20" s="15">
        <f>[16]Outubro!$B$27</f>
        <v>24.525000000000002</v>
      </c>
      <c r="Y20" s="15">
        <f>[16]Outubro!$B$28</f>
        <v>22.904166666666665</v>
      </c>
      <c r="Z20" s="15">
        <f>[16]Outubro!$B$29</f>
        <v>23.666666666666671</v>
      </c>
      <c r="AA20" s="15">
        <f>[16]Outubro!$B$30</f>
        <v>23.55</v>
      </c>
      <c r="AB20" s="15">
        <f>[16]Outubro!$B$31</f>
        <v>22.354166666666671</v>
      </c>
      <c r="AC20" s="15">
        <f>[16]Outubro!$B$32</f>
        <v>21.266666666666666</v>
      </c>
      <c r="AD20" s="15">
        <f>[16]Outubro!$B$33</f>
        <v>23.779166666666669</v>
      </c>
      <c r="AE20" s="15">
        <f>[16]Outubro!$B$34</f>
        <v>27.212500000000002</v>
      </c>
      <c r="AF20" s="15">
        <f>[16]Outubro!$B$35</f>
        <v>25.558333333333326</v>
      </c>
      <c r="AG20" s="91">
        <f t="shared" ref="AG20:AG29" si="2">AVERAGE(B20:AF20)</f>
        <v>23.906989247311824</v>
      </c>
    </row>
    <row r="21" spans="1:33" ht="17.100000000000001" customHeight="1" x14ac:dyDescent="0.2">
      <c r="A21" s="145" t="s">
        <v>11</v>
      </c>
      <c r="B21" s="15">
        <f>[17]Outubro!$B$5</f>
        <v>24.604166666666668</v>
      </c>
      <c r="C21" s="15">
        <f>[17]Outubro!$B$6</f>
        <v>24.445833333333336</v>
      </c>
      <c r="D21" s="15">
        <f>[17]Outubro!$B$7</f>
        <v>24.375</v>
      </c>
      <c r="E21" s="15">
        <f>[17]Outubro!$B$8</f>
        <v>23.841666666666669</v>
      </c>
      <c r="F21" s="15">
        <f>[17]Outubro!$B$9</f>
        <v>23.895833333333332</v>
      </c>
      <c r="G21" s="15">
        <f>[17]Outubro!$B$10</f>
        <v>24.333333333333332</v>
      </c>
      <c r="H21" s="15">
        <f>[17]Outubro!$B$11</f>
        <v>25.204166666666666</v>
      </c>
      <c r="I21" s="15">
        <f>[17]Outubro!$B$12</f>
        <v>24.570833333333329</v>
      </c>
      <c r="J21" s="15">
        <f>[17]Outubro!$B$13</f>
        <v>23.612500000000001</v>
      </c>
      <c r="K21" s="15">
        <f>[17]Outubro!$B$14</f>
        <v>20.499999999999996</v>
      </c>
      <c r="L21" s="15">
        <f>[17]Outubro!$B$15</f>
        <v>23.149999999999991</v>
      </c>
      <c r="M21" s="15">
        <f>[17]Outubro!$B$16</f>
        <v>25.179166666666664</v>
      </c>
      <c r="N21" s="15">
        <f>[17]Outubro!$B$17</f>
        <v>26.541666666666668</v>
      </c>
      <c r="O21" s="15">
        <f>[17]Outubro!$B$18</f>
        <v>25.670833333333331</v>
      </c>
      <c r="P21" s="15">
        <f>[17]Outubro!$B$19</f>
        <v>25.370833333333334</v>
      </c>
      <c r="Q21" s="15">
        <f>[17]Outubro!$B$20</f>
        <v>26.095833333333331</v>
      </c>
      <c r="R21" s="15">
        <f>[17]Outubro!$B$21</f>
        <v>28.104166666666668</v>
      </c>
      <c r="S21" s="15">
        <f>[17]Outubro!$B$22</f>
        <v>27.466666666666658</v>
      </c>
      <c r="T21" s="15">
        <f>[17]Outubro!$B$23</f>
        <v>23.987499999999997</v>
      </c>
      <c r="U21" s="15">
        <f>[17]Outubro!$B$24</f>
        <v>25.475000000000005</v>
      </c>
      <c r="V21" s="15">
        <f>[17]Outubro!$B$25</f>
        <v>24.070833333333336</v>
      </c>
      <c r="W21" s="15">
        <f>[17]Outubro!$B$26</f>
        <v>24.912499999999998</v>
      </c>
      <c r="X21" s="15">
        <f>[17]Outubro!$B$27</f>
        <v>26.479166666666668</v>
      </c>
      <c r="Y21" s="15">
        <f>[17]Outubro!$B$28</f>
        <v>23.420833333333331</v>
      </c>
      <c r="Z21" s="15">
        <f>[17]Outubro!$B$29</f>
        <v>23.629166666666666</v>
      </c>
      <c r="AA21" s="15">
        <f>[17]Outubro!$B$30</f>
        <v>23.841666666666669</v>
      </c>
      <c r="AB21" s="15">
        <f>[17]Outubro!$B$31</f>
        <v>23.858333333333334</v>
      </c>
      <c r="AC21" s="15">
        <f>[17]Outubro!$B$32</f>
        <v>22.295833333333334</v>
      </c>
      <c r="AD21" s="15">
        <f>[17]Outubro!$B$33</f>
        <v>24.870833333333334</v>
      </c>
      <c r="AE21" s="15">
        <f>[17]Outubro!$B$34</f>
        <v>27.045833333333334</v>
      </c>
      <c r="AF21" s="15">
        <f>[17]Outubro!$B$35</f>
        <v>27.754166666666674</v>
      </c>
      <c r="AG21" s="91">
        <f t="shared" ref="AG21:AG27" si="3">AVERAGE(B21:AF21)</f>
        <v>24.793682795698931</v>
      </c>
    </row>
    <row r="22" spans="1:33" ht="17.100000000000001" customHeight="1" x14ac:dyDescent="0.2">
      <c r="A22" s="145" t="s">
        <v>12</v>
      </c>
      <c r="B22" s="15">
        <f>[18]Outubro!$B$5</f>
        <v>29.186666666666664</v>
      </c>
      <c r="C22" s="15">
        <f>[18]Outubro!$B$6</f>
        <v>28.205555555555556</v>
      </c>
      <c r="D22" s="15">
        <f>[18]Outubro!$B$7</f>
        <v>28.193333333333335</v>
      </c>
      <c r="E22" s="15">
        <f>[18]Outubro!$B$8</f>
        <v>26.75</v>
      </c>
      <c r="F22" s="15">
        <f>[18]Outubro!$B$9</f>
        <v>27.793333333333333</v>
      </c>
      <c r="G22" s="15">
        <f>[18]Outubro!$B$10</f>
        <v>28.644444444444446</v>
      </c>
      <c r="H22" s="15">
        <f>[18]Outubro!$B$11</f>
        <v>30.907142857142862</v>
      </c>
      <c r="I22" s="15">
        <f>[18]Outubro!$B$12</f>
        <v>30.82</v>
      </c>
      <c r="J22" s="15">
        <f>[18]Outubro!$B$13</f>
        <v>30.029411764705884</v>
      </c>
      <c r="K22" s="15">
        <f>[18]Outubro!$B$14</f>
        <v>26.410000000000004</v>
      </c>
      <c r="L22" s="15">
        <f>[18]Outubro!$B$15</f>
        <v>29.449999999999992</v>
      </c>
      <c r="M22" s="15">
        <f>[18]Outubro!$B$16</f>
        <v>29.987499999999997</v>
      </c>
      <c r="N22" s="15">
        <f>[18]Outubro!$B$17</f>
        <v>29.612500000000001</v>
      </c>
      <c r="O22" s="15">
        <f>[18]Outubro!$B$18</f>
        <v>27.016666666666666</v>
      </c>
      <c r="P22" s="15">
        <f>[18]Outubro!$B$19</f>
        <v>29.925000000000001</v>
      </c>
      <c r="Q22" s="15">
        <f>[18]Outubro!$B$20</f>
        <v>31.487500000000001</v>
      </c>
      <c r="R22" s="15">
        <f>[18]Outubro!$B$21</f>
        <v>33.62222222222222</v>
      </c>
      <c r="S22" s="15">
        <f>[18]Outubro!$B$22</f>
        <v>33.220000000000006</v>
      </c>
      <c r="T22" s="15">
        <f>[18]Outubro!$B$23</f>
        <v>27.1</v>
      </c>
      <c r="U22" s="15">
        <f>[18]Outubro!$B$24</f>
        <v>31.844444444444449</v>
      </c>
      <c r="V22" s="15">
        <f>[18]Outubro!$B$25</f>
        <v>31.400000000000002</v>
      </c>
      <c r="W22" s="15">
        <f>[18]Outubro!$B$26</f>
        <v>30.46153846153846</v>
      </c>
      <c r="X22" s="15">
        <f>[18]Outubro!$B$27</f>
        <v>28.436363636363637</v>
      </c>
      <c r="Y22" s="15">
        <f>[18]Outubro!$B$28</f>
        <v>25.6</v>
      </c>
      <c r="Z22" s="15">
        <f>[18]Outubro!$B$29</f>
        <v>25.830000000000002</v>
      </c>
      <c r="AA22" s="15">
        <f>[18]Outubro!$B$30</f>
        <v>26.045454545454547</v>
      </c>
      <c r="AB22" s="15">
        <f>[18]Outubro!$B$31</f>
        <v>26.5</v>
      </c>
      <c r="AC22" s="15">
        <f>[18]Outubro!$B$32</f>
        <v>27.030769230769234</v>
      </c>
      <c r="AD22" s="15">
        <f>[18]Outubro!$B$33</f>
        <v>28.144444444444446</v>
      </c>
      <c r="AE22" s="15">
        <f>[18]Outubro!$B$34</f>
        <v>30.923529411764708</v>
      </c>
      <c r="AF22" s="15">
        <f>[18]Outubro!$B$35</f>
        <v>30.916666666666668</v>
      </c>
      <c r="AG22" s="91">
        <f t="shared" si="3"/>
        <v>29.080467344694096</v>
      </c>
    </row>
    <row r="23" spans="1:33" ht="17.100000000000001" customHeight="1" x14ac:dyDescent="0.2">
      <c r="A23" s="145" t="s">
        <v>13</v>
      </c>
      <c r="B23" s="15">
        <f>[19]Outubro!$B$5</f>
        <v>27.937500000000004</v>
      </c>
      <c r="C23" s="15">
        <f>[19]Outubro!$B$6</f>
        <v>29.004166666666666</v>
      </c>
      <c r="D23" s="15">
        <f>[19]Outubro!$B$7</f>
        <v>27.400000000000009</v>
      </c>
      <c r="E23" s="15">
        <f>[19]Outubro!$B$8</f>
        <v>24.233333333333338</v>
      </c>
      <c r="F23" s="15">
        <f>[19]Outubro!$B$9</f>
        <v>26.174999999999997</v>
      </c>
      <c r="G23" s="15">
        <f>[19]Outubro!$B$10</f>
        <v>27.512499999999999</v>
      </c>
      <c r="H23" s="15">
        <f>[19]Outubro!$B$11</f>
        <v>28.883333333333336</v>
      </c>
      <c r="I23" s="15">
        <f>[19]Outubro!$B$12</f>
        <v>29.974999999999998</v>
      </c>
      <c r="J23" s="15">
        <f>[19]Outubro!$B$13</f>
        <v>30.341666666666669</v>
      </c>
      <c r="K23" s="15">
        <f>[19]Outubro!$B$14</f>
        <v>29</v>
      </c>
      <c r="L23" s="15">
        <f>[19]Outubro!$B$15</f>
        <v>26.554166666666664</v>
      </c>
      <c r="M23" s="15">
        <f>[19]Outubro!$B$16</f>
        <v>28.250000000000004</v>
      </c>
      <c r="N23" s="15">
        <f>[19]Outubro!$B$17</f>
        <v>28.020833333333329</v>
      </c>
      <c r="O23" s="15">
        <f>[19]Outubro!$B$18</f>
        <v>25.945833333333336</v>
      </c>
      <c r="P23" s="15">
        <f>[19]Outubro!$B$19</f>
        <v>25.958333333333332</v>
      </c>
      <c r="Q23" s="15">
        <f>[19]Outubro!$B$20</f>
        <v>28.450000000000003</v>
      </c>
      <c r="R23" s="15">
        <f>[19]Outubro!$B$21</f>
        <v>30.262499999999999</v>
      </c>
      <c r="S23" s="15">
        <f>[19]Outubro!$B$22</f>
        <v>30.891666666666666</v>
      </c>
      <c r="T23" s="15">
        <f>[19]Outubro!$B$23</f>
        <v>27.187499999999996</v>
      </c>
      <c r="U23" s="15">
        <f>[19]Outubro!$B$24</f>
        <v>25.983333333333331</v>
      </c>
      <c r="V23" s="15">
        <f>[19]Outubro!$B$25</f>
        <v>28.170833333333334</v>
      </c>
      <c r="W23" s="15">
        <f>[19]Outubro!$B$26</f>
        <v>27.950000000000003</v>
      </c>
      <c r="X23" s="15">
        <f>[19]Outubro!$B$27</f>
        <v>28.116666666666664</v>
      </c>
      <c r="Y23" s="15">
        <f>[19]Outubro!$B$28</f>
        <v>25.895833333333339</v>
      </c>
      <c r="Z23" s="15">
        <f>[19]Outubro!$B$29</f>
        <v>25.487499999999997</v>
      </c>
      <c r="AA23" s="15">
        <f>[19]Outubro!$B$30</f>
        <v>25.720833333333335</v>
      </c>
      <c r="AB23" s="15">
        <f>[19]Outubro!$B$31</f>
        <v>24.158333333333328</v>
      </c>
      <c r="AC23" s="15">
        <f>[19]Outubro!$B$32</f>
        <v>25.891666666666666</v>
      </c>
      <c r="AD23" s="15">
        <f>[19]Outubro!$B$33</f>
        <v>27.599999999999998</v>
      </c>
      <c r="AE23" s="15">
        <f>[19]Outubro!$B$34</f>
        <v>29.754166666666666</v>
      </c>
      <c r="AF23" s="15">
        <f>[19]Outubro!$B$35</f>
        <v>30.179166666666664</v>
      </c>
      <c r="AG23" s="91">
        <f t="shared" si="3"/>
        <v>27.641666666666666</v>
      </c>
    </row>
    <row r="24" spans="1:33" ht="17.100000000000001" customHeight="1" x14ac:dyDescent="0.2">
      <c r="A24" s="145" t="s">
        <v>14</v>
      </c>
      <c r="B24" s="15">
        <f>[20]Outubro!$B$5</f>
        <v>25.058333333333334</v>
      </c>
      <c r="C24" s="15">
        <f>[20]Outubro!$B$6</f>
        <v>27.566666666666666</v>
      </c>
      <c r="D24" s="15">
        <f>[20]Outubro!$B$7</f>
        <v>28.937500000000011</v>
      </c>
      <c r="E24" s="15">
        <f>[20]Outubro!$B$8</f>
        <v>26.6875</v>
      </c>
      <c r="F24" s="15">
        <f>[20]Outubro!$B$9</f>
        <v>27.245833333333334</v>
      </c>
      <c r="G24" s="15">
        <f>[20]Outubro!$B$10</f>
        <v>25.295833333333334</v>
      </c>
      <c r="H24" s="15">
        <f>[20]Outubro!$B$11</f>
        <v>26.495833333333334</v>
      </c>
      <c r="I24" s="15">
        <f>[20]Outubro!$B$12</f>
        <v>26.099999999999998</v>
      </c>
      <c r="J24" s="15">
        <f>[20]Outubro!$B$13</f>
        <v>26.675000000000008</v>
      </c>
      <c r="K24" s="15">
        <f>[20]Outubro!$B$14</f>
        <v>25.254166666666663</v>
      </c>
      <c r="L24" s="15">
        <f>[20]Outubro!$B$15</f>
        <v>25.337499999999995</v>
      </c>
      <c r="M24" s="15">
        <f>[20]Outubro!$B$16</f>
        <v>26.3</v>
      </c>
      <c r="N24" s="15">
        <f>[20]Outubro!$B$17</f>
        <v>26.854166666666668</v>
      </c>
      <c r="O24" s="15">
        <f>[20]Outubro!$B$18</f>
        <v>26.770833333333329</v>
      </c>
      <c r="P24" s="15">
        <f>[20]Outubro!$B$19</f>
        <v>28.020833333333332</v>
      </c>
      <c r="Q24" s="15">
        <f>[20]Outubro!$B$20</f>
        <v>29.275000000000006</v>
      </c>
      <c r="R24" s="15">
        <f>[20]Outubro!$B$21</f>
        <v>28.954166666666666</v>
      </c>
      <c r="S24" s="15">
        <f>[20]Outubro!$B$22</f>
        <v>29.683333333333334</v>
      </c>
      <c r="T24" s="15">
        <f>[20]Outubro!$B$23</f>
        <v>25.100000000000005</v>
      </c>
      <c r="U24" s="15">
        <f>[20]Outubro!$B$24</f>
        <v>25.537499999999998</v>
      </c>
      <c r="V24" s="15">
        <f>[20]Outubro!$B$25</f>
        <v>24.25</v>
      </c>
      <c r="W24" s="15">
        <f>[20]Outubro!$B$26</f>
        <v>27.104166666666668</v>
      </c>
      <c r="X24" s="15">
        <f>[20]Outubro!$B$27</f>
        <v>27.841666666666669</v>
      </c>
      <c r="Y24" s="15">
        <f>[20]Outubro!$B$28</f>
        <v>24.187500000000004</v>
      </c>
      <c r="Z24" s="15">
        <f>[20]Outubro!$B$29</f>
        <v>25.383333333333326</v>
      </c>
      <c r="AA24" s="15">
        <f>[20]Outubro!$B$30</f>
        <v>25.358333333333331</v>
      </c>
      <c r="AB24" s="15">
        <f>[20]Outubro!$B$31</f>
        <v>24.758333333333329</v>
      </c>
      <c r="AC24" s="15">
        <f>[20]Outubro!$B$32</f>
        <v>24.845833333333335</v>
      </c>
      <c r="AD24" s="15">
        <f>[20]Outubro!$B$33</f>
        <v>24.716666666666669</v>
      </c>
      <c r="AE24" s="15">
        <f>[20]Outubro!$B$34</f>
        <v>27.625000000000004</v>
      </c>
      <c r="AF24" s="15">
        <f>[20]Outubro!$B$35</f>
        <v>29.400000000000006</v>
      </c>
      <c r="AG24" s="91">
        <f t="shared" si="3"/>
        <v>26.536155913978494</v>
      </c>
    </row>
    <row r="25" spans="1:33" ht="17.100000000000001" customHeight="1" x14ac:dyDescent="0.2">
      <c r="A25" s="145" t="s">
        <v>15</v>
      </c>
      <c r="B25" s="15">
        <f>[21]Outubro!$B$5</f>
        <v>24.295833333333334</v>
      </c>
      <c r="C25" s="15">
        <f>[21]Outubro!$B$6</f>
        <v>24.845833333333335</v>
      </c>
      <c r="D25" s="15">
        <f>[21]Outubro!$B$7</f>
        <v>22.899999999999995</v>
      </c>
      <c r="E25" s="15">
        <f>[21]Outubro!$B$8</f>
        <v>21.1</v>
      </c>
      <c r="F25" s="15">
        <f>[21]Outubro!$B$9</f>
        <v>21.941666666666663</v>
      </c>
      <c r="G25" s="15">
        <f>[21]Outubro!$B$10</f>
        <v>22.445833333333336</v>
      </c>
      <c r="H25" s="15">
        <f>[21]Outubro!$B$11</f>
        <v>23.275000000000006</v>
      </c>
      <c r="I25" s="15">
        <f>[21]Outubro!$B$12</f>
        <v>20.395833333333336</v>
      </c>
      <c r="J25" s="15">
        <f>[21]Outubro!$B$13</f>
        <v>21.370833333333334</v>
      </c>
      <c r="K25" s="15">
        <f>[21]Outubro!$B$14</f>
        <v>19.137499999999999</v>
      </c>
      <c r="L25" s="15">
        <f>[21]Outubro!$B$15</f>
        <v>21.337500000000002</v>
      </c>
      <c r="M25" s="15">
        <f>[21]Outubro!$B$16</f>
        <v>22.587500000000002</v>
      </c>
      <c r="N25" s="15">
        <f>[21]Outubro!$B$17</f>
        <v>24.712500000000002</v>
      </c>
      <c r="O25" s="15">
        <f>[21]Outubro!$B$18</f>
        <v>23.287500000000005</v>
      </c>
      <c r="P25" s="15">
        <f>[21]Outubro!$B$19</f>
        <v>20.937500000000004</v>
      </c>
      <c r="Q25" s="15">
        <f>[21]Outubro!$B$20</f>
        <v>23.645833333333329</v>
      </c>
      <c r="R25" s="15">
        <f>[21]Outubro!$B$21</f>
        <v>27.991666666666671</v>
      </c>
      <c r="S25" s="15">
        <f>[21]Outubro!$B$22</f>
        <v>24.712500000000002</v>
      </c>
      <c r="T25" s="15">
        <f>[21]Outubro!$B$23</f>
        <v>22.354166666666668</v>
      </c>
      <c r="U25" s="15">
        <f>[21]Outubro!$B$24</f>
        <v>23.012499999999999</v>
      </c>
      <c r="V25" s="15">
        <f>[21]Outubro!$B$25</f>
        <v>22.308333333333334</v>
      </c>
      <c r="W25" s="15">
        <f>[21]Outubro!$B$26</f>
        <v>23.779166666666665</v>
      </c>
      <c r="X25" s="15">
        <f>[21]Outubro!$B$27</f>
        <v>24.291666666666668</v>
      </c>
      <c r="Y25" s="15">
        <f>[21]Outubro!$B$28</f>
        <v>21.474999999999994</v>
      </c>
      <c r="Z25" s="15">
        <f>[21]Outubro!$B$29</f>
        <v>22.741666666666664</v>
      </c>
      <c r="AA25" s="15">
        <f>[21]Outubro!$B$30</f>
        <v>22.7</v>
      </c>
      <c r="AB25" s="15">
        <f>[21]Outubro!$B$31</f>
        <v>20.574999999999996</v>
      </c>
      <c r="AC25" s="15">
        <f>[21]Outubro!$B$32</f>
        <v>20.6</v>
      </c>
      <c r="AD25" s="15">
        <f>[21]Outubro!$B$33</f>
        <v>23.179166666666664</v>
      </c>
      <c r="AE25" s="15">
        <f>[21]Outubro!$B$34</f>
        <v>25.125</v>
      </c>
      <c r="AF25" s="15">
        <f>[21]Outubro!$B$35</f>
        <v>26.500000000000004</v>
      </c>
      <c r="AG25" s="91">
        <f t="shared" si="3"/>
        <v>22.889112903225811</v>
      </c>
    </row>
    <row r="26" spans="1:33" ht="17.100000000000001" customHeight="1" x14ac:dyDescent="0.2">
      <c r="A26" s="145" t="s">
        <v>16</v>
      </c>
      <c r="B26" s="15">
        <f>[22]Outubro!$B$5</f>
        <v>29.125000000000004</v>
      </c>
      <c r="C26" s="15">
        <f>[22]Outubro!$B$6</f>
        <v>26.866666666666671</v>
      </c>
      <c r="D26" s="15">
        <f>[22]Outubro!$B$7</f>
        <v>21.104166666666668</v>
      </c>
      <c r="E26" s="15">
        <f>[22]Outubro!$B$8</f>
        <v>21.665217391304346</v>
      </c>
      <c r="F26" s="15">
        <f>[22]Outubro!$B$9</f>
        <v>23.520833333333332</v>
      </c>
      <c r="G26" s="15">
        <f>[22]Outubro!$B$10</f>
        <v>26.008333333333329</v>
      </c>
      <c r="H26" s="15">
        <f>[22]Outubro!$B$11</f>
        <v>28.841666666666669</v>
      </c>
      <c r="I26" s="15">
        <f>[22]Outubro!$B$12</f>
        <v>28.995833333333337</v>
      </c>
      <c r="J26" s="15">
        <f>[22]Outubro!$B$13</f>
        <v>31.395833333333332</v>
      </c>
      <c r="K26" s="15">
        <f>[22]Outubro!$B$14</f>
        <v>26.537500000000005</v>
      </c>
      <c r="L26" s="15">
        <f>[22]Outubro!$B$15</f>
        <v>24.654166666666665</v>
      </c>
      <c r="M26" s="15">
        <f>[22]Outubro!$B$16</f>
        <v>27.658333333333331</v>
      </c>
      <c r="N26" s="15">
        <f>[22]Outubro!$B$17</f>
        <v>25.929166666666671</v>
      </c>
      <c r="O26" s="15">
        <f>[22]Outubro!$B$18</f>
        <v>22.7</v>
      </c>
      <c r="P26" s="15">
        <f>[22]Outubro!$B$19</f>
        <v>22.941666666666666</v>
      </c>
      <c r="Q26" s="15">
        <f>[22]Outubro!$B$20</f>
        <v>26.979166666666671</v>
      </c>
      <c r="R26" s="15">
        <f>[22]Outubro!$B$21</f>
        <v>31.962500000000002</v>
      </c>
      <c r="S26" s="15">
        <f>[22]Outubro!$B$22</f>
        <v>32.8125</v>
      </c>
      <c r="T26" s="15">
        <f>[22]Outubro!$B$23</f>
        <v>24.279166666666669</v>
      </c>
      <c r="U26" s="15">
        <f>[22]Outubro!$B$24</f>
        <v>26.554166666666671</v>
      </c>
      <c r="V26" s="15">
        <f>[22]Outubro!$B$25</f>
        <v>28.295833333333334</v>
      </c>
      <c r="W26" s="15">
        <f>[22]Outubro!$B$26</f>
        <v>28.629166666666666</v>
      </c>
      <c r="X26" s="15">
        <f>[22]Outubro!$B$27</f>
        <v>26.924999999999997</v>
      </c>
      <c r="Y26" s="15">
        <f>[22]Outubro!$B$28</f>
        <v>25.562500000000004</v>
      </c>
      <c r="Z26" s="15">
        <f>[22]Outubro!$B$29</f>
        <v>25.095833333333331</v>
      </c>
      <c r="AA26" s="15">
        <f>[22]Outubro!$B$30</f>
        <v>25.316666666666666</v>
      </c>
      <c r="AB26" s="15">
        <f>[22]Outubro!$B$31</f>
        <v>23.904166666666672</v>
      </c>
      <c r="AC26" s="15">
        <f>[22]Outubro!$B$32</f>
        <v>23.141666666666666</v>
      </c>
      <c r="AD26" s="15">
        <f>[22]Outubro!$B$33</f>
        <v>26.020833333333332</v>
      </c>
      <c r="AE26" s="15">
        <f>[22]Outubro!$B$34</f>
        <v>29.812500000000004</v>
      </c>
      <c r="AF26" s="15">
        <f>[22]Outubro!$B$35</f>
        <v>31.345833333333335</v>
      </c>
      <c r="AG26" s="91">
        <f t="shared" si="3"/>
        <v>26.59941561477326</v>
      </c>
    </row>
    <row r="27" spans="1:33" ht="17.100000000000001" customHeight="1" x14ac:dyDescent="0.2">
      <c r="A27" s="145" t="s">
        <v>17</v>
      </c>
      <c r="B27" s="15">
        <f>[23]Outubro!$B$5</f>
        <v>25.400000000000002</v>
      </c>
      <c r="C27" s="15">
        <f>[23]Outubro!$B$6</f>
        <v>25.641666666666669</v>
      </c>
      <c r="D27" s="15">
        <f>[23]Outubro!$B$7</f>
        <v>25.154166666666665</v>
      </c>
      <c r="E27" s="15">
        <f>[23]Outubro!$B$8</f>
        <v>25.112500000000008</v>
      </c>
      <c r="F27" s="15">
        <f>[23]Outubro!$B$9</f>
        <v>24.433333333333326</v>
      </c>
      <c r="G27" s="15">
        <f>[23]Outubro!$B$10</f>
        <v>24.766666666666669</v>
      </c>
      <c r="H27" s="15">
        <f>[23]Outubro!$B$11</f>
        <v>25.375</v>
      </c>
      <c r="I27" s="15">
        <f>[23]Outubro!$B$12</f>
        <v>23.404166666666672</v>
      </c>
      <c r="J27" s="15">
        <f>[23]Outubro!$B$13</f>
        <v>23.195833333333329</v>
      </c>
      <c r="K27" s="15">
        <f>[23]Outubro!$B$14</f>
        <v>20.758333333333329</v>
      </c>
      <c r="L27" s="15">
        <f>[23]Outubro!$B$15</f>
        <v>23.533333333333331</v>
      </c>
      <c r="M27" s="15">
        <f>[23]Outubro!$B$16</f>
        <v>25.9375</v>
      </c>
      <c r="N27" s="15">
        <f>[23]Outubro!$B$17</f>
        <v>27.070833333333336</v>
      </c>
      <c r="O27" s="15">
        <f>[23]Outubro!$B$18</f>
        <v>25.7</v>
      </c>
      <c r="P27" s="15">
        <f>[23]Outubro!$B$19</f>
        <v>25.041666666666671</v>
      </c>
      <c r="Q27" s="15">
        <f>[23]Outubro!$B$20</f>
        <v>26.416666666666668</v>
      </c>
      <c r="R27" s="15">
        <f>[23]Outubro!$B$21</f>
        <v>28.983333333333338</v>
      </c>
      <c r="S27" s="15">
        <f>[23]Outubro!$B$22</f>
        <v>27.304166666666671</v>
      </c>
      <c r="T27" s="15">
        <f>[23]Outubro!$B$23</f>
        <v>24.658333333333331</v>
      </c>
      <c r="U27" s="15">
        <f>[23]Outubro!$B$24</f>
        <v>25.083333333333332</v>
      </c>
      <c r="V27" s="15">
        <f>[23]Outubro!$B$25</f>
        <v>23.487499999999997</v>
      </c>
      <c r="W27" s="15">
        <f>[23]Outubro!$B$26</f>
        <v>24.695833333333329</v>
      </c>
      <c r="X27" s="15">
        <f>[23]Outubro!$B$27</f>
        <v>24.724999999999998</v>
      </c>
      <c r="Y27" s="15">
        <f>[23]Outubro!$B$28</f>
        <v>23.095833333333331</v>
      </c>
      <c r="Z27" s="15">
        <f>[23]Outubro!$B$29</f>
        <v>23.995833333333334</v>
      </c>
      <c r="AA27" s="15">
        <f>[23]Outubro!$B$30</f>
        <v>24.141666666666666</v>
      </c>
      <c r="AB27" s="15">
        <f>[23]Outubro!$B$31</f>
        <v>23.995833333333334</v>
      </c>
      <c r="AC27" s="15">
        <f>[23]Outubro!$B$32</f>
        <v>21.904166666666669</v>
      </c>
      <c r="AD27" s="15">
        <f>[23]Outubro!$B$33</f>
        <v>24.520833333333329</v>
      </c>
      <c r="AE27" s="15">
        <f>[23]Outubro!$B$34</f>
        <v>27.516666666666662</v>
      </c>
      <c r="AF27" s="15">
        <f>[23]Outubro!$B$35</f>
        <v>27.999999999999996</v>
      </c>
      <c r="AG27" s="91">
        <f t="shared" si="3"/>
        <v>24.937096774193545</v>
      </c>
    </row>
    <row r="28" spans="1:33" ht="17.100000000000001" customHeight="1" x14ac:dyDescent="0.2">
      <c r="A28" s="145" t="s">
        <v>18</v>
      </c>
      <c r="B28" s="15">
        <f>[24]Outubro!$B$5</f>
        <v>24.395833333333332</v>
      </c>
      <c r="C28" s="15">
        <f>[24]Outubro!$B$6</f>
        <v>25.904166666666665</v>
      </c>
      <c r="D28" s="15">
        <f>[24]Outubro!$B$7</f>
        <v>25.200000000000003</v>
      </c>
      <c r="E28" s="15">
        <f>[24]Outubro!$B$8</f>
        <v>23.650000000000006</v>
      </c>
      <c r="F28" s="15">
        <f>[24]Outubro!$B$9</f>
        <v>23.958333333333339</v>
      </c>
      <c r="G28" s="15">
        <f>[24]Outubro!$B$10</f>
        <v>24.899999999999995</v>
      </c>
      <c r="H28" s="15">
        <f>[24]Outubro!$B$11</f>
        <v>27.78</v>
      </c>
      <c r="I28" s="15">
        <f>[24]Outubro!$B$12</f>
        <v>26.238888888888891</v>
      </c>
      <c r="J28" s="15">
        <f>[24]Outubro!$B$13</f>
        <v>25.529166666666665</v>
      </c>
      <c r="K28" s="15">
        <f>[24]Outubro!$B$14</f>
        <v>24.845833333333335</v>
      </c>
      <c r="L28" s="15">
        <f>[24]Outubro!$B$15</f>
        <v>22.704166666666666</v>
      </c>
      <c r="M28" s="15">
        <f>[24]Outubro!$B$16</f>
        <v>24.137500000000003</v>
      </c>
      <c r="N28" s="15" t="str">
        <f>[24]Outubro!$B$17</f>
        <v>*</v>
      </c>
      <c r="O28" s="15">
        <f>[24]Outubro!$B$18</f>
        <v>29.900000000000002</v>
      </c>
      <c r="P28" s="15" t="str">
        <f>[24]Outubro!$B$19</f>
        <v>*</v>
      </c>
      <c r="Q28" s="15">
        <f>[24]Outubro!$B$20</f>
        <v>31.1</v>
      </c>
      <c r="R28" s="15" t="str">
        <f>[24]Outubro!$B$21</f>
        <v>*</v>
      </c>
      <c r="S28" s="15" t="str">
        <f>[24]Outubro!$B$22</f>
        <v>*</v>
      </c>
      <c r="T28" s="15" t="str">
        <f>[24]Outubro!$B$23</f>
        <v>*</v>
      </c>
      <c r="U28" s="15" t="str">
        <f>[24]Outubro!$B$24</f>
        <v>*</v>
      </c>
      <c r="V28" s="15" t="str">
        <f>[24]Outubro!$B$25</f>
        <v>*</v>
      </c>
      <c r="W28" s="15" t="str">
        <f>[24]Outubro!$B$26</f>
        <v>*</v>
      </c>
      <c r="X28" s="15" t="str">
        <f>[24]Outubro!$B$27</f>
        <v>*</v>
      </c>
      <c r="Y28" s="15" t="str">
        <f>[24]Outubro!$B$28</f>
        <v>*</v>
      </c>
      <c r="Z28" s="15" t="str">
        <f>[24]Outubro!$B$29</f>
        <v>*</v>
      </c>
      <c r="AA28" s="15" t="str">
        <f>[24]Outubro!$B$30</f>
        <v>*</v>
      </c>
      <c r="AB28" s="15" t="str">
        <f>[24]Outubro!$B$31</f>
        <v>*</v>
      </c>
      <c r="AC28" s="15" t="str">
        <f>[24]Outubro!$B$32</f>
        <v>*</v>
      </c>
      <c r="AD28" s="15" t="str">
        <f>[24]Outubro!$B$33</f>
        <v>*</v>
      </c>
      <c r="AE28" s="15" t="str">
        <f>[24]Outubro!$B$34</f>
        <v>*</v>
      </c>
      <c r="AF28" s="15" t="str">
        <f>[24]Outubro!$B$35</f>
        <v>*</v>
      </c>
      <c r="AG28" s="91">
        <f t="shared" si="2"/>
        <v>25.731706349206348</v>
      </c>
    </row>
    <row r="29" spans="1:33" ht="17.100000000000001" customHeight="1" x14ac:dyDescent="0.2">
      <c r="A29" s="145" t="s">
        <v>19</v>
      </c>
      <c r="B29" s="15">
        <f>[25]Outubro!$B$5</f>
        <v>24.216666666666665</v>
      </c>
      <c r="C29" s="15">
        <f>[25]Outubro!$B$6</f>
        <v>24</v>
      </c>
      <c r="D29" s="15">
        <f>[25]Outubro!$B$7</f>
        <v>21.712500000000002</v>
      </c>
      <c r="E29" s="15">
        <f>[25]Outubro!$B$8</f>
        <v>21.575000000000003</v>
      </c>
      <c r="F29" s="15">
        <f>[25]Outubro!$B$9</f>
        <v>21.5625</v>
      </c>
      <c r="G29" s="15">
        <f>[25]Outubro!$B$10</f>
        <v>22.099999999999994</v>
      </c>
      <c r="H29" s="15">
        <f>[25]Outubro!$B$11</f>
        <v>21.625</v>
      </c>
      <c r="I29" s="15">
        <f>[25]Outubro!$B$12</f>
        <v>20.474999999999998</v>
      </c>
      <c r="J29" s="15">
        <f>[25]Outubro!$B$13</f>
        <v>20.308333333333334</v>
      </c>
      <c r="K29" s="15">
        <f>[25]Outubro!$B$14</f>
        <v>20.445833333333329</v>
      </c>
      <c r="L29" s="15">
        <f>[25]Outubro!$B$15</f>
        <v>21.300000000000004</v>
      </c>
      <c r="M29" s="15">
        <f>[25]Outubro!$B$16</f>
        <v>23.4375</v>
      </c>
      <c r="N29" s="15">
        <f>[25]Outubro!$B$17</f>
        <v>24.25</v>
      </c>
      <c r="O29" s="15">
        <f>[25]Outubro!$B$18</f>
        <v>21.800000000000008</v>
      </c>
      <c r="P29" s="15">
        <f>[25]Outubro!$B$19</f>
        <v>20.662499999999998</v>
      </c>
      <c r="Q29" s="15">
        <f>[25]Outubro!$B$20</f>
        <v>23.308333333333334</v>
      </c>
      <c r="R29" s="15">
        <f>[25]Outubro!$B$21</f>
        <v>23.604166666666668</v>
      </c>
      <c r="S29" s="15">
        <f>[25]Outubro!$B$22</f>
        <v>21.429166666666664</v>
      </c>
      <c r="T29" s="15">
        <f>[25]Outubro!$B$23</f>
        <v>21.362500000000001</v>
      </c>
      <c r="U29" s="15">
        <f>[25]Outubro!$B$24</f>
        <v>22.704166666666666</v>
      </c>
      <c r="V29" s="15">
        <f>[25]Outubro!$B$25</f>
        <v>22.75</v>
      </c>
      <c r="W29" s="15">
        <f>[25]Outubro!$B$26</f>
        <v>23.416666666666668</v>
      </c>
      <c r="X29" s="15">
        <f>[25]Outubro!$B$27</f>
        <v>23.416666666666661</v>
      </c>
      <c r="Y29" s="15">
        <f>[25]Outubro!$B$28</f>
        <v>21.362500000000001</v>
      </c>
      <c r="Z29" s="15">
        <f>[25]Outubro!$B$29</f>
        <v>22.4375</v>
      </c>
      <c r="AA29" s="15">
        <f>[25]Outubro!$B$30</f>
        <v>22.162500000000005</v>
      </c>
      <c r="AB29" s="15">
        <f>[25]Outubro!$B$31</f>
        <v>20.279166666666665</v>
      </c>
      <c r="AC29" s="15">
        <f>[25]Outubro!$B$32</f>
        <v>20.095833333333335</v>
      </c>
      <c r="AD29" s="15">
        <f>[25]Outubro!$B$33</f>
        <v>23.400000000000002</v>
      </c>
      <c r="AE29" s="15">
        <f>[25]Outubro!$B$34</f>
        <v>25.695833333333329</v>
      </c>
      <c r="AF29" s="15">
        <f>[25]Outubro!$B$35</f>
        <v>24.279166666666665</v>
      </c>
      <c r="AG29" s="91">
        <f t="shared" si="2"/>
        <v>22.295967741935485</v>
      </c>
    </row>
    <row r="30" spans="1:33" ht="17.100000000000001" customHeight="1" x14ac:dyDescent="0.2">
      <c r="A30" s="145" t="s">
        <v>31</v>
      </c>
      <c r="B30" s="15">
        <f>[26]Outubro!$B$5</f>
        <v>25.099999999999998</v>
      </c>
      <c r="C30" s="15">
        <f>[26]Outubro!$B$6</f>
        <v>25.808333333333334</v>
      </c>
      <c r="D30" s="15">
        <f>[26]Outubro!$B$7</f>
        <v>26.549999999999994</v>
      </c>
      <c r="E30" s="15">
        <f>[26]Outubro!$B$8</f>
        <v>23.275000000000006</v>
      </c>
      <c r="F30" s="15">
        <f>[26]Outubro!$B$9</f>
        <v>22.962500000000002</v>
      </c>
      <c r="G30" s="15">
        <f>[26]Outubro!$B$10</f>
        <v>25.375</v>
      </c>
      <c r="H30" s="15">
        <f>[26]Outubro!$B$11</f>
        <v>26.058333333333334</v>
      </c>
      <c r="I30" s="15">
        <f>[26]Outubro!$B$12</f>
        <v>25.895833333333332</v>
      </c>
      <c r="J30" s="15">
        <f>[26]Outubro!$B$13</f>
        <v>25.458333333333339</v>
      </c>
      <c r="K30" s="15">
        <f>[26]Outubro!$B$14</f>
        <v>21.587500000000002</v>
      </c>
      <c r="L30" s="15">
        <f>[26]Outubro!$B$15</f>
        <v>23.725000000000005</v>
      </c>
      <c r="M30" s="15">
        <f>[26]Outubro!$B$16</f>
        <v>26.004166666666666</v>
      </c>
      <c r="N30" s="15">
        <f>[26]Outubro!$B$17</f>
        <v>25.370833333333334</v>
      </c>
      <c r="O30" s="15">
        <f>[26]Outubro!$B$18</f>
        <v>25.879166666666666</v>
      </c>
      <c r="P30" s="15">
        <f>[26]Outubro!$B$19</f>
        <v>25.904166666666665</v>
      </c>
      <c r="Q30" s="15">
        <f>[26]Outubro!$B$20</f>
        <v>26.179166666666671</v>
      </c>
      <c r="R30" s="15">
        <f>[26]Outubro!$B$21</f>
        <v>28.379166666666663</v>
      </c>
      <c r="S30" s="15">
        <f>[26]Outubro!$B$22</f>
        <v>28.129166666666663</v>
      </c>
      <c r="T30" s="15">
        <f>[26]Outubro!$B$23</f>
        <v>25.233333333333334</v>
      </c>
      <c r="U30" s="15">
        <f>[26]Outubro!$B$24</f>
        <v>25.650000000000002</v>
      </c>
      <c r="V30" s="15">
        <f>[26]Outubro!$B$25</f>
        <v>24.400000000000006</v>
      </c>
      <c r="W30" s="15">
        <f>[26]Outubro!$B$26</f>
        <v>25.404166666666665</v>
      </c>
      <c r="X30" s="15">
        <f>[26]Outubro!$B$27</f>
        <v>26.562499999999996</v>
      </c>
      <c r="Y30" s="15">
        <f>[26]Outubro!$B$28</f>
        <v>22.612500000000001</v>
      </c>
      <c r="Z30" s="15">
        <f>[26]Outubro!$B$29</f>
        <v>22.745833333333334</v>
      </c>
      <c r="AA30" s="15">
        <f>[26]Outubro!$B$30</f>
        <v>24.841666666666665</v>
      </c>
      <c r="AB30" s="15">
        <f>[26]Outubro!$B$31</f>
        <v>23.983333333333334</v>
      </c>
      <c r="AC30" s="15">
        <f>[26]Outubro!$B$32</f>
        <v>22.487499999999997</v>
      </c>
      <c r="AD30" s="15">
        <f>[26]Outubro!$B$33</f>
        <v>26.099999999999994</v>
      </c>
      <c r="AE30" s="15">
        <f>[26]Outubro!$B$34</f>
        <v>27.945833333333326</v>
      </c>
      <c r="AF30" s="15">
        <f>[26]Outubro!$B$35</f>
        <v>28.391666666666662</v>
      </c>
      <c r="AG30" s="91">
        <f t="shared" ref="AG30:AG36" si="4">AVERAGE(B30:AF30)</f>
        <v>25.290322580645157</v>
      </c>
    </row>
    <row r="31" spans="1:33" ht="17.100000000000001" customHeight="1" x14ac:dyDescent="0.2">
      <c r="A31" s="145" t="s">
        <v>48</v>
      </c>
      <c r="B31" s="15">
        <f>[27]Outubro!$B$5</f>
        <v>27.020833333333332</v>
      </c>
      <c r="C31" s="15">
        <f>[27]Outubro!$B$6</f>
        <v>27.337499999999995</v>
      </c>
      <c r="D31" s="15">
        <f>[27]Outubro!$B$7</f>
        <v>27.170833333333331</v>
      </c>
      <c r="E31" s="15">
        <f>[27]Outubro!$B$8</f>
        <v>24.520833333333339</v>
      </c>
      <c r="F31" s="15">
        <f>[27]Outubro!$B$9</f>
        <v>25.087500000000002</v>
      </c>
      <c r="G31" s="15">
        <f>[27]Outubro!$B$10</f>
        <v>25.42916666666666</v>
      </c>
      <c r="H31" s="15">
        <f>[27]Outubro!$B$11</f>
        <v>27.441666666666663</v>
      </c>
      <c r="I31" s="15">
        <f>[27]Outubro!$B$12</f>
        <v>30.181249999999995</v>
      </c>
      <c r="J31" s="15">
        <f>[27]Outubro!$B$13</f>
        <v>29.536363636363639</v>
      </c>
      <c r="K31" s="15">
        <f>[27]Outubro!$B$14</f>
        <v>29.709999999999997</v>
      </c>
      <c r="L31" s="15">
        <f>[27]Outubro!$B$15</f>
        <v>30.554545454545458</v>
      </c>
      <c r="M31" s="15">
        <f>[27]Outubro!$B$16</f>
        <v>33.419999999999995</v>
      </c>
      <c r="N31" s="15">
        <f>[27]Outubro!$B$17</f>
        <v>31.811111111111106</v>
      </c>
      <c r="O31" s="15">
        <f>[27]Outubro!$B$18</f>
        <v>29.24285714285714</v>
      </c>
      <c r="P31" s="15">
        <f>[27]Outubro!$B$19</f>
        <v>32.050000000000004</v>
      </c>
      <c r="Q31" s="15">
        <f>[27]Outubro!$B$20</f>
        <v>32.766666666666673</v>
      </c>
      <c r="R31" s="15">
        <f>[27]Outubro!$B$21</f>
        <v>31.455555555555559</v>
      </c>
      <c r="S31" s="15">
        <f>[27]Outubro!$B$22</f>
        <v>32.145454545454548</v>
      </c>
      <c r="T31" s="15">
        <f>[27]Outubro!$B$23</f>
        <v>31.13333333333334</v>
      </c>
      <c r="U31" s="15">
        <f>[27]Outubro!$B$24</f>
        <v>28.440000000000005</v>
      </c>
      <c r="V31" s="15">
        <f>[27]Outubro!$B$25</f>
        <v>30.633333333333333</v>
      </c>
      <c r="W31" s="15">
        <f>[27]Outubro!$B$26</f>
        <v>30.610000000000003</v>
      </c>
      <c r="X31" s="15">
        <f>[27]Outubro!$B$27</f>
        <v>32.772727272727273</v>
      </c>
      <c r="Y31" s="15">
        <f>[27]Outubro!$B$28</f>
        <v>26.333333333333332</v>
      </c>
      <c r="Z31" s="15">
        <f>[27]Outubro!$B$29</f>
        <v>32.699999999999996</v>
      </c>
      <c r="AA31" s="15">
        <f>[27]Outubro!$B$30</f>
        <v>33.309090909090905</v>
      </c>
      <c r="AB31" s="15">
        <f>[27]Outubro!$B$31</f>
        <v>29.414285714285711</v>
      </c>
      <c r="AC31" s="15">
        <f>[27]Outubro!$B$32</f>
        <v>32.266666666666673</v>
      </c>
      <c r="AD31" s="15">
        <f>[27]Outubro!$B$33</f>
        <v>33.727272727272727</v>
      </c>
      <c r="AE31" s="15">
        <f>[27]Outubro!$B$34</f>
        <v>35.663636363636371</v>
      </c>
      <c r="AF31" s="15">
        <f>[27]Outubro!$B$35</f>
        <v>29.777777777777779</v>
      </c>
      <c r="AG31" s="91">
        <f t="shared" si="4"/>
        <v>30.118180479914354</v>
      </c>
    </row>
    <row r="32" spans="1:33" ht="17.100000000000001" customHeight="1" x14ac:dyDescent="0.2">
      <c r="A32" s="145" t="s">
        <v>20</v>
      </c>
      <c r="B32" s="15">
        <f>[28]Outubro!$B$5</f>
        <v>26.029166666666665</v>
      </c>
      <c r="C32" s="15">
        <f>[28]Outubro!$B$6</f>
        <v>28.037499999999994</v>
      </c>
      <c r="D32" s="15">
        <f>[28]Outubro!$B$7</f>
        <v>29.0625</v>
      </c>
      <c r="E32" s="15">
        <f>[28]Outubro!$B$8</f>
        <v>28.495833333333326</v>
      </c>
      <c r="F32" s="15">
        <f>[28]Outubro!$B$9</f>
        <v>27.283333333333331</v>
      </c>
      <c r="G32" s="15">
        <f>[28]Outubro!$B$10</f>
        <v>26.120833333333337</v>
      </c>
      <c r="H32" s="15">
        <f>[28]Outubro!$B$11</f>
        <v>26.104166666666668</v>
      </c>
      <c r="I32" s="15">
        <f>[28]Outubro!$B$12</f>
        <v>24.245833333333334</v>
      </c>
      <c r="J32" s="15">
        <f>[28]Outubro!$B$13</f>
        <v>25.966666666666672</v>
      </c>
      <c r="K32" s="15">
        <f>[28]Outubro!$B$14</f>
        <v>24.758333333333336</v>
      </c>
      <c r="L32" s="15">
        <f>[28]Outubro!$B$15</f>
        <v>26.175000000000001</v>
      </c>
      <c r="M32" s="15">
        <f>[28]Outubro!$B$16</f>
        <v>27.266666666666655</v>
      </c>
      <c r="N32" s="15">
        <f>[28]Outubro!$B$17</f>
        <v>27.8125</v>
      </c>
      <c r="O32" s="15">
        <f>[28]Outubro!$B$18</f>
        <v>28.133333333333336</v>
      </c>
      <c r="P32" s="15">
        <f>[28]Outubro!$B$19</f>
        <v>28.554166666666671</v>
      </c>
      <c r="Q32" s="15">
        <f>[28]Outubro!$B$20</f>
        <v>29.741666666666664</v>
      </c>
      <c r="R32" s="15">
        <f>[28]Outubro!$B$21</f>
        <v>29.862499999999994</v>
      </c>
      <c r="S32" s="15">
        <f>[28]Outubro!$B$22</f>
        <v>29.483333333333331</v>
      </c>
      <c r="T32" s="15">
        <f>[28]Outubro!$B$23</f>
        <v>25.704166666666662</v>
      </c>
      <c r="U32" s="15">
        <f>[28]Outubro!$B$24</f>
        <v>26.195833333333329</v>
      </c>
      <c r="V32" s="15">
        <f>[28]Outubro!$B$25</f>
        <v>24.704166666666669</v>
      </c>
      <c r="W32" s="15">
        <f>[28]Outubro!$B$26</f>
        <v>26.787500000000009</v>
      </c>
      <c r="X32" s="15">
        <f>[28]Outubro!$B$27</f>
        <v>29.233333333333334</v>
      </c>
      <c r="Y32" s="15">
        <f>[28]Outubro!$B$28</f>
        <v>24.070833333333329</v>
      </c>
      <c r="Z32" s="15">
        <f>[28]Outubro!$B$29</f>
        <v>24.833333333333332</v>
      </c>
      <c r="AA32" s="15">
        <f>[28]Outubro!$B$30</f>
        <v>25.229166666666668</v>
      </c>
      <c r="AB32" s="15">
        <f>[28]Outubro!$B$31</f>
        <v>24.170833333333338</v>
      </c>
      <c r="AC32" s="15">
        <f>[28]Outubro!$B$32</f>
        <v>24.620833333333334</v>
      </c>
      <c r="AD32" s="15">
        <f>[28]Outubro!$B$33</f>
        <v>25.166666666666661</v>
      </c>
      <c r="AE32" s="15">
        <f>[28]Outubro!$B$34</f>
        <v>28.225000000000005</v>
      </c>
      <c r="AF32" s="15">
        <f>[28]Outubro!$B$35</f>
        <v>29.883333333333336</v>
      </c>
      <c r="AG32" s="91">
        <f t="shared" si="4"/>
        <v>26.837365591397848</v>
      </c>
    </row>
    <row r="33" spans="1:33" ht="17.100000000000001" customHeight="1" x14ac:dyDescent="0.2">
      <c r="A33" s="89" t="s">
        <v>116</v>
      </c>
      <c r="B33" s="15">
        <f>[29]Outubro!$B$5</f>
        <v>25.045833333333331</v>
      </c>
      <c r="C33" s="15">
        <f>[29]Outubro!$B$6</f>
        <v>26.304166666666664</v>
      </c>
      <c r="D33" s="15">
        <f>[29]Outubro!$B$7</f>
        <v>26.408333333333342</v>
      </c>
      <c r="E33" s="15">
        <f>[29]Outubro!$B$8</f>
        <v>24.904166666666665</v>
      </c>
      <c r="F33" s="15">
        <f>[29]Outubro!$B$9</f>
        <v>24.266666666666662</v>
      </c>
      <c r="G33" s="15">
        <f>[29]Outubro!$B$10</f>
        <v>23.8125</v>
      </c>
      <c r="H33" s="15">
        <f>[29]Outubro!$B$11</f>
        <v>25.179166666666664</v>
      </c>
      <c r="I33" s="15">
        <f>[29]Outubro!$B$12</f>
        <v>22.754166666666666</v>
      </c>
      <c r="J33" s="15">
        <f>[29]Outubro!$B$13</f>
        <v>21.575000000000003</v>
      </c>
      <c r="K33" s="15">
        <f>[29]Outubro!$B$14</f>
        <v>20.520833333333336</v>
      </c>
      <c r="L33" s="15">
        <f>[29]Outubro!$B$15</f>
        <v>23.170833333333334</v>
      </c>
      <c r="M33" s="15">
        <f>[29]Outubro!$B$16</f>
        <v>24.400000000000002</v>
      </c>
      <c r="N33" s="15">
        <f>[29]Outubro!$B$17</f>
        <v>26.529166666666669</v>
      </c>
      <c r="O33" s="15">
        <f>[29]Outubro!$B$18</f>
        <v>25.625</v>
      </c>
      <c r="P33" s="15">
        <f>[29]Outubro!$B$19</f>
        <v>24.666666666666668</v>
      </c>
      <c r="Q33" s="15">
        <f>[29]Outubro!$B$20</f>
        <v>26.774999999999995</v>
      </c>
      <c r="R33" s="15">
        <f>[29]Outubro!$B$21</f>
        <v>27.75833333333334</v>
      </c>
      <c r="S33" s="15">
        <f>[29]Outubro!$B$22</f>
        <v>25.562500000000004</v>
      </c>
      <c r="T33" s="15">
        <f>[29]Outubro!$B$23</f>
        <v>23.933333333333337</v>
      </c>
      <c r="U33" s="15">
        <f>[29]Outubro!$B$24</f>
        <v>24.220833333333331</v>
      </c>
      <c r="V33" s="15">
        <f>[29]Outubro!$B$25</f>
        <v>22.825000000000006</v>
      </c>
      <c r="W33" s="15">
        <f>[29]Outubro!$B$26</f>
        <v>24.849999999999998</v>
      </c>
      <c r="X33" s="15">
        <f>[29]Outubro!$B$27</f>
        <v>25.349999999999998</v>
      </c>
      <c r="Y33" s="15">
        <f>[29]Outubro!$B$28</f>
        <v>22.633333333333336</v>
      </c>
      <c r="Z33" s="15">
        <f>[29]Outubro!$B$29</f>
        <v>23.166666666666668</v>
      </c>
      <c r="AA33" s="15">
        <f>[29]Outubro!$B$30</f>
        <v>23.541666666666661</v>
      </c>
      <c r="AB33" s="15">
        <f>[29]Outubro!$B$31</f>
        <v>23.604166666666668</v>
      </c>
      <c r="AC33" s="15">
        <f>[29]Outubro!$B$32</f>
        <v>22.45</v>
      </c>
      <c r="AD33" s="15">
        <f>[29]Outubro!$B$33</f>
        <v>23.795833333333331</v>
      </c>
      <c r="AE33" s="15">
        <f>[29]Outubro!$B$34</f>
        <v>27.279166666666665</v>
      </c>
      <c r="AF33" s="15">
        <f>[29]Outubro!$B$35</f>
        <v>26.679166666666664</v>
      </c>
      <c r="AG33" s="146">
        <f t="shared" si="4"/>
        <v>24.502822580645162</v>
      </c>
    </row>
    <row r="34" spans="1:33" ht="17.100000000000001" customHeight="1" x14ac:dyDescent="0.2">
      <c r="A34" s="89" t="s">
        <v>195</v>
      </c>
      <c r="B34" s="15">
        <f>[30]Outubro!$B$5</f>
        <v>24.895833333333332</v>
      </c>
      <c r="C34" s="15">
        <f>[30]Outubro!$B$6</f>
        <v>24.770833333333339</v>
      </c>
      <c r="D34" s="15">
        <f>[30]Outubro!$B$7</f>
        <v>22.133333333333329</v>
      </c>
      <c r="E34" s="15">
        <f>[30]Outubro!$B$8</f>
        <v>21.07</v>
      </c>
      <c r="F34" s="15" t="str">
        <f>[30]Outubro!$B$9</f>
        <v>*</v>
      </c>
      <c r="G34" s="15" t="str">
        <f>[30]Outubro!$B$10</f>
        <v>*</v>
      </c>
      <c r="H34" s="15" t="str">
        <f>[30]Outubro!$B$11</f>
        <v>*</v>
      </c>
      <c r="I34" s="15" t="str">
        <f>[30]Outubro!$B$12</f>
        <v>*</v>
      </c>
      <c r="J34" s="15" t="str">
        <f>[30]Outubro!$B$13</f>
        <v>*</v>
      </c>
      <c r="K34" s="15" t="str">
        <f>[30]Outubro!$B$14</f>
        <v>*</v>
      </c>
      <c r="L34" s="15" t="str">
        <f>[30]Outubro!$B$15</f>
        <v>*</v>
      </c>
      <c r="M34" s="15" t="str">
        <f>[30]Outubro!$B$16</f>
        <v>*</v>
      </c>
      <c r="N34" s="15" t="str">
        <f>[30]Outubro!$B$17</f>
        <v>*</v>
      </c>
      <c r="O34" s="15" t="str">
        <f>[30]Outubro!$B$18</f>
        <v>*</v>
      </c>
      <c r="P34" s="15" t="str">
        <f>[30]Outubro!$B$19</f>
        <v>*</v>
      </c>
      <c r="Q34" s="15" t="str">
        <f>[30]Outubro!$B$20</f>
        <v>*</v>
      </c>
      <c r="R34" s="15" t="str">
        <f>[30]Outubro!$B$21</f>
        <v>*</v>
      </c>
      <c r="S34" s="15" t="str">
        <f>[30]Outubro!$B$22</f>
        <v>*</v>
      </c>
      <c r="T34" s="15" t="str">
        <f>[30]Outubro!$B$23</f>
        <v>*</v>
      </c>
      <c r="U34" s="15" t="str">
        <f>[30]Outubro!$B$24</f>
        <v>*</v>
      </c>
      <c r="V34" s="15" t="str">
        <f>[30]Outubro!$B$25</f>
        <v>*</v>
      </c>
      <c r="W34" s="15" t="str">
        <f>[30]Outubro!$B$26</f>
        <v>*</v>
      </c>
      <c r="X34" s="15" t="str">
        <f>[30]Outubro!$B$27</f>
        <v>*</v>
      </c>
      <c r="Y34" s="15" t="str">
        <f>[30]Outubro!$B$28</f>
        <v>*</v>
      </c>
      <c r="Z34" s="15" t="str">
        <f>[30]Outubro!$B$29</f>
        <v>*</v>
      </c>
      <c r="AA34" s="15" t="str">
        <f>[30]Outubro!$B$30</f>
        <v>*</v>
      </c>
      <c r="AB34" s="15" t="str">
        <f>[30]Outubro!$B$31</f>
        <v>*</v>
      </c>
      <c r="AC34" s="15" t="str">
        <f>[30]Outubro!$B$32</f>
        <v>*</v>
      </c>
      <c r="AD34" s="15" t="str">
        <f>[30]Outubro!$B$33</f>
        <v>*</v>
      </c>
      <c r="AE34" s="15" t="str">
        <f>[30]Outubro!$B$34</f>
        <v>*</v>
      </c>
      <c r="AF34" s="15" t="str">
        <f>[30]Outubro!$B$35</f>
        <v>*</v>
      </c>
      <c r="AG34" s="146">
        <f t="shared" si="4"/>
        <v>23.217500000000001</v>
      </c>
    </row>
    <row r="35" spans="1:33" ht="17.100000000000001" customHeight="1" x14ac:dyDescent="0.2">
      <c r="A35" s="89" t="s">
        <v>124</v>
      </c>
      <c r="B35" s="15">
        <f>[31]Outubro!$B$5</f>
        <v>25.0625</v>
      </c>
      <c r="C35" s="15">
        <f>[31]Outubro!$B$6</f>
        <v>26.304166666666664</v>
      </c>
      <c r="D35" s="15">
        <f>[31]Outubro!$B$7</f>
        <v>24.091666666666669</v>
      </c>
      <c r="E35" s="15">
        <f>[31]Outubro!$B$8</f>
        <v>22.687499999999996</v>
      </c>
      <c r="F35" s="15">
        <f>[31]Outubro!$B$9</f>
        <v>23.529166666666669</v>
      </c>
      <c r="G35" s="15">
        <f>[31]Outubro!$B$10</f>
        <v>23.866666666666671</v>
      </c>
      <c r="H35" s="15">
        <f>[31]Outubro!$B$11</f>
        <v>25.237499999999994</v>
      </c>
      <c r="I35" s="15">
        <f>[31]Outubro!$B$12</f>
        <v>26.000000000000004</v>
      </c>
      <c r="J35" s="15">
        <f>[31]Outubro!$B$13</f>
        <v>25.208333333333332</v>
      </c>
      <c r="K35" s="15">
        <f>[31]Outubro!$B$14</f>
        <v>23.945833333333329</v>
      </c>
      <c r="L35" s="15">
        <f>[31]Outubro!$B$15</f>
        <v>22.608333333333334</v>
      </c>
      <c r="M35" s="15">
        <f>[31]Outubro!$B$16</f>
        <v>24.141666666666666</v>
      </c>
      <c r="N35" s="15">
        <f>[31]Outubro!$B$17</f>
        <v>24.133333333333336</v>
      </c>
      <c r="O35" s="15">
        <f>[31]Outubro!$B$18</f>
        <v>24.787499999999998</v>
      </c>
      <c r="P35" s="15">
        <f>[31]Outubro!$B$19</f>
        <v>24.991666666666671</v>
      </c>
      <c r="Q35" s="15">
        <f>[31]Outubro!$B$20</f>
        <v>25.700000000000003</v>
      </c>
      <c r="R35" s="15">
        <f>[31]Outubro!$B$21</f>
        <v>27.537500000000005</v>
      </c>
      <c r="S35" s="15">
        <f>[31]Outubro!$B$22</f>
        <v>28.079166666666669</v>
      </c>
      <c r="T35" s="15">
        <f>[31]Outubro!$B$23</f>
        <v>23.775000000000002</v>
      </c>
      <c r="U35" s="15">
        <f>[31]Outubro!$B$24</f>
        <v>25.087499999999995</v>
      </c>
      <c r="V35" s="15">
        <f>[31]Outubro!$B$25</f>
        <v>23.849999999999998</v>
      </c>
      <c r="W35" s="15">
        <f>[31]Outubro!$B$26</f>
        <v>24.687499999999996</v>
      </c>
      <c r="X35" s="15">
        <f>[31]Outubro!$B$27</f>
        <v>24.466666666666665</v>
      </c>
      <c r="Y35" s="15">
        <f>[31]Outubro!$B$28</f>
        <v>21.400000000000002</v>
      </c>
      <c r="Z35" s="15">
        <f>[31]Outubro!$B$29</f>
        <v>23.212500000000002</v>
      </c>
      <c r="AA35" s="15">
        <f>[31]Outubro!$B$30</f>
        <v>24.399999999999995</v>
      </c>
      <c r="AB35" s="15">
        <f>[31]Outubro!$B$31</f>
        <v>22.491666666666671</v>
      </c>
      <c r="AC35" s="15">
        <f>[31]Outubro!$B$32</f>
        <v>23.133333333333336</v>
      </c>
      <c r="AD35" s="15">
        <f>[31]Outubro!$B$33</f>
        <v>25.362499999999997</v>
      </c>
      <c r="AE35" s="15">
        <f>[31]Outubro!$B$34</f>
        <v>27.349999999999998</v>
      </c>
      <c r="AF35" s="15">
        <f>[31]Outubro!$B$35</f>
        <v>27.770833333333339</v>
      </c>
      <c r="AG35" s="93">
        <f t="shared" si="4"/>
        <v>24.674193548387091</v>
      </c>
    </row>
    <row r="36" spans="1:33" ht="17.100000000000001" customHeight="1" x14ac:dyDescent="0.2">
      <c r="A36" s="89" t="s">
        <v>127</v>
      </c>
      <c r="B36" s="15">
        <f>[32]Outubro!$B$5</f>
        <v>25.724999999999998</v>
      </c>
      <c r="C36" s="15">
        <f>[32]Outubro!$B$6</f>
        <v>26.279166666666665</v>
      </c>
      <c r="D36" s="15">
        <f>[32]Outubro!$B$7</f>
        <v>24.904166666666669</v>
      </c>
      <c r="E36" s="15">
        <f>[32]Outubro!$B$8</f>
        <v>23.370833333333334</v>
      </c>
      <c r="F36" s="15">
        <f>[32]Outubro!$B$9</f>
        <v>24.654166666666665</v>
      </c>
      <c r="G36" s="15">
        <f>[32]Outubro!$B$10</f>
        <v>24.445833333333329</v>
      </c>
      <c r="H36" s="15">
        <f>[32]Outubro!$B$11</f>
        <v>26.091666666666669</v>
      </c>
      <c r="I36" s="15">
        <f>[32]Outubro!$B$12</f>
        <v>26.079166666666669</v>
      </c>
      <c r="J36" s="15">
        <f>[32]Outubro!$B$13</f>
        <v>26.970833333333335</v>
      </c>
      <c r="K36" s="15">
        <f>[32]Outubro!$B$14</f>
        <v>22.529166666666669</v>
      </c>
      <c r="L36" s="15">
        <f>[32]Outubro!$B$15</f>
        <v>24.495833333333334</v>
      </c>
      <c r="M36" s="15">
        <f>[32]Outubro!$B$16</f>
        <v>25.520833333333339</v>
      </c>
      <c r="N36" s="15">
        <f>[32]Outubro!$B$17</f>
        <v>27.091666666666665</v>
      </c>
      <c r="O36" s="15">
        <f>[32]Outubro!$B$18</f>
        <v>24.891666666666666</v>
      </c>
      <c r="P36" s="15">
        <f>[32]Outubro!$B$19</f>
        <v>24.075000000000003</v>
      </c>
      <c r="Q36" s="15">
        <f>[32]Outubro!$B$20</f>
        <v>25.445833333333329</v>
      </c>
      <c r="R36" s="15">
        <f>[32]Outubro!$B$21</f>
        <v>29.016666666666655</v>
      </c>
      <c r="S36" s="15">
        <f>[32]Outubro!$B$22</f>
        <v>29.354166666666661</v>
      </c>
      <c r="T36" s="15">
        <f>[32]Outubro!$B$23</f>
        <v>23.183333333333334</v>
      </c>
      <c r="U36" s="15">
        <f>[32]Outubro!$B$24</f>
        <v>25.845833333333331</v>
      </c>
      <c r="V36" s="15">
        <f>[32]Outubro!$B$25</f>
        <v>26.141666666666669</v>
      </c>
      <c r="W36" s="15">
        <f>[32]Outubro!$B$26</f>
        <v>26.408333333333331</v>
      </c>
      <c r="X36" s="15">
        <f>[32]Outubro!$B$27</f>
        <v>25.962500000000002</v>
      </c>
      <c r="Y36" s="15">
        <f>[32]Outubro!$B$28</f>
        <v>24.037499999999998</v>
      </c>
      <c r="Z36" s="15">
        <f>[32]Outubro!$B$29</f>
        <v>24.137500000000003</v>
      </c>
      <c r="AA36" s="15">
        <f>[32]Outubro!$B$30</f>
        <v>25.404166666666669</v>
      </c>
      <c r="AB36" s="15">
        <f>[32]Outubro!$B$31</f>
        <v>23.287499999999994</v>
      </c>
      <c r="AC36" s="15">
        <f>[32]Outubro!$B$32</f>
        <v>22.266666666666662</v>
      </c>
      <c r="AD36" s="15">
        <f>[32]Outubro!$B$33</f>
        <v>25.5</v>
      </c>
      <c r="AE36" s="15">
        <f>[32]Outubro!$B$34</f>
        <v>27.262499999999999</v>
      </c>
      <c r="AF36" s="15">
        <f>[32]Outubro!$B$35</f>
        <v>29.337499999999995</v>
      </c>
      <c r="AG36" s="93">
        <f t="shared" si="4"/>
        <v>25.474731182795701</v>
      </c>
    </row>
    <row r="37" spans="1:33" ht="17.100000000000001" customHeight="1" x14ac:dyDescent="0.2">
      <c r="A37" s="89" t="s">
        <v>131</v>
      </c>
      <c r="B37" s="15">
        <f>[33]Outubro!$B$5</f>
        <v>25.358333333333338</v>
      </c>
      <c r="C37" s="15">
        <f>[33]Outubro!$B$6</f>
        <v>26.545833333333334</v>
      </c>
      <c r="D37" s="15">
        <f>[33]Outubro!$B$7</f>
        <v>26.708333333333343</v>
      </c>
      <c r="E37" s="15">
        <f>[33]Outubro!$B$8</f>
        <v>26.783333333333331</v>
      </c>
      <c r="F37" s="15">
        <f>[33]Outubro!$B$9</f>
        <v>25.975000000000005</v>
      </c>
      <c r="G37" s="15">
        <f>[33]Outubro!$B$10</f>
        <v>24.275000000000002</v>
      </c>
      <c r="H37" s="15">
        <f>[33]Outubro!$B$11</f>
        <v>25.162499999999998</v>
      </c>
      <c r="I37" s="15">
        <f>[33]Outubro!$B$12</f>
        <v>23.445833333333336</v>
      </c>
      <c r="J37" s="15">
        <f>[33]Outubro!$B$13</f>
        <v>24.5625</v>
      </c>
      <c r="K37" s="15">
        <f>[33]Outubro!$B$14</f>
        <v>22.637500000000006</v>
      </c>
      <c r="L37" s="15">
        <f>[33]Outubro!$B$15</f>
        <v>25.062500000000004</v>
      </c>
      <c r="M37" s="15">
        <f>[33]Outubro!$B$16</f>
        <v>25.583333333333332</v>
      </c>
      <c r="N37" s="15">
        <f>[33]Outubro!$B$17</f>
        <v>26.604166666666668</v>
      </c>
      <c r="O37" s="15">
        <f>[33]Outubro!$B$18</f>
        <v>26.6875</v>
      </c>
      <c r="P37" s="15">
        <f>[33]Outubro!$B$19</f>
        <v>26.812500000000004</v>
      </c>
      <c r="Q37" s="15">
        <f>[33]Outubro!$B$20</f>
        <v>27.391666666666669</v>
      </c>
      <c r="R37" s="15">
        <f>[33]Outubro!$B$21</f>
        <v>28.633333333333336</v>
      </c>
      <c r="S37" s="15">
        <f>[33]Outubro!$B$22</f>
        <v>27.720833333333331</v>
      </c>
      <c r="T37" s="15">
        <f>[33]Outubro!$B$23</f>
        <v>24.441666666666663</v>
      </c>
      <c r="U37" s="15">
        <f>[33]Outubro!$B$24</f>
        <v>24.645833333333332</v>
      </c>
      <c r="V37" s="15">
        <f>[33]Outubro!$B$25</f>
        <v>23.254166666666663</v>
      </c>
      <c r="W37" s="15">
        <f>[33]Outubro!$B$26</f>
        <v>24.954166666666662</v>
      </c>
      <c r="X37" s="15">
        <f>[33]Outubro!$B$27</f>
        <v>26.887499999999999</v>
      </c>
      <c r="Y37" s="15">
        <f>[33]Outubro!$B$28</f>
        <v>23.724999999999998</v>
      </c>
      <c r="Z37" s="15">
        <f>[33]Outubro!$B$29</f>
        <v>23.445833333333336</v>
      </c>
      <c r="AA37" s="15">
        <f>[33]Outubro!$B$30</f>
        <v>23.733333333333334</v>
      </c>
      <c r="AB37" s="15">
        <f>[33]Outubro!$B$31</f>
        <v>23.941666666666666</v>
      </c>
      <c r="AC37" s="15">
        <f>[33]Outubro!$B$32</f>
        <v>22.808333333333334</v>
      </c>
      <c r="AD37" s="15">
        <f>[33]Outubro!$B$33</f>
        <v>23.583333333333332</v>
      </c>
      <c r="AE37" s="15">
        <f>[33]Outubro!$B$34</f>
        <v>26.733333333333334</v>
      </c>
      <c r="AF37" s="15">
        <f>[33]Outubro!$B$35</f>
        <v>28.279166666666665</v>
      </c>
      <c r="AG37" s="93">
        <f t="shared" ref="AG37:AG47" si="5">AVERAGE(B37:AF37)</f>
        <v>25.367204301075276</v>
      </c>
    </row>
    <row r="38" spans="1:33" ht="17.100000000000001" customHeight="1" x14ac:dyDescent="0.2">
      <c r="A38" s="89" t="s">
        <v>134</v>
      </c>
      <c r="B38" s="15">
        <f>[34]Outubro!$B$5</f>
        <v>25.291666666666661</v>
      </c>
      <c r="C38" s="15">
        <f>[34]Outubro!$B$6</f>
        <v>26.008333333333336</v>
      </c>
      <c r="D38" s="15">
        <f>[34]Outubro!$B$7</f>
        <v>24.391666666666666</v>
      </c>
      <c r="E38" s="15">
        <f>[34]Outubro!$B$8</f>
        <v>22.262500000000003</v>
      </c>
      <c r="F38" s="15">
        <f>[34]Outubro!$B$9</f>
        <v>22.670833333333334</v>
      </c>
      <c r="G38" s="15">
        <f>[34]Outubro!$B$10</f>
        <v>23.916666666666661</v>
      </c>
      <c r="H38" s="15">
        <f>[34]Outubro!$B$11</f>
        <v>24.566666666666663</v>
      </c>
      <c r="I38" s="15">
        <f>[34]Outubro!$B$12</f>
        <v>21.147826086956524</v>
      </c>
      <c r="J38" s="15">
        <f>[34]Outubro!$B$13</f>
        <v>21.329166666666673</v>
      </c>
      <c r="K38" s="15">
        <f>[34]Outubro!$B$14</f>
        <v>20.366666666666671</v>
      </c>
      <c r="L38" s="15">
        <f>[34]Outubro!$B$15</f>
        <v>22.295833333333334</v>
      </c>
      <c r="M38" s="15">
        <f>[34]Outubro!$B$16</f>
        <v>24.000000000000004</v>
      </c>
      <c r="N38" s="15">
        <f>[34]Outubro!$B$17</f>
        <v>27.066666666666666</v>
      </c>
      <c r="O38" s="15">
        <f>[34]Outubro!$B$18</f>
        <v>24.833333333333332</v>
      </c>
      <c r="P38" s="15">
        <f>[34]Outubro!$B$19</f>
        <v>23.616666666666664</v>
      </c>
      <c r="Q38" s="15">
        <f>[34]Outubro!$B$20</f>
        <v>25.408333333333331</v>
      </c>
      <c r="R38" s="15">
        <f>[34]Outubro!$B$21</f>
        <v>26.429166666666671</v>
      </c>
      <c r="S38" s="15">
        <f>[34]Outubro!$B$22</f>
        <v>24.729166666666668</v>
      </c>
      <c r="T38" s="15">
        <f>[34]Outubro!$B$23</f>
        <v>23.716666666666665</v>
      </c>
      <c r="U38" s="15">
        <f>[34]Outubro!$B$24</f>
        <v>23.599999999999998</v>
      </c>
      <c r="V38" s="15">
        <f>[34]Outubro!$B$25</f>
        <v>22.962499999999991</v>
      </c>
      <c r="W38" s="15">
        <f>[34]Outubro!$B$26</f>
        <v>24.629166666666666</v>
      </c>
      <c r="X38" s="15">
        <f>[34]Outubro!$B$27</f>
        <v>24.75833333333334</v>
      </c>
      <c r="Y38" s="15">
        <f>[34]Outubro!$B$28</f>
        <v>22.537499999999998</v>
      </c>
      <c r="Z38" s="15">
        <f>[34]Outubro!$B$29</f>
        <v>23.854166666666668</v>
      </c>
      <c r="AA38" s="15">
        <f>[34]Outubro!$B$30</f>
        <v>23.208333333333329</v>
      </c>
      <c r="AB38" s="15">
        <f>[34]Outubro!$B$31</f>
        <v>22.291666666666661</v>
      </c>
      <c r="AC38" s="15">
        <f>[34]Outubro!$B$32</f>
        <v>20.862500000000001</v>
      </c>
      <c r="AD38" s="15">
        <f>[34]Outubro!$B$33</f>
        <v>23.883333333333336</v>
      </c>
      <c r="AE38" s="15">
        <f>[34]Outubro!$B$34</f>
        <v>26.924999999999997</v>
      </c>
      <c r="AF38" s="15">
        <f>[34]Outubro!$B$35</f>
        <v>25.550000000000008</v>
      </c>
      <c r="AG38" s="93">
        <f>AVERAGE(B38:AF38)</f>
        <v>23.842268583450206</v>
      </c>
    </row>
    <row r="39" spans="1:33" ht="17.100000000000001" customHeight="1" x14ac:dyDescent="0.2">
      <c r="A39" s="89" t="s">
        <v>196</v>
      </c>
      <c r="B39" s="15">
        <f>[35]Outubro!$B$5</f>
        <v>25.033333333333335</v>
      </c>
      <c r="C39" s="15">
        <f>[35]Outubro!$B$6</f>
        <v>26</v>
      </c>
      <c r="D39" s="15">
        <f>[35]Outubro!$B$7</f>
        <v>26.212499999999995</v>
      </c>
      <c r="E39" s="15">
        <f>[35]Outubro!$B$8</f>
        <v>24.579166666666669</v>
      </c>
      <c r="F39" s="15">
        <f>[35]Outubro!$B$9</f>
        <v>25.025000000000002</v>
      </c>
      <c r="G39" s="15">
        <f>[35]Outubro!$B$10</f>
        <v>24.558333333333337</v>
      </c>
      <c r="H39" s="15">
        <f>[35]Outubro!$B$11</f>
        <v>26.125</v>
      </c>
      <c r="I39" s="15">
        <f>[35]Outubro!$B$12</f>
        <v>24.362499999999997</v>
      </c>
      <c r="J39" s="15">
        <f>[35]Outubro!$B$13</f>
        <v>24.258333333333336</v>
      </c>
      <c r="K39" s="15">
        <f>[35]Outubro!$B$14</f>
        <v>23.974999999999998</v>
      </c>
      <c r="L39" s="15">
        <f>[35]Outubro!$B$15</f>
        <v>23.925000000000008</v>
      </c>
      <c r="M39" s="15">
        <f>[35]Outubro!$B$16</f>
        <v>25.899999999999995</v>
      </c>
      <c r="N39" s="15">
        <f>[35]Outubro!$B$17</f>
        <v>24.028571428571428</v>
      </c>
      <c r="O39" s="15">
        <f>[35]Outubro!$B$18</f>
        <v>24.779166666666665</v>
      </c>
      <c r="P39" s="15">
        <f>[35]Outubro!$B$19</f>
        <v>24.834782608695654</v>
      </c>
      <c r="Q39" s="15">
        <f>[35]Outubro!$B$20</f>
        <v>25.766666666666669</v>
      </c>
      <c r="R39" s="15">
        <f>[35]Outubro!$B$21</f>
        <v>27.137500000000003</v>
      </c>
      <c r="S39" s="15">
        <f>[35]Outubro!$B$22</f>
        <v>27.704166666666676</v>
      </c>
      <c r="T39" s="15">
        <f>[35]Outubro!$B$23</f>
        <v>24.320833333333329</v>
      </c>
      <c r="U39" s="15">
        <f>[35]Outubro!$B$24</f>
        <v>26.074999999999999</v>
      </c>
      <c r="V39" s="15">
        <f>[35]Outubro!$B$25</f>
        <v>25.566666666666663</v>
      </c>
      <c r="W39" s="15">
        <f>[35]Outubro!$B$26</f>
        <v>26.104166666666671</v>
      </c>
      <c r="X39" s="15">
        <f>[35]Outubro!$B$27</f>
        <v>26.060869565217395</v>
      </c>
      <c r="Y39" s="15">
        <f>[35]Outubro!$B$28</f>
        <v>22.504166666666666</v>
      </c>
      <c r="Z39" s="15">
        <f>[35]Outubro!$B$29</f>
        <v>24.572727272727278</v>
      </c>
      <c r="AA39" s="15">
        <f>[35]Outubro!$B$30</f>
        <v>24.247826086956518</v>
      </c>
      <c r="AB39" s="15">
        <f>[35]Outubro!$B$31</f>
        <v>22.654166666666669</v>
      </c>
      <c r="AC39" s="15">
        <f>[35]Outubro!$B$32</f>
        <v>24.020833333333332</v>
      </c>
      <c r="AD39" s="15">
        <f>[35]Outubro!$B$33</f>
        <v>25.8125</v>
      </c>
      <c r="AE39" s="15">
        <f>[35]Outubro!$B$34</f>
        <v>27.566666666666666</v>
      </c>
      <c r="AF39" s="15">
        <f>[35]Outubro!$B$35</f>
        <v>28.195833333333336</v>
      </c>
      <c r="AG39" s="93">
        <f>AVERAGE(B39:AF39)</f>
        <v>25.222815385876398</v>
      </c>
    </row>
    <row r="40" spans="1:33" ht="17.100000000000001" customHeight="1" x14ac:dyDescent="0.2">
      <c r="A40" s="89" t="s">
        <v>197</v>
      </c>
      <c r="B40" s="15">
        <f>[36]Outubro!$B$5</f>
        <v>24.570833333333329</v>
      </c>
      <c r="C40" s="15">
        <f>[36]Outubro!$B$6</f>
        <v>25.770833333333332</v>
      </c>
      <c r="D40" s="15">
        <f>[36]Outubro!$B$7</f>
        <v>25.412500000000005</v>
      </c>
      <c r="E40" s="15">
        <f>[36]Outubro!$B$8</f>
        <v>24.579166666666669</v>
      </c>
      <c r="F40" s="15">
        <f>[36]Outubro!$B$9</f>
        <v>24.258333333333329</v>
      </c>
      <c r="G40" s="15">
        <f>[36]Outubro!$B$10</f>
        <v>25.204166666666666</v>
      </c>
      <c r="H40" s="15">
        <f>[36]Outubro!$B$11</f>
        <v>25.379166666666666</v>
      </c>
      <c r="I40" s="15">
        <f>[36]Outubro!$B$12</f>
        <v>21.891666666666666</v>
      </c>
      <c r="J40" s="15">
        <f>[36]Outubro!$B$13</f>
        <v>21.716666666666669</v>
      </c>
      <c r="K40" s="15">
        <f>[36]Outubro!$B$14</f>
        <v>20.379166666666674</v>
      </c>
      <c r="L40" s="15">
        <f>[36]Outubro!$B$15</f>
        <v>23.429166666666671</v>
      </c>
      <c r="M40" s="15">
        <f>[36]Outubro!$B$16</f>
        <v>24.695833333333336</v>
      </c>
      <c r="N40" s="15">
        <f>[36]Outubro!$B$17</f>
        <v>27.337499999999995</v>
      </c>
      <c r="O40" s="15">
        <f>[36]Outubro!$B$18</f>
        <v>25.166666666666668</v>
      </c>
      <c r="P40" s="15">
        <f>[36]Outubro!$B$19</f>
        <v>24.712499999999995</v>
      </c>
      <c r="Q40" s="15">
        <f>[36]Outubro!$B$20</f>
        <v>26.233333333333334</v>
      </c>
      <c r="R40" s="15">
        <f>[36]Outubro!$B$21</f>
        <v>27.304166666666664</v>
      </c>
      <c r="S40" s="15">
        <f>[36]Outubro!$B$22</f>
        <v>25.483333333333331</v>
      </c>
      <c r="T40" s="15">
        <f>[36]Outubro!$B$23</f>
        <v>24.395833333333332</v>
      </c>
      <c r="U40" s="15">
        <f>[36]Outubro!$B$24</f>
        <v>24.854166666666671</v>
      </c>
      <c r="V40" s="15">
        <f>[36]Outubro!$B$25</f>
        <v>23.450000000000003</v>
      </c>
      <c r="W40" s="15">
        <f>[36]Outubro!$B$26</f>
        <v>25.329166666666662</v>
      </c>
      <c r="X40" s="15">
        <f>[36]Outubro!$B$27</f>
        <v>25.604166666666668</v>
      </c>
      <c r="Y40" s="15">
        <f>[36]Outubro!$B$28</f>
        <v>22.599999999999994</v>
      </c>
      <c r="Z40" s="15">
        <f>[36]Outubro!$B$29</f>
        <v>24.020833333333329</v>
      </c>
      <c r="AA40" s="15">
        <f>[36]Outubro!$B$30</f>
        <v>23.529166666666669</v>
      </c>
      <c r="AB40" s="15">
        <f>[36]Outubro!$B$31</f>
        <v>23.529166666666665</v>
      </c>
      <c r="AC40" s="15">
        <f>[36]Outubro!$B$32</f>
        <v>21.920833333333331</v>
      </c>
      <c r="AD40" s="15">
        <f>[36]Outubro!$B$33</f>
        <v>24.4375</v>
      </c>
      <c r="AE40" s="15">
        <f>[36]Outubro!$B$34</f>
        <v>27.608333333333338</v>
      </c>
      <c r="AF40" s="15">
        <f>[36]Outubro!$B$35</f>
        <v>25.929166666666671</v>
      </c>
      <c r="AG40" s="93">
        <f t="shared" si="5"/>
        <v>24.539784946236562</v>
      </c>
    </row>
    <row r="41" spans="1:33" ht="17.100000000000001" customHeight="1" x14ac:dyDescent="0.2">
      <c r="A41" s="89" t="s">
        <v>198</v>
      </c>
      <c r="B41" s="15">
        <f>[37]Outubro!$B$5</f>
        <v>24.008333333333336</v>
      </c>
      <c r="C41" s="15">
        <f>[37]Outubro!$B$6</f>
        <v>25.141666666666666</v>
      </c>
      <c r="D41" s="15">
        <f>[37]Outubro!$B$7</f>
        <v>23.483333333333334</v>
      </c>
      <c r="E41" s="15">
        <f>[37]Outubro!$B$8</f>
        <v>22.879166666666666</v>
      </c>
      <c r="F41" s="15">
        <f>[37]Outubro!$B$9</f>
        <v>22.916666666666668</v>
      </c>
      <c r="G41" s="15">
        <f>[37]Outubro!$B$10</f>
        <v>22.741666666666664</v>
      </c>
      <c r="H41" s="15">
        <f>[37]Outubro!$B$11</f>
        <v>23.562500000000004</v>
      </c>
      <c r="I41" s="15">
        <f>[37]Outubro!$B$12</f>
        <v>21.8</v>
      </c>
      <c r="J41" s="15">
        <f>[37]Outubro!$B$13</f>
        <v>21.279166666666665</v>
      </c>
      <c r="K41" s="15">
        <f>[37]Outubro!$B$14</f>
        <v>21.416666666666661</v>
      </c>
      <c r="L41" s="15">
        <f>[37]Outubro!$B$15</f>
        <v>22.529166666666665</v>
      </c>
      <c r="M41" s="15">
        <f>[37]Outubro!$B$16</f>
        <v>24.220833333333331</v>
      </c>
      <c r="N41" s="15">
        <f>[37]Outubro!$B$17</f>
        <v>25.629166666666674</v>
      </c>
      <c r="O41" s="15">
        <f>[37]Outubro!$B$18</f>
        <v>23.729166666666661</v>
      </c>
      <c r="P41" s="15">
        <f>[37]Outubro!$B$19</f>
        <v>22.745833333333334</v>
      </c>
      <c r="Q41" s="15">
        <f>[37]Outubro!$B$20</f>
        <v>24.204166666666666</v>
      </c>
      <c r="R41" s="15">
        <f>[37]Outubro!$B$21</f>
        <v>24.387499999999992</v>
      </c>
      <c r="S41" s="15">
        <f>[37]Outubro!$B$22</f>
        <v>22.954166666666669</v>
      </c>
      <c r="T41" s="15">
        <f>[37]Outubro!$B$23</f>
        <v>22.483333333333334</v>
      </c>
      <c r="U41" s="15">
        <f>[37]Outubro!$B$24</f>
        <v>23.374999999999996</v>
      </c>
      <c r="V41" s="15">
        <f>[37]Outubro!$B$25</f>
        <v>22.345833333333335</v>
      </c>
      <c r="W41" s="15">
        <f>[37]Outubro!$B$26</f>
        <v>23.879166666666666</v>
      </c>
      <c r="X41" s="15">
        <f>[37]Outubro!$B$27</f>
        <v>23.454166666666662</v>
      </c>
      <c r="Y41" s="15">
        <f>[37]Outubro!$B$28</f>
        <v>22.574999999999999</v>
      </c>
      <c r="Z41" s="15">
        <f>[37]Outubro!$B$29</f>
        <v>22.937499999999996</v>
      </c>
      <c r="AA41" s="15">
        <f>[37]Outubro!$B$30</f>
        <v>23.466666666666669</v>
      </c>
      <c r="AB41" s="15">
        <f>[37]Outubro!$B$31</f>
        <v>21.400000000000002</v>
      </c>
      <c r="AC41" s="15">
        <f>[37]Outubro!$B$32</f>
        <v>20.087500000000002</v>
      </c>
      <c r="AD41" s="15">
        <f>[37]Outubro!$B$33</f>
        <v>23.229166666666668</v>
      </c>
      <c r="AE41" s="15">
        <f>[37]Outubro!$B$34</f>
        <v>26.570833333333329</v>
      </c>
      <c r="AF41" s="15">
        <f>[37]Outubro!$B$35</f>
        <v>24.404166666666669</v>
      </c>
      <c r="AG41" s="93">
        <f t="shared" si="5"/>
        <v>23.220564516129034</v>
      </c>
    </row>
    <row r="42" spans="1:33" ht="17.100000000000001" customHeight="1" x14ac:dyDescent="0.2">
      <c r="A42" s="89" t="s">
        <v>199</v>
      </c>
      <c r="B42" s="15">
        <f>[38]Outubro!$B$5</f>
        <v>25.029166666666672</v>
      </c>
      <c r="C42" s="15">
        <f>[38]Outubro!$B$6</f>
        <v>25.6875</v>
      </c>
      <c r="D42" s="15">
        <f>[38]Outubro!$B$7</f>
        <v>25.220833333333335</v>
      </c>
      <c r="E42" s="15">
        <f>[38]Outubro!$B$8</f>
        <v>24.875</v>
      </c>
      <c r="F42" s="15">
        <f>[38]Outubro!$B$9</f>
        <v>24.704166666666666</v>
      </c>
      <c r="G42" s="15">
        <f>[38]Outubro!$B$10</f>
        <v>24.904166666666665</v>
      </c>
      <c r="H42" s="15">
        <f>[38]Outubro!$B$11</f>
        <v>24.625</v>
      </c>
      <c r="I42" s="15">
        <f>[38]Outubro!$B$12</f>
        <v>22.3</v>
      </c>
      <c r="J42" s="15">
        <f>[38]Outubro!$B$13</f>
        <v>22.579166666666666</v>
      </c>
      <c r="K42" s="15">
        <f>[38]Outubro!$B$14</f>
        <v>20.508333333333336</v>
      </c>
      <c r="L42" s="15">
        <f>[38]Outubro!$B$15</f>
        <v>23.466666666666669</v>
      </c>
      <c r="M42" s="15">
        <f>[38]Outubro!$B$16</f>
        <v>24.958333333333332</v>
      </c>
      <c r="N42" s="15">
        <f>[38]Outubro!$B$17</f>
        <v>27.079166666666662</v>
      </c>
      <c r="O42" s="15">
        <f>[38]Outubro!$B$18</f>
        <v>25.7</v>
      </c>
      <c r="P42" s="15">
        <f>[38]Outubro!$B$19</f>
        <v>24.829166666666666</v>
      </c>
      <c r="Q42" s="15">
        <f>[38]Outubro!$B$20</f>
        <v>26.054166666666664</v>
      </c>
      <c r="R42" s="15">
        <f>[38]Outubro!$B$21</f>
        <v>28.487500000000001</v>
      </c>
      <c r="S42" s="15">
        <f>[38]Outubro!$B$22</f>
        <v>26.783333333333331</v>
      </c>
      <c r="T42" s="15">
        <f>[38]Outubro!$B$23</f>
        <v>23.787499999999998</v>
      </c>
      <c r="U42" s="15">
        <f>[38]Outubro!$B$24</f>
        <v>24.925000000000001</v>
      </c>
      <c r="V42" s="15">
        <f>[38]Outubro!$B$25</f>
        <v>23.662499999999998</v>
      </c>
      <c r="W42" s="15">
        <f>[38]Outubro!$B$26</f>
        <v>25.729166666666668</v>
      </c>
      <c r="X42" s="15">
        <f>[38]Outubro!$B$27</f>
        <v>25.383333333333336</v>
      </c>
      <c r="Y42" s="15">
        <f>[38]Outubro!$B$28</f>
        <v>22.8125</v>
      </c>
      <c r="Z42" s="15">
        <f>[38]Outubro!$B$29</f>
        <v>23.600000000000005</v>
      </c>
      <c r="AA42" s="15">
        <f>[38]Outubro!$B$30</f>
        <v>24.304166666666671</v>
      </c>
      <c r="AB42" s="15">
        <f>[38]Outubro!$B$31</f>
        <v>23.787499999999998</v>
      </c>
      <c r="AC42" s="15">
        <f>[38]Outubro!$B$32</f>
        <v>22.745833333333337</v>
      </c>
      <c r="AD42" s="15">
        <f>[38]Outubro!$B$33</f>
        <v>25.120833333333334</v>
      </c>
      <c r="AE42" s="15">
        <f>[38]Outubro!$B$34</f>
        <v>27.437500000000004</v>
      </c>
      <c r="AF42" s="15">
        <f>[38]Outubro!$B$35</f>
        <v>27.55</v>
      </c>
      <c r="AG42" s="93">
        <f>AVERAGE(B42:AF42)</f>
        <v>24.794758064516127</v>
      </c>
    </row>
    <row r="43" spans="1:33" ht="17.100000000000001" customHeight="1" x14ac:dyDescent="0.2">
      <c r="A43" s="89" t="s">
        <v>200</v>
      </c>
      <c r="B43" s="15">
        <f>[39]Outubro!$B$5</f>
        <v>25.045833333333331</v>
      </c>
      <c r="C43" s="15">
        <f>[39]Outubro!$B$6</f>
        <v>25.058333333333326</v>
      </c>
      <c r="D43" s="15">
        <f>[39]Outubro!$B$7</f>
        <v>24.399999999999995</v>
      </c>
      <c r="E43" s="15">
        <f>[39]Outubro!$B$8</f>
        <v>21.850000000000005</v>
      </c>
      <c r="F43" s="15">
        <f>[39]Outubro!$B$9</f>
        <v>22.295833333333331</v>
      </c>
      <c r="G43" s="15">
        <f>[39]Outubro!$B$10</f>
        <v>23.712499999999995</v>
      </c>
      <c r="H43" s="15">
        <f>[39]Outubro!$B$11</f>
        <v>23.887500000000003</v>
      </c>
      <c r="I43" s="15">
        <f>[39]Outubro!$B$12</f>
        <v>20.941666666666666</v>
      </c>
      <c r="J43" s="15">
        <f>[39]Outubro!$B$13</f>
        <v>21.1875</v>
      </c>
      <c r="K43" s="15">
        <f>[39]Outubro!$B$14</f>
        <v>20.166666666666668</v>
      </c>
      <c r="L43" s="15">
        <f>[39]Outubro!$B$15</f>
        <v>21.979166666666668</v>
      </c>
      <c r="M43" s="15">
        <f>[39]Outubro!$B$16</f>
        <v>23.441666666666663</v>
      </c>
      <c r="N43" s="15">
        <f>[39]Outubro!$B$17</f>
        <v>25.7</v>
      </c>
      <c r="O43" s="15">
        <f>[39]Outubro!$B$18</f>
        <v>24.795833333333334</v>
      </c>
      <c r="P43" s="15">
        <f>[39]Outubro!$B$19</f>
        <v>23.179166666666671</v>
      </c>
      <c r="Q43" s="15">
        <f>[39]Outubro!$B$20</f>
        <v>24.829166666666666</v>
      </c>
      <c r="R43" s="15">
        <f>[39]Outubro!$B$21</f>
        <v>27.166666666666668</v>
      </c>
      <c r="S43" s="15">
        <f>[39]Outubro!$B$22</f>
        <v>24.645833333333332</v>
      </c>
      <c r="T43" s="15">
        <f>[39]Outubro!$B$23</f>
        <v>23.066666666666666</v>
      </c>
      <c r="U43" s="15">
        <f>[39]Outubro!$B$24</f>
        <v>23.566666666666666</v>
      </c>
      <c r="V43" s="15">
        <f>[39]Outubro!$B$25</f>
        <v>22.991666666666664</v>
      </c>
      <c r="W43" s="15">
        <f>[39]Outubro!$B$26</f>
        <v>24.612500000000001</v>
      </c>
      <c r="X43" s="15">
        <f>[39]Outubro!$B$27</f>
        <v>24.133333333333336</v>
      </c>
      <c r="Y43" s="15">
        <f>[39]Outubro!$B$28</f>
        <v>22.3125</v>
      </c>
      <c r="Z43" s="15">
        <f>[39]Outubro!$B$29</f>
        <v>23.454166666666666</v>
      </c>
      <c r="AA43" s="15">
        <f>[39]Outubro!$B$30</f>
        <v>22.8541666666667</v>
      </c>
      <c r="AB43" s="15">
        <f>[39]Outubro!$B$31</f>
        <v>22.054166666666664</v>
      </c>
      <c r="AC43" s="15">
        <f>[39]Outubro!$B$32</f>
        <v>20.762499999999999</v>
      </c>
      <c r="AD43" s="15">
        <f>[39]Outubro!$B$33</f>
        <v>23.95</v>
      </c>
      <c r="AE43" s="15">
        <f>[39]Outubro!$B$34</f>
        <v>26.412499999999998</v>
      </c>
      <c r="AF43" s="15">
        <f>[39]Outubro!$B$35</f>
        <v>26.558333333333337</v>
      </c>
      <c r="AG43" s="93">
        <f t="shared" si="5"/>
        <v>23.581048387096775</v>
      </c>
    </row>
    <row r="44" spans="1:33" ht="17.100000000000001" customHeight="1" x14ac:dyDescent="0.2">
      <c r="A44" s="89" t="s">
        <v>201</v>
      </c>
      <c r="B44" s="15">
        <f>[40]Outubro!$B$5</f>
        <v>26.716666666666669</v>
      </c>
      <c r="C44" s="15">
        <f>[40]Outubro!$B$6</f>
        <v>26.491666666666671</v>
      </c>
      <c r="D44" s="15">
        <f>[40]Outubro!$B$7</f>
        <v>26.849999999999994</v>
      </c>
      <c r="E44" s="15">
        <f>[40]Outubro!$B$8</f>
        <v>26.145833333333332</v>
      </c>
      <c r="F44" s="15">
        <f>[40]Outubro!$B$9</f>
        <v>25.458333333333329</v>
      </c>
      <c r="G44" s="15">
        <f>[40]Outubro!$B$10</f>
        <v>25.800000000000008</v>
      </c>
      <c r="H44" s="15">
        <f>[40]Outubro!$B$11</f>
        <v>26.45</v>
      </c>
      <c r="I44" s="15">
        <f>[40]Outubro!$B$12</f>
        <v>26.291666666666668</v>
      </c>
      <c r="J44" s="15">
        <f>[40]Outubro!$B$13</f>
        <v>25.270833333333339</v>
      </c>
      <c r="K44" s="15">
        <f>[40]Outubro!$B$14</f>
        <v>22.754166666666663</v>
      </c>
      <c r="L44" s="15">
        <f>[40]Outubro!$B$15</f>
        <v>25.05416666666666</v>
      </c>
      <c r="M44" s="15">
        <f>[40]Outubro!$B$16</f>
        <v>26.808333333333337</v>
      </c>
      <c r="N44" s="15">
        <f>[40]Outubro!$B$17</f>
        <v>27.30416666666666</v>
      </c>
      <c r="O44" s="15">
        <f>[40]Outubro!$B$18</f>
        <v>26.941666666666666</v>
      </c>
      <c r="P44" s="15">
        <f>[40]Outubro!$B$19</f>
        <v>26.066666666666674</v>
      </c>
      <c r="Q44" s="15">
        <f>[40]Outubro!$B$20</f>
        <v>26.95</v>
      </c>
      <c r="R44" s="15">
        <f>[40]Outubro!$B$21</f>
        <v>29.295833333333345</v>
      </c>
      <c r="S44" s="15">
        <f>[40]Outubro!$B$22</f>
        <v>28.208333333333332</v>
      </c>
      <c r="T44" s="15">
        <f>[40]Outubro!$B$23</f>
        <v>25.558333333333337</v>
      </c>
      <c r="U44" s="15">
        <f>[40]Outubro!$B$24</f>
        <v>25.591666666666672</v>
      </c>
      <c r="V44" s="15">
        <f>[40]Outubro!$B$25</f>
        <v>24.587500000000006</v>
      </c>
      <c r="W44" s="15">
        <f>[40]Outubro!$B$26</f>
        <v>25.745833333333334</v>
      </c>
      <c r="X44" s="15">
        <f>[40]Outubro!$B$27</f>
        <v>26.258333333333329</v>
      </c>
      <c r="Y44" s="15">
        <f>[40]Outubro!$B$28</f>
        <v>24.724999999999998</v>
      </c>
      <c r="Z44" s="15">
        <f>[40]Outubro!$B$29</f>
        <v>25.237500000000001</v>
      </c>
      <c r="AA44" s="15">
        <f>[40]Outubro!$B$30</f>
        <v>25.67916666666666</v>
      </c>
      <c r="AB44" s="15">
        <f>[40]Outubro!$B$31</f>
        <v>24.583333333333332</v>
      </c>
      <c r="AC44" s="15">
        <f>[40]Outubro!$B$32</f>
        <v>22.533333333333335</v>
      </c>
      <c r="AD44" s="15">
        <f>[40]Outubro!$B$33</f>
        <v>24.908333333333331</v>
      </c>
      <c r="AE44" s="15">
        <f>[40]Outubro!$B$34</f>
        <v>27.724999999999998</v>
      </c>
      <c r="AF44" s="15">
        <f>[40]Outubro!$B$35</f>
        <v>28.608333333333334</v>
      </c>
      <c r="AG44" s="93">
        <f t="shared" si="5"/>
        <v>26.019354838709674</v>
      </c>
    </row>
    <row r="45" spans="1:33" ht="17.100000000000001" customHeight="1" x14ac:dyDescent="0.2">
      <c r="A45" s="89" t="s">
        <v>163</v>
      </c>
      <c r="B45" s="15">
        <f>[41]Outubro!$B$5</f>
        <v>25.212500000000006</v>
      </c>
      <c r="C45" s="15">
        <f>[41]Outubro!$B$6</f>
        <v>26.125000000000004</v>
      </c>
      <c r="D45" s="15">
        <f>[41]Outubro!$B$7</f>
        <v>25.649999999999995</v>
      </c>
      <c r="E45" s="15">
        <f>[41]Outubro!$B$8</f>
        <v>24.191666666666666</v>
      </c>
      <c r="F45" s="15">
        <f>[41]Outubro!$B$9</f>
        <v>24.037499999999998</v>
      </c>
      <c r="G45" s="15">
        <f>[41]Outubro!$B$10</f>
        <v>23.512499999999992</v>
      </c>
      <c r="H45" s="15">
        <f>[41]Outubro!$B$11</f>
        <v>25.570833333333329</v>
      </c>
      <c r="I45" s="15">
        <f>[41]Outubro!$B$12</f>
        <v>22.799999999999994</v>
      </c>
      <c r="J45" s="15">
        <f>[41]Outubro!$B$13</f>
        <v>21.616666666666664</v>
      </c>
      <c r="K45" s="15">
        <f>[41]Outubro!$B$14</f>
        <v>20.925000000000004</v>
      </c>
      <c r="L45" s="15">
        <f>[41]Outubro!$B$15</f>
        <v>23.095833333333335</v>
      </c>
      <c r="M45" s="15">
        <f>[41]Outubro!$B$16</f>
        <v>24.308333333333334</v>
      </c>
      <c r="N45" s="15">
        <f>[41]Outubro!$B$17</f>
        <v>26.724999999999998</v>
      </c>
      <c r="O45" s="15">
        <f>[41]Outubro!$B$18</f>
        <v>25.512500000000003</v>
      </c>
      <c r="P45" s="15">
        <f>[41]Outubro!$B$19</f>
        <v>24.424999999999997</v>
      </c>
      <c r="Q45" s="15">
        <f>[41]Outubro!$B$20</f>
        <v>26.633333333333336</v>
      </c>
      <c r="R45" s="15">
        <f>[41]Outubro!$B$21</f>
        <v>28.075000000000003</v>
      </c>
      <c r="S45" s="15">
        <f>[41]Outubro!$B$22</f>
        <v>26.141666666666669</v>
      </c>
      <c r="T45" s="15">
        <f>[41]Outubro!$B$23</f>
        <v>24.05</v>
      </c>
      <c r="U45" s="15">
        <f>[41]Outubro!$B$24</f>
        <v>23.874999999999996</v>
      </c>
      <c r="V45" s="15">
        <f>[41]Outubro!$B$25</f>
        <v>22.279166666666665</v>
      </c>
      <c r="W45" s="15">
        <f>[41]Outubro!$B$26</f>
        <v>24.741666666666671</v>
      </c>
      <c r="X45" s="15">
        <f>[41]Outubro!$B$27</f>
        <v>25.679166666666671</v>
      </c>
      <c r="Y45" s="15">
        <f>[41]Outubro!$B$28</f>
        <v>22.708333333333339</v>
      </c>
      <c r="Z45" s="15">
        <f>[41]Outubro!$B$29</f>
        <v>22.737500000000001</v>
      </c>
      <c r="AA45" s="15">
        <f>[41]Outubro!$B$30</f>
        <v>23.516666666666669</v>
      </c>
      <c r="AB45" s="15">
        <f>[41]Outubro!$B$31</f>
        <v>23.258333333333336</v>
      </c>
      <c r="AC45" s="15">
        <f>[41]Outubro!$B$32</f>
        <v>21.533333333333331</v>
      </c>
      <c r="AD45" s="15">
        <f>[41]Outubro!$B$33</f>
        <v>23.712499999999995</v>
      </c>
      <c r="AE45" s="15">
        <f>[41]Outubro!$B$34</f>
        <v>26.975000000000005</v>
      </c>
      <c r="AF45" s="15">
        <f>[41]Outubro!$B$35</f>
        <v>26.833333333333332</v>
      </c>
      <c r="AG45" s="93">
        <f t="shared" si="5"/>
        <v>24.401881720430108</v>
      </c>
    </row>
    <row r="46" spans="1:33" ht="17.100000000000001" customHeight="1" x14ac:dyDescent="0.2">
      <c r="A46" s="89" t="s">
        <v>202</v>
      </c>
      <c r="B46" s="15">
        <f>[42]Outubro!$B$5</f>
        <v>25.805</v>
      </c>
      <c r="C46" s="15">
        <f>[42]Outubro!$B$6</f>
        <v>25.411764705882351</v>
      </c>
      <c r="D46" s="15">
        <f>[42]Outubro!$B$7</f>
        <v>26.495238095238101</v>
      </c>
      <c r="E46" s="15">
        <f>[42]Outubro!$B$8</f>
        <v>26.147826086956524</v>
      </c>
      <c r="F46" s="15">
        <f>[42]Outubro!$B$9</f>
        <v>25.757142857142856</v>
      </c>
      <c r="G46" s="15">
        <f>[42]Outubro!$B$10</f>
        <v>26.061904761904763</v>
      </c>
      <c r="H46" s="15">
        <f>[42]Outubro!$B$11</f>
        <v>25.633333333333336</v>
      </c>
      <c r="I46" s="15">
        <f>[42]Outubro!$B$12</f>
        <v>26.955555555555552</v>
      </c>
      <c r="J46" s="15">
        <f>[42]Outubro!$B$13</f>
        <v>27.423809523809517</v>
      </c>
      <c r="K46" s="15">
        <f>[42]Outubro!$B$14</f>
        <v>26.41904761904761</v>
      </c>
      <c r="L46" s="15">
        <f>[42]Outubro!$B$15</f>
        <v>26.719047619047615</v>
      </c>
      <c r="M46" s="15">
        <f>[42]Outubro!$B$16</f>
        <v>25.81052631578947</v>
      </c>
      <c r="N46" s="15">
        <f>[42]Outubro!$B$17</f>
        <v>26.468181818181815</v>
      </c>
      <c r="O46" s="15">
        <f>[42]Outubro!$B$18</f>
        <v>26.626086956521739</v>
      </c>
      <c r="P46" s="15">
        <f>[42]Outubro!$B$19</f>
        <v>25.577272727272724</v>
      </c>
      <c r="Q46" s="15">
        <f>[42]Outubro!$B$20</f>
        <v>25.284210526315793</v>
      </c>
      <c r="R46" s="15">
        <f>[42]Outubro!$B$21</f>
        <v>26.429411764705883</v>
      </c>
      <c r="S46" s="15">
        <f>[42]Outubro!$B$22</f>
        <v>27.62631578947369</v>
      </c>
      <c r="T46" s="15">
        <f>[42]Outubro!$B$23</f>
        <v>26.486956521739128</v>
      </c>
      <c r="U46" s="15">
        <f>[42]Outubro!$B$24</f>
        <v>25.5</v>
      </c>
      <c r="V46" s="15">
        <f>[42]Outubro!$B$25</f>
        <v>26.44736842105263</v>
      </c>
      <c r="W46" s="15">
        <f>[42]Outubro!$B$26</f>
        <v>26.531578947368423</v>
      </c>
      <c r="X46" s="15">
        <f>[42]Outubro!$B$27</f>
        <v>27.125000000000007</v>
      </c>
      <c r="Y46" s="15">
        <f>[42]Outubro!$B$28</f>
        <v>25.083333333333329</v>
      </c>
      <c r="Z46" s="15">
        <f>[42]Outubro!$B$29</f>
        <v>26.261904761904763</v>
      </c>
      <c r="AA46" s="15">
        <f>[42]Outubro!$B$30</f>
        <v>26.347619047619045</v>
      </c>
      <c r="AB46" s="15">
        <f>[42]Outubro!$B$31</f>
        <v>25.945833333333336</v>
      </c>
      <c r="AC46" s="15">
        <f>[42]Outubro!$B$32</f>
        <v>26.266666666666662</v>
      </c>
      <c r="AD46" s="15">
        <f>[42]Outubro!$B$33</f>
        <v>27.110526315789468</v>
      </c>
      <c r="AE46" s="15">
        <f>[42]Outubro!$B$34</f>
        <v>26.5</v>
      </c>
      <c r="AF46" s="15">
        <f>[42]Outubro!$B$35</f>
        <v>26.885714285714286</v>
      </c>
      <c r="AG46" s="93">
        <f t="shared" si="5"/>
        <v>26.29497347389356</v>
      </c>
    </row>
    <row r="47" spans="1:33" ht="17.100000000000001" customHeight="1" x14ac:dyDescent="0.2">
      <c r="A47" s="89" t="s">
        <v>203</v>
      </c>
      <c r="B47" s="15">
        <f>[43]Outubro!$B$5</f>
        <v>25.929166666666664</v>
      </c>
      <c r="C47" s="15">
        <f>[43]Outubro!$B$6</f>
        <v>27.604166666666668</v>
      </c>
      <c r="D47" s="15">
        <f>[43]Outubro!$B$7</f>
        <v>27.099999999999998</v>
      </c>
      <c r="E47" s="15">
        <f>[43]Outubro!$B$8</f>
        <v>25.595833333333342</v>
      </c>
      <c r="F47" s="15">
        <f>[43]Outubro!$B$9</f>
        <v>24.658333333333331</v>
      </c>
      <c r="G47" s="15">
        <f>[43]Outubro!$B$10</f>
        <v>25.808333333333337</v>
      </c>
      <c r="H47" s="15">
        <f>[43]Outubro!$B$11</f>
        <v>26.662499999999998</v>
      </c>
      <c r="I47" s="15">
        <f>[43]Outubro!$B$12</f>
        <v>25.641666666666676</v>
      </c>
      <c r="J47" s="15">
        <f>[43]Outubro!$B$13</f>
        <v>25.433333333333334</v>
      </c>
      <c r="K47" s="15">
        <f>[43]Outubro!$B$14</f>
        <v>22.808333333333337</v>
      </c>
      <c r="L47" s="15">
        <f>[43]Outubro!$B$15</f>
        <v>24.462500000000002</v>
      </c>
      <c r="M47" s="15">
        <f>[43]Outubro!$B$16</f>
        <v>24.570833333333336</v>
      </c>
      <c r="N47" s="15">
        <f>[43]Outubro!$B$17</f>
        <v>25.845833333333335</v>
      </c>
      <c r="O47" s="15">
        <f>[43]Outubro!$B$18</f>
        <v>26.245833333333334</v>
      </c>
      <c r="P47" s="15">
        <f>[43]Outubro!$B$19</f>
        <v>26.629166666666666</v>
      </c>
      <c r="Q47" s="15">
        <f>[43]Outubro!$B$20</f>
        <v>27.895833333333339</v>
      </c>
      <c r="R47" s="15">
        <f>[43]Outubro!$B$21</f>
        <v>28.883333333333336</v>
      </c>
      <c r="S47" s="15">
        <f>[43]Outubro!$B$22</f>
        <v>28.791666666666668</v>
      </c>
      <c r="T47" s="15">
        <f>[43]Outubro!$B$23</f>
        <v>24.545833333333338</v>
      </c>
      <c r="U47" s="15">
        <f>[43]Outubro!$B$24</f>
        <v>25.395833333333332</v>
      </c>
      <c r="V47" s="15">
        <f>[43]Outubro!$B$25</f>
        <v>23.716666666666672</v>
      </c>
      <c r="W47" s="15">
        <f>[43]Outubro!$B$26</f>
        <v>25.533333333333335</v>
      </c>
      <c r="X47" s="15">
        <f>[43]Outubro!$B$27</f>
        <v>25.6875</v>
      </c>
      <c r="Y47" s="15">
        <f>[43]Outubro!$B$28</f>
        <v>22.799999999999997</v>
      </c>
      <c r="Z47" s="15">
        <f>[43]Outubro!$B$29</f>
        <v>23.566666666666666</v>
      </c>
      <c r="AA47" s="15">
        <f>[43]Outubro!$B$30</f>
        <v>25.620833333333326</v>
      </c>
      <c r="AB47" s="15">
        <f>[43]Outubro!$B$31</f>
        <v>24.687500000000004</v>
      </c>
      <c r="AC47" s="15">
        <f>[43]Outubro!$B$32</f>
        <v>23.420833333333334</v>
      </c>
      <c r="AD47" s="15">
        <f>[43]Outubro!$B$33</f>
        <v>25.583333333333339</v>
      </c>
      <c r="AE47" s="15">
        <f>[43]Outubro!$B$34</f>
        <v>28.575000000000006</v>
      </c>
      <c r="AF47" s="15">
        <f>[43]Outubro!$B$35</f>
        <v>29.158333333333331</v>
      </c>
      <c r="AG47" s="93">
        <f t="shared" si="5"/>
        <v>25.769623655913978</v>
      </c>
    </row>
    <row r="48" spans="1:33" ht="17.100000000000001" customHeight="1" x14ac:dyDescent="0.2">
      <c r="A48" s="89" t="s">
        <v>178</v>
      </c>
      <c r="B48" s="15">
        <f>[44]Outubro!$B$5</f>
        <v>25.641666666666666</v>
      </c>
      <c r="C48" s="15">
        <f>[44]Outubro!$B$6</f>
        <v>26.662499999999998</v>
      </c>
      <c r="D48" s="15">
        <f>[44]Outubro!$B$7</f>
        <v>26.320833333333329</v>
      </c>
      <c r="E48" s="15">
        <f>[44]Outubro!$B$8</f>
        <v>26.141666666666669</v>
      </c>
      <c r="F48" s="15">
        <f>[44]Outubro!$B$9</f>
        <v>26.254166666666674</v>
      </c>
      <c r="G48" s="15">
        <f>[44]Outubro!$B$10</f>
        <v>24.362500000000001</v>
      </c>
      <c r="H48" s="15">
        <f>[44]Outubro!$B$11</f>
        <v>25.479166666666668</v>
      </c>
      <c r="I48" s="15">
        <f>[44]Outubro!$B$12</f>
        <v>23.675000000000001</v>
      </c>
      <c r="J48" s="15">
        <f>[44]Outubro!$B$13</f>
        <v>24.099999999999998</v>
      </c>
      <c r="K48" s="15">
        <f>[44]Outubro!$B$14</f>
        <v>22.354166666666668</v>
      </c>
      <c r="L48" s="15">
        <f>[44]Outubro!$B$15</f>
        <v>24.541666666666668</v>
      </c>
      <c r="M48" s="15">
        <f>[44]Outubro!$B$16</f>
        <v>25.266666666666666</v>
      </c>
      <c r="N48" s="15">
        <f>[44]Outubro!$B$17</f>
        <v>25.866666666666671</v>
      </c>
      <c r="O48" s="15">
        <f>[44]Outubro!$B$18</f>
        <v>25.799999999999997</v>
      </c>
      <c r="P48" s="15">
        <f>[44]Outubro!$B$19</f>
        <v>26.270833333333332</v>
      </c>
      <c r="Q48" s="15">
        <f>[44]Outubro!$B$20</f>
        <v>26.962500000000006</v>
      </c>
      <c r="R48" s="15">
        <f>[44]Outubro!$B$21</f>
        <v>28.079166666666676</v>
      </c>
      <c r="S48" s="15">
        <f>[44]Outubro!$B$22</f>
        <v>27.266666666666666</v>
      </c>
      <c r="T48" s="15">
        <f>[44]Outubro!$B$23</f>
        <v>24.508333333333336</v>
      </c>
      <c r="U48" s="15">
        <f>[44]Outubro!$B$24</f>
        <v>23.916666666666668</v>
      </c>
      <c r="V48" s="15">
        <f>[44]Outubro!$B$25</f>
        <v>22.337500000000002</v>
      </c>
      <c r="W48" s="15">
        <f>[44]Outubro!$B$26</f>
        <v>24.020833333333332</v>
      </c>
      <c r="X48" s="15">
        <f>[44]Outubro!$B$27</f>
        <v>26.3</v>
      </c>
      <c r="Y48" s="15">
        <f>[44]Outubro!$B$28</f>
        <v>23.904166666666658</v>
      </c>
      <c r="Z48" s="15">
        <f>[44]Outubro!$B$29</f>
        <v>23.195833333333329</v>
      </c>
      <c r="AA48" s="15">
        <f>[44]Outubro!$B$30</f>
        <v>23.983333333333331</v>
      </c>
      <c r="AB48" s="15">
        <f>[44]Outubro!$B$31</f>
        <v>23.891666666666666</v>
      </c>
      <c r="AC48" s="15">
        <f>[44]Outubro!$B$32</f>
        <v>22.600000000000005</v>
      </c>
      <c r="AD48" s="15">
        <f>[44]Outubro!$B$33</f>
        <v>22.695833333333329</v>
      </c>
      <c r="AE48" s="15">
        <f>[44]Outubro!$B$34</f>
        <v>27</v>
      </c>
      <c r="AF48" s="15">
        <f>[44]Outubro!$B$35</f>
        <v>28.245833333333326</v>
      </c>
      <c r="AG48" s="93">
        <f>AVERAGE(B48:AF48)</f>
        <v>25.085349462365588</v>
      </c>
    </row>
    <row r="49" spans="1:34" ht="17.100000000000001" customHeight="1" x14ac:dyDescent="0.2">
      <c r="A49" s="89" t="s">
        <v>183</v>
      </c>
      <c r="B49" s="15">
        <f>[45]Outubro!$B$5</f>
        <v>25.208333333333332</v>
      </c>
      <c r="C49" s="15">
        <f>[45]Outubro!$B$6</f>
        <v>27.200000000000003</v>
      </c>
      <c r="D49" s="15">
        <f>[45]Outubro!$B$7</f>
        <v>28.729166666666671</v>
      </c>
      <c r="E49" s="15">
        <f>[45]Outubro!$B$8</f>
        <v>28.07083333333334</v>
      </c>
      <c r="F49" s="15">
        <f>[45]Outubro!$B$9</f>
        <v>26.758333333333336</v>
      </c>
      <c r="G49" s="15">
        <f>[45]Outubro!$B$10</f>
        <v>25.212500000000006</v>
      </c>
      <c r="H49" s="15">
        <f>[45]Outubro!$B$11</f>
        <v>27.212500000000002</v>
      </c>
      <c r="I49" s="15">
        <f>[45]Outubro!$B$12</f>
        <v>24.820833333333336</v>
      </c>
      <c r="J49" s="15">
        <f>[45]Outubro!$B$13</f>
        <v>26.537499999999998</v>
      </c>
      <c r="K49" s="15">
        <f>[45]Outubro!$B$14</f>
        <v>24.4375</v>
      </c>
      <c r="L49" s="15">
        <f>[45]Outubro!$B$15</f>
        <v>25.258333333333326</v>
      </c>
      <c r="M49" s="15">
        <f>[45]Outubro!$B$16</f>
        <v>26.008333333333336</v>
      </c>
      <c r="N49" s="15">
        <f>[45]Outubro!$B$17</f>
        <v>27.462500000000002</v>
      </c>
      <c r="O49" s="15">
        <f>[45]Outubro!$B$18</f>
        <v>27.470833333333331</v>
      </c>
      <c r="P49" s="15">
        <f>[45]Outubro!$B$19</f>
        <v>28.224999999999998</v>
      </c>
      <c r="Q49" s="15">
        <f>[45]Outubro!$B$20</f>
        <v>28.962500000000006</v>
      </c>
      <c r="R49" s="15">
        <f>[45]Outubro!$B$21</f>
        <v>29.162500000000005</v>
      </c>
      <c r="S49" s="15">
        <f>[45]Outubro!$B$22</f>
        <v>27.683333333333326</v>
      </c>
      <c r="T49" s="15">
        <f>[45]Outubro!$B$23</f>
        <v>24.958333333333329</v>
      </c>
      <c r="U49" s="15">
        <f>[45]Outubro!$B$24</f>
        <v>25.091666666666669</v>
      </c>
      <c r="V49" s="15">
        <f>[45]Outubro!$B$25</f>
        <v>23.945833333333329</v>
      </c>
      <c r="W49" s="15">
        <f>[45]Outubro!$B$26</f>
        <v>26.254166666666666</v>
      </c>
      <c r="X49" s="15">
        <f>[45]Outubro!$B$27</f>
        <v>28.129166666666674</v>
      </c>
      <c r="Y49" s="15">
        <f>[45]Outubro!$B$28</f>
        <v>23.770833333333332</v>
      </c>
      <c r="Z49" s="15">
        <f>[45]Outubro!$B$29</f>
        <v>24.875</v>
      </c>
      <c r="AA49" s="15">
        <f>[45]Outubro!$B$30</f>
        <v>25.500000000000004</v>
      </c>
      <c r="AB49" s="15">
        <f>[45]Outubro!$B$31</f>
        <v>24.337499999999995</v>
      </c>
      <c r="AC49" s="15">
        <f>[45]Outubro!$B$32</f>
        <v>24.154166666666658</v>
      </c>
      <c r="AD49" s="15">
        <f>[45]Outubro!$B$33</f>
        <v>24.287500000000005</v>
      </c>
      <c r="AE49" s="15">
        <f>[45]Outubro!$B$34</f>
        <v>27.366666666666671</v>
      </c>
      <c r="AF49" s="15">
        <f>[45]Outubro!$B$35</f>
        <v>28.391666666666666</v>
      </c>
      <c r="AG49" s="93">
        <f>AVERAGE(B49:AF49)</f>
        <v>26.305913978494626</v>
      </c>
    </row>
    <row r="50" spans="1:34" s="5" customFormat="1" ht="17.100000000000001" customHeight="1" x14ac:dyDescent="0.2">
      <c r="A50" s="92" t="s">
        <v>34</v>
      </c>
      <c r="B50" s="20">
        <f t="shared" ref="B50:AG50" si="6">AVERAGE(B5:B49)</f>
        <v>25.851568871215932</v>
      </c>
      <c r="C50" s="20">
        <f t="shared" si="6"/>
        <v>26.414808035884921</v>
      </c>
      <c r="D50" s="20">
        <f t="shared" si="6"/>
        <v>25.769263309789629</v>
      </c>
      <c r="E50" s="20">
        <f t="shared" si="6"/>
        <v>24.543186506426753</v>
      </c>
      <c r="F50" s="20">
        <f t="shared" si="6"/>
        <v>24.694699718885765</v>
      </c>
      <c r="G50" s="20">
        <f t="shared" si="6"/>
        <v>24.829207771781078</v>
      </c>
      <c r="H50" s="20">
        <f t="shared" si="6"/>
        <v>25.875842916773156</v>
      </c>
      <c r="I50" s="20">
        <f t="shared" si="6"/>
        <v>24.744813071856804</v>
      </c>
      <c r="J50" s="20">
        <f t="shared" si="6"/>
        <v>24.834227949553028</v>
      </c>
      <c r="K50" s="20">
        <f t="shared" si="6"/>
        <v>23.003323823968419</v>
      </c>
      <c r="L50" s="20">
        <f t="shared" si="6"/>
        <v>24.484761401312777</v>
      </c>
      <c r="M50" s="20">
        <f t="shared" si="6"/>
        <v>25.754034623962685</v>
      </c>
      <c r="N50" s="20">
        <f t="shared" si="6"/>
        <v>26.601219203752862</v>
      </c>
      <c r="O50" s="20">
        <f t="shared" si="6"/>
        <v>25.641169184076798</v>
      </c>
      <c r="P50" s="20">
        <f t="shared" si="6"/>
        <v>25.438048985410486</v>
      </c>
      <c r="Q50" s="20">
        <f t="shared" si="6"/>
        <v>26.726534842866112</v>
      </c>
      <c r="R50" s="20">
        <f t="shared" si="6"/>
        <v>28.283009683671448</v>
      </c>
      <c r="S50" s="20">
        <f t="shared" si="6"/>
        <v>27.674660799726585</v>
      </c>
      <c r="T50" s="20">
        <f t="shared" si="6"/>
        <v>24.585347839295206</v>
      </c>
      <c r="U50" s="20">
        <f t="shared" si="6"/>
        <v>25.366908455875855</v>
      </c>
      <c r="V50" s="20">
        <f t="shared" si="6"/>
        <v>24.710505268967879</v>
      </c>
      <c r="W50" s="20">
        <f t="shared" si="6"/>
        <v>25.921255156991709</v>
      </c>
      <c r="X50" s="20">
        <f t="shared" si="6"/>
        <v>26.199597137779644</v>
      </c>
      <c r="Y50" s="20">
        <f t="shared" si="6"/>
        <v>23.375476336189312</v>
      </c>
      <c r="Z50" s="20">
        <f t="shared" si="6"/>
        <v>24.21475270853178</v>
      </c>
      <c r="AA50" s="20">
        <f t="shared" si="6"/>
        <v>24.546372271700886</v>
      </c>
      <c r="AB50" s="20">
        <f t="shared" si="6"/>
        <v>23.642552437641726</v>
      </c>
      <c r="AC50" s="20">
        <f t="shared" si="6"/>
        <v>23.118361896040465</v>
      </c>
      <c r="AD50" s="20">
        <f t="shared" si="6"/>
        <v>25.104098200949704</v>
      </c>
      <c r="AE50" s="20">
        <f t="shared" si="6"/>
        <v>27.595433059587474</v>
      </c>
      <c r="AF50" s="20">
        <f t="shared" si="6"/>
        <v>27.901381514921908</v>
      </c>
      <c r="AG50" s="93">
        <f t="shared" si="6"/>
        <v>25.390175718957874</v>
      </c>
    </row>
    <row r="51" spans="1:34" x14ac:dyDescent="0.2">
      <c r="A51" s="65"/>
      <c r="B51" s="66"/>
      <c r="C51" s="66"/>
      <c r="D51" s="66" t="s">
        <v>113</v>
      </c>
      <c r="E51" s="66"/>
      <c r="F51" s="66"/>
      <c r="G51" s="66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78"/>
      <c r="AE51" s="78"/>
      <c r="AF51" s="79"/>
      <c r="AG51" s="77"/>
    </row>
    <row r="52" spans="1:34" x14ac:dyDescent="0.2">
      <c r="A52" s="65"/>
      <c r="B52" s="67" t="s">
        <v>114</v>
      </c>
      <c r="C52" s="67"/>
      <c r="D52" s="67"/>
      <c r="E52" s="67"/>
      <c r="F52" s="67"/>
      <c r="G52" s="67"/>
      <c r="H52" s="67"/>
      <c r="I52" s="67"/>
      <c r="J52" s="81"/>
      <c r="K52" s="81"/>
      <c r="L52" s="81"/>
      <c r="M52" s="81" t="s">
        <v>49</v>
      </c>
      <c r="N52" s="81"/>
      <c r="O52" s="81"/>
      <c r="P52" s="81"/>
      <c r="Q52" s="81"/>
      <c r="R52" s="81"/>
      <c r="S52" s="81"/>
      <c r="T52" s="155" t="s">
        <v>108</v>
      </c>
      <c r="U52" s="155"/>
      <c r="V52" s="155"/>
      <c r="W52" s="155"/>
      <c r="X52" s="155"/>
      <c r="Y52" s="81"/>
      <c r="Z52" s="81"/>
      <c r="AA52" s="81"/>
      <c r="AB52" s="81"/>
      <c r="AC52" s="81"/>
      <c r="AD52" s="81"/>
      <c r="AE52" s="81"/>
      <c r="AF52" s="81"/>
      <c r="AG52" s="68"/>
      <c r="AH52" s="19" t="s">
        <v>51</v>
      </c>
    </row>
    <row r="53" spans="1:34" x14ac:dyDescent="0.2">
      <c r="A53" s="69"/>
      <c r="B53" s="81"/>
      <c r="C53" s="81"/>
      <c r="D53" s="81"/>
      <c r="E53" s="81"/>
      <c r="F53" s="81"/>
      <c r="G53" s="81"/>
      <c r="H53" s="81"/>
      <c r="I53" s="81"/>
      <c r="J53" s="82"/>
      <c r="K53" s="82"/>
      <c r="L53" s="82"/>
      <c r="M53" s="82" t="s">
        <v>50</v>
      </c>
      <c r="N53" s="82"/>
      <c r="O53" s="82"/>
      <c r="P53" s="82"/>
      <c r="Q53" s="81"/>
      <c r="R53" s="81"/>
      <c r="S53" s="81"/>
      <c r="T53" s="156" t="s">
        <v>109</v>
      </c>
      <c r="U53" s="156"/>
      <c r="V53" s="156"/>
      <c r="W53" s="156"/>
      <c r="X53" s="156"/>
      <c r="Y53" s="81"/>
      <c r="Z53" s="81"/>
      <c r="AA53" s="81"/>
      <c r="AB53" s="81"/>
      <c r="AC53" s="81"/>
      <c r="AD53" s="78"/>
      <c r="AE53" s="66"/>
      <c r="AF53" s="66"/>
      <c r="AG53" s="70"/>
      <c r="AH53" s="2"/>
    </row>
    <row r="54" spans="1:34" x14ac:dyDescent="0.2">
      <c r="A54" s="65"/>
      <c r="B54" s="66"/>
      <c r="C54" s="66"/>
      <c r="D54" s="66"/>
      <c r="E54" s="66"/>
      <c r="F54" s="66"/>
      <c r="G54" s="66"/>
      <c r="H54" s="66"/>
      <c r="I54" s="66"/>
      <c r="J54" s="66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78"/>
      <c r="AE54" s="78"/>
      <c r="AF54" s="79"/>
      <c r="AG54" s="87"/>
      <c r="AH54" s="2"/>
    </row>
    <row r="55" spans="1:34" x14ac:dyDescent="0.2">
      <c r="A55" s="69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68"/>
    </row>
    <row r="56" spans="1:34" ht="13.5" thickBot="1" x14ac:dyDescent="0.25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3"/>
    </row>
    <row r="59" spans="1:34" x14ac:dyDescent="0.2">
      <c r="P59" s="2" t="s">
        <v>51</v>
      </c>
    </row>
    <row r="63" spans="1:34" x14ac:dyDescent="0.2">
      <c r="O63" s="2" t="s">
        <v>51</v>
      </c>
      <c r="T63" s="2" t="s">
        <v>51</v>
      </c>
    </row>
    <row r="64" spans="1:34" x14ac:dyDescent="0.2">
      <c r="M64" s="2" t="s">
        <v>51</v>
      </c>
    </row>
    <row r="68" spans="14:14" x14ac:dyDescent="0.2">
      <c r="N68" s="2" t="s">
        <v>51</v>
      </c>
    </row>
  </sheetData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6"/>
  <sheetViews>
    <sheetView zoomScale="90" zoomScaleNormal="90" workbookViewId="0">
      <selection activeCell="H64" sqref="H64"/>
    </sheetView>
  </sheetViews>
  <sheetFormatPr defaultRowHeight="12.75" x14ac:dyDescent="0.2"/>
  <cols>
    <col min="1" max="1" width="18.7109375" style="2" customWidth="1"/>
    <col min="2" max="2" width="6" style="2" customWidth="1"/>
    <col min="3" max="3" width="8.28515625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140625" style="2" customWidth="1"/>
    <col min="9" max="9" width="7.7109375" style="2" customWidth="1"/>
    <col min="10" max="10" width="6.140625" style="2" customWidth="1"/>
    <col min="11" max="12" width="7.42578125" style="2" customWidth="1"/>
    <col min="13" max="14" width="6.28515625" style="2" customWidth="1"/>
    <col min="15" max="15" width="6.5703125" style="2" customWidth="1"/>
    <col min="16" max="17" width="6" style="2" customWidth="1"/>
    <col min="18" max="18" width="7.7109375" style="2" customWidth="1"/>
    <col min="19" max="19" width="6.140625" style="2" customWidth="1"/>
    <col min="20" max="20" width="6.42578125" style="2" bestFit="1" customWidth="1"/>
    <col min="21" max="21" width="5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6.42578125" style="2" bestFit="1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2" customWidth="1"/>
  </cols>
  <sheetData>
    <row r="1" spans="1:35" ht="20.100000000000001" customHeight="1" x14ac:dyDescent="0.2">
      <c r="A1" s="151" t="s">
        <v>30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29"/>
    </row>
    <row r="2" spans="1:35" s="4" customFormat="1" ht="20.100000000000001" customHeight="1" x14ac:dyDescent="0.2">
      <c r="A2" s="154" t="s">
        <v>21</v>
      </c>
      <c r="B2" s="147" t="s">
        <v>112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66"/>
      <c r="AI2" s="125" t="s">
        <v>42</v>
      </c>
    </row>
    <row r="3" spans="1:35" s="5" customFormat="1" ht="20.100000000000001" customHeight="1" x14ac:dyDescent="0.2">
      <c r="A3" s="154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50">
        <v>30</v>
      </c>
      <c r="AF3" s="150">
        <v>31</v>
      </c>
      <c r="AG3" s="21" t="s">
        <v>41</v>
      </c>
      <c r="AH3" s="29" t="s">
        <v>39</v>
      </c>
      <c r="AI3" s="125" t="s">
        <v>43</v>
      </c>
    </row>
    <row r="4" spans="1:35" s="5" customFormat="1" ht="20.100000000000001" customHeight="1" x14ac:dyDescent="0.2">
      <c r="A4" s="154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21" t="s">
        <v>37</v>
      </c>
      <c r="AH4" s="29" t="s">
        <v>37</v>
      </c>
      <c r="AI4" s="126"/>
    </row>
    <row r="5" spans="1:35" s="5" customFormat="1" ht="20.100000000000001" customHeight="1" x14ac:dyDescent="0.2">
      <c r="A5" s="145" t="s">
        <v>44</v>
      </c>
      <c r="B5" s="15">
        <f>[1]Outubro!$K$5</f>
        <v>0.4</v>
      </c>
      <c r="C5" s="15">
        <f>[1]Outubro!$K$6</f>
        <v>16.399999999999999</v>
      </c>
      <c r="D5" s="15">
        <f>[1]Outubro!$K$7</f>
        <v>30.4</v>
      </c>
      <c r="E5" s="15">
        <f>[1]Outubro!$K$8</f>
        <v>0.2</v>
      </c>
      <c r="F5" s="15">
        <f>[1]Outubro!$K$9</f>
        <v>0</v>
      </c>
      <c r="G5" s="15">
        <f>[1]Outubro!$K$10</f>
        <v>0</v>
      </c>
      <c r="H5" s="15">
        <f>[1]Outubro!$K$11</f>
        <v>0.2</v>
      </c>
      <c r="I5" s="15">
        <f>[1]Outubro!$K$12</f>
        <v>56</v>
      </c>
      <c r="J5" s="15">
        <f>[1]Outubro!$K$13</f>
        <v>6.6000000000000005</v>
      </c>
      <c r="K5" s="15">
        <f>[1]Outubro!$K$14</f>
        <v>30.4</v>
      </c>
      <c r="L5" s="15">
        <f>[1]Outubro!$K$15</f>
        <v>0.2</v>
      </c>
      <c r="M5" s="15">
        <f>[1]Outubro!$K$16</f>
        <v>0</v>
      </c>
      <c r="N5" s="15">
        <f>[1]Outubro!$K$17</f>
        <v>31.599999999999998</v>
      </c>
      <c r="O5" s="15">
        <f>[1]Outubro!$K$18</f>
        <v>0.2</v>
      </c>
      <c r="P5" s="15">
        <f>[1]Outubro!$K$19</f>
        <v>0</v>
      </c>
      <c r="Q5" s="15">
        <f>[1]Outubro!$K$20</f>
        <v>0</v>
      </c>
      <c r="R5" s="15">
        <f>[1]Outubro!$K$21</f>
        <v>0</v>
      </c>
      <c r="S5" s="15">
        <f>[1]Outubro!$K$22</f>
        <v>0.4</v>
      </c>
      <c r="T5" s="15">
        <f>[1]Outubro!$K$23</f>
        <v>0.4</v>
      </c>
      <c r="U5" s="15">
        <f>[1]Outubro!$K$24</f>
        <v>0</v>
      </c>
      <c r="V5" s="15">
        <f>[1]Outubro!$K$25</f>
        <v>0</v>
      </c>
      <c r="W5" s="15">
        <f>[1]Outubro!$K$26</f>
        <v>0</v>
      </c>
      <c r="X5" s="15">
        <f>[1]Outubro!$K$27</f>
        <v>2.4000000000000004</v>
      </c>
      <c r="Y5" s="15">
        <f>[1]Outubro!$K$28</f>
        <v>12.599999999999998</v>
      </c>
      <c r="Z5" s="15">
        <f>[1]Outubro!$K$29</f>
        <v>0.4</v>
      </c>
      <c r="AA5" s="15">
        <f>[1]Outubro!$K$30</f>
        <v>23</v>
      </c>
      <c r="AB5" s="15">
        <f>[1]Outubro!$K$31</f>
        <v>20.400000000000002</v>
      </c>
      <c r="AC5" s="15">
        <f>[1]Outubro!$K$32</f>
        <v>0</v>
      </c>
      <c r="AD5" s="15">
        <f>[1]Outubro!$K$33</f>
        <v>0</v>
      </c>
      <c r="AE5" s="15">
        <f>[1]Outubro!$K$34</f>
        <v>0</v>
      </c>
      <c r="AF5" s="14">
        <f>[1]Outubro!$K$35</f>
        <v>0</v>
      </c>
      <c r="AG5" s="22">
        <f>SUM(B5:AF5)</f>
        <v>232.2</v>
      </c>
      <c r="AH5" s="25">
        <f>MAX(B5:AF5)</f>
        <v>56</v>
      </c>
      <c r="AI5" s="127">
        <f t="shared" ref="AI5:AI31" si="1">COUNTIF(B5:AF5,"=0,0")</f>
        <v>13</v>
      </c>
    </row>
    <row r="6" spans="1:35" ht="17.100000000000001" customHeight="1" x14ac:dyDescent="0.2">
      <c r="A6" s="145" t="s">
        <v>0</v>
      </c>
      <c r="B6" s="15">
        <f>[2]Outubro!$K$5</f>
        <v>0.60000000000000009</v>
      </c>
      <c r="C6" s="15">
        <f>[2]Outubro!$K$6</f>
        <v>0.60000000000000009</v>
      </c>
      <c r="D6" s="15">
        <f>[2]Outubro!$K$7</f>
        <v>0.8</v>
      </c>
      <c r="E6" s="15">
        <f>[2]Outubro!$K$8</f>
        <v>0.60000000000000009</v>
      </c>
      <c r="F6" s="15">
        <f>[2]Outubro!$K$9</f>
        <v>0.60000000000000009</v>
      </c>
      <c r="G6" s="15">
        <f>[2]Outubro!$K$10</f>
        <v>0.60000000000000009</v>
      </c>
      <c r="H6" s="15">
        <f>[2]Outubro!$K$11</f>
        <v>0.60000000000000009</v>
      </c>
      <c r="I6" s="15">
        <f>[2]Outubro!$K$12</f>
        <v>0.8</v>
      </c>
      <c r="J6" s="15">
        <f>[2]Outubro!$K$13</f>
        <v>0.4</v>
      </c>
      <c r="K6" s="15">
        <f>[2]Outubro!$K$14</f>
        <v>0.2</v>
      </c>
      <c r="L6" s="15">
        <f>[2]Outubro!$K$15</f>
        <v>0.2</v>
      </c>
      <c r="M6" s="15">
        <f>[2]Outubro!$K$16</f>
        <v>0.4</v>
      </c>
      <c r="N6" s="15">
        <f>[2]Outubro!$K$17</f>
        <v>0.60000000000000009</v>
      </c>
      <c r="O6" s="15">
        <f>[2]Outubro!$K$18</f>
        <v>0.8</v>
      </c>
      <c r="P6" s="15">
        <f>[2]Outubro!$K$19</f>
        <v>0.60000000000000009</v>
      </c>
      <c r="Q6" s="15">
        <f>[2]Outubro!$K$20</f>
        <v>0.8</v>
      </c>
      <c r="R6" s="15">
        <f>[2]Outubro!$K$21</f>
        <v>0.8</v>
      </c>
      <c r="S6" s="15">
        <f>[2]Outubro!$K$22</f>
        <v>0.8</v>
      </c>
      <c r="T6" s="15">
        <f>[2]Outubro!$K$23</f>
        <v>0.8</v>
      </c>
      <c r="U6" s="15">
        <f>[2]Outubro!$K$24</f>
        <v>0.60000000000000009</v>
      </c>
      <c r="V6" s="15">
        <f>[2]Outubro!$K$25</f>
        <v>0.8</v>
      </c>
      <c r="W6" s="15">
        <f>[2]Outubro!$K$26</f>
        <v>0.4</v>
      </c>
      <c r="X6" s="15">
        <f>[2]Outubro!$K$27</f>
        <v>0.8</v>
      </c>
      <c r="Y6" s="15">
        <f>[2]Outubro!$K$28</f>
        <v>3.0000000000000004</v>
      </c>
      <c r="Z6" s="15">
        <f>[2]Outubro!$K$29</f>
        <v>3.2000000000000006</v>
      </c>
      <c r="AA6" s="15">
        <f>[2]Outubro!$K$30</f>
        <v>1.9999999999999998</v>
      </c>
      <c r="AB6" s="15">
        <f>[2]Outubro!$K$31</f>
        <v>1.7999999999999998</v>
      </c>
      <c r="AC6" s="15">
        <f>[2]Outubro!$K$32</f>
        <v>0.8</v>
      </c>
      <c r="AD6" s="15">
        <f>[2]Outubro!$K$33</f>
        <v>0.8</v>
      </c>
      <c r="AE6" s="15">
        <f>[2]Outubro!$K$34</f>
        <v>1.2</v>
      </c>
      <c r="AF6" s="15">
        <f>[2]Outubro!$K$35</f>
        <v>1</v>
      </c>
      <c r="AG6" s="23">
        <f t="shared" ref="AG6:AG17" si="2">SUM(B6:AF6)</f>
        <v>28.000000000000007</v>
      </c>
      <c r="AH6" s="26">
        <f>MAX(B6:AF6)</f>
        <v>3.2000000000000006</v>
      </c>
      <c r="AI6" s="127">
        <f t="shared" si="1"/>
        <v>0</v>
      </c>
    </row>
    <row r="7" spans="1:35" ht="17.100000000000001" customHeight="1" x14ac:dyDescent="0.2">
      <c r="A7" s="145" t="s">
        <v>1</v>
      </c>
      <c r="B7" s="15">
        <f>[3]Outubro!$K$5</f>
        <v>0</v>
      </c>
      <c r="C7" s="15">
        <f>[3]Outubro!$K$6</f>
        <v>0</v>
      </c>
      <c r="D7" s="15">
        <f>[3]Outubro!$K$7</f>
        <v>0</v>
      </c>
      <c r="E7" s="15">
        <f>[3]Outubro!$K$8</f>
        <v>0</v>
      </c>
      <c r="F7" s="15">
        <f>[3]Outubro!$K$9</f>
        <v>0</v>
      </c>
      <c r="G7" s="15">
        <f>[3]Outubro!$K$10</f>
        <v>0</v>
      </c>
      <c r="H7" s="15">
        <f>[3]Outubro!$K$11</f>
        <v>0</v>
      </c>
      <c r="I7" s="15">
        <f>[3]Outubro!$K$12</f>
        <v>0</v>
      </c>
      <c r="J7" s="15">
        <f>[3]Outubro!$K$13</f>
        <v>0</v>
      </c>
      <c r="K7" s="15">
        <f>[3]Outubro!$K$14</f>
        <v>21.799999999999997</v>
      </c>
      <c r="L7" s="15">
        <f>[3]Outubro!$K$15</f>
        <v>0.2</v>
      </c>
      <c r="M7" s="15">
        <f>[3]Outubro!$K$16</f>
        <v>0</v>
      </c>
      <c r="N7" s="15">
        <f>[3]Outubro!$K$17</f>
        <v>0</v>
      </c>
      <c r="O7" s="15">
        <f>[3]Outubro!$K$18</f>
        <v>0</v>
      </c>
      <c r="P7" s="15">
        <f>[3]Outubro!$K$19</f>
        <v>0</v>
      </c>
      <c r="Q7" s="15">
        <f>[3]Outubro!$K$20</f>
        <v>0</v>
      </c>
      <c r="R7" s="15">
        <f>[3]Outubro!$K$21</f>
        <v>0</v>
      </c>
      <c r="S7" s="15">
        <f>[3]Outubro!$K$22</f>
        <v>0</v>
      </c>
      <c r="T7" s="15">
        <f>[3]Outubro!$K$23</f>
        <v>0</v>
      </c>
      <c r="U7" s="15">
        <f>[3]Outubro!$K$24</f>
        <v>0</v>
      </c>
      <c r="V7" s="15">
        <f>[3]Outubro!$K$25</f>
        <v>0</v>
      </c>
      <c r="W7" s="15">
        <f>[3]Outubro!$K$26</f>
        <v>0</v>
      </c>
      <c r="X7" s="15">
        <f>[3]Outubro!$K$27</f>
        <v>0</v>
      </c>
      <c r="Y7" s="15">
        <f>[3]Outubro!$K$28</f>
        <v>3.2</v>
      </c>
      <c r="Z7" s="15">
        <f>[3]Outubro!$K$29</f>
        <v>7.4</v>
      </c>
      <c r="AA7" s="15">
        <f>[3]Outubro!$K$30</f>
        <v>5.8000000000000007</v>
      </c>
      <c r="AB7" s="15">
        <f>[3]Outubro!$K$31</f>
        <v>0.2</v>
      </c>
      <c r="AC7" s="15">
        <f>[3]Outubro!$K$32</f>
        <v>0</v>
      </c>
      <c r="AD7" s="15">
        <f>[3]Outubro!$K$33</f>
        <v>0</v>
      </c>
      <c r="AE7" s="15">
        <f>[3]Outubro!$K$34</f>
        <v>0</v>
      </c>
      <c r="AF7" s="15">
        <f>[3]Outubro!$K$35</f>
        <v>0</v>
      </c>
      <c r="AG7" s="23">
        <f t="shared" si="2"/>
        <v>38.599999999999994</v>
      </c>
      <c r="AH7" s="26">
        <f t="shared" ref="AH7:AH17" si="3">MAX(B7:AF7)</f>
        <v>21.799999999999997</v>
      </c>
      <c r="AI7" s="127">
        <f t="shared" si="1"/>
        <v>25</v>
      </c>
    </row>
    <row r="8" spans="1:35" ht="17.100000000000001" customHeight="1" x14ac:dyDescent="0.2">
      <c r="A8" s="145" t="s">
        <v>70</v>
      </c>
      <c r="B8" s="15">
        <f>[4]Outubro!$K$5</f>
        <v>0</v>
      </c>
      <c r="C8" s="15">
        <f>[4]Outubro!$K$6</f>
        <v>0</v>
      </c>
      <c r="D8" s="15">
        <f>[4]Outubro!$K$7</f>
        <v>0</v>
      </c>
      <c r="E8" s="15">
        <f>[4]Outubro!$K$8</f>
        <v>0</v>
      </c>
      <c r="F8" s="15">
        <f>[4]Outubro!$K$9</f>
        <v>0</v>
      </c>
      <c r="G8" s="15">
        <f>[4]Outubro!$K$10</f>
        <v>0</v>
      </c>
      <c r="H8" s="15">
        <f>[4]Outubro!$K$11</f>
        <v>0</v>
      </c>
      <c r="I8" s="15">
        <f>[4]Outubro!$K$12</f>
        <v>79</v>
      </c>
      <c r="J8" s="15">
        <f>[4]Outubro!$K$13</f>
        <v>56.2</v>
      </c>
      <c r="K8" s="15">
        <f>[4]Outubro!$K$14</f>
        <v>27.199999999999996</v>
      </c>
      <c r="L8" s="15">
        <f>[4]Outubro!$K$15</f>
        <v>0</v>
      </c>
      <c r="M8" s="15">
        <f>[4]Outubro!$K$16</f>
        <v>0</v>
      </c>
      <c r="N8" s="15">
        <f>[4]Outubro!$K$17</f>
        <v>0</v>
      </c>
      <c r="O8" s="15">
        <f>[4]Outubro!$K$18</f>
        <v>0.4</v>
      </c>
      <c r="P8" s="15">
        <f>[4]Outubro!$K$19</f>
        <v>0</v>
      </c>
      <c r="Q8" s="15">
        <f>[4]Outubro!$K$20</f>
        <v>6.3999999999999995</v>
      </c>
      <c r="R8" s="15">
        <f>[4]Outubro!$K$21</f>
        <v>0</v>
      </c>
      <c r="S8" s="15">
        <f>[4]Outubro!$K$22</f>
        <v>21.2</v>
      </c>
      <c r="T8" s="15">
        <f>[4]Outubro!$K$23</f>
        <v>0.4</v>
      </c>
      <c r="U8" s="15">
        <f>[4]Outubro!$K$24</f>
        <v>0</v>
      </c>
      <c r="V8" s="15">
        <f>[4]Outubro!$K$25</f>
        <v>0</v>
      </c>
      <c r="W8" s="15">
        <f>[4]Outubro!$K$26</f>
        <v>0</v>
      </c>
      <c r="X8" s="15">
        <f>[4]Outubro!$K$27</f>
        <v>57.8</v>
      </c>
      <c r="Y8" s="15">
        <f>[4]Outubro!$K$28</f>
        <v>51</v>
      </c>
      <c r="Z8" s="15">
        <f>[4]Outubro!$K$29</f>
        <v>14.2</v>
      </c>
      <c r="AA8" s="15">
        <f>[4]Outubro!$K$30</f>
        <v>49.8</v>
      </c>
      <c r="AB8" s="15">
        <f>[4]Outubro!$K$31</f>
        <v>10.799999999999997</v>
      </c>
      <c r="AC8" s="15">
        <f>[4]Outubro!$K$32</f>
        <v>0</v>
      </c>
      <c r="AD8" s="15">
        <f>[4]Outubro!$K$33</f>
        <v>0</v>
      </c>
      <c r="AE8" s="15">
        <f>[4]Outubro!$K$34</f>
        <v>0</v>
      </c>
      <c r="AF8" s="15">
        <f>[4]Outubro!$K$35</f>
        <v>1</v>
      </c>
      <c r="AG8" s="23">
        <f t="shared" si="2"/>
        <v>375.4</v>
      </c>
      <c r="AH8" s="26">
        <f t="shared" si="3"/>
        <v>79</v>
      </c>
      <c r="AI8" s="127">
        <f t="shared" si="1"/>
        <v>18</v>
      </c>
    </row>
    <row r="9" spans="1:35" ht="17.100000000000001" customHeight="1" x14ac:dyDescent="0.2">
      <c r="A9" s="145" t="s">
        <v>45</v>
      </c>
      <c r="B9" s="15">
        <f>[5]Outubro!$K$5</f>
        <v>0</v>
      </c>
      <c r="C9" s="15">
        <f>[5]Outubro!$K$6</f>
        <v>8.7999999999999989</v>
      </c>
      <c r="D9" s="15">
        <f>[5]Outubro!$K$7</f>
        <v>0</v>
      </c>
      <c r="E9" s="15">
        <f>[5]Outubro!$K$8</f>
        <v>0</v>
      </c>
      <c r="F9" s="15">
        <f>[5]Outubro!$K$9</f>
        <v>0</v>
      </c>
      <c r="G9" s="15">
        <f>[5]Outubro!$K$10</f>
        <v>0</v>
      </c>
      <c r="H9" s="15">
        <f>[5]Outubro!$K$11</f>
        <v>13</v>
      </c>
      <c r="I9" s="15">
        <f>[5]Outubro!$K$12</f>
        <v>3.6000000000000005</v>
      </c>
      <c r="J9" s="15">
        <f>[5]Outubro!$K$13</f>
        <v>0</v>
      </c>
      <c r="K9" s="15">
        <f>[5]Outubro!$K$14</f>
        <v>40</v>
      </c>
      <c r="L9" s="15">
        <f>[5]Outubro!$K$15</f>
        <v>0</v>
      </c>
      <c r="M9" s="15">
        <f>[5]Outubro!$K$16</f>
        <v>0.4</v>
      </c>
      <c r="N9" s="15">
        <f>[5]Outubro!$K$17</f>
        <v>0</v>
      </c>
      <c r="O9" s="15">
        <f>[5]Outubro!$K$18</f>
        <v>0.2</v>
      </c>
      <c r="P9" s="15">
        <f>[5]Outubro!$K$19</f>
        <v>0.2</v>
      </c>
      <c r="Q9" s="15">
        <f>[5]Outubro!$K$20</f>
        <v>0</v>
      </c>
      <c r="R9" s="15">
        <f>[5]Outubro!$K$21</f>
        <v>0</v>
      </c>
      <c r="S9" s="15">
        <f>[5]Outubro!$K$22</f>
        <v>0</v>
      </c>
      <c r="T9" s="15">
        <f>[5]Outubro!$K$23</f>
        <v>1.2</v>
      </c>
      <c r="U9" s="15">
        <f>[5]Outubro!$K$24</f>
        <v>0</v>
      </c>
      <c r="V9" s="15">
        <f>[5]Outubro!$K$25</f>
        <v>0</v>
      </c>
      <c r="W9" s="15">
        <f>[5]Outubro!$K$26</f>
        <v>0</v>
      </c>
      <c r="X9" s="15">
        <f>[5]Outubro!$K$27</f>
        <v>0.60000000000000009</v>
      </c>
      <c r="Y9" s="15">
        <f>[5]Outubro!$K$28</f>
        <v>39.4</v>
      </c>
      <c r="Z9" s="15">
        <f>[5]Outubro!$K$29</f>
        <v>9.6</v>
      </c>
      <c r="AA9" s="15">
        <f>[5]Outubro!$K$30</f>
        <v>5.6000000000000005</v>
      </c>
      <c r="AB9" s="15">
        <f>[5]Outubro!$K$31</f>
        <v>1.4</v>
      </c>
      <c r="AC9" s="15">
        <f>[5]Outubro!$K$32</f>
        <v>0.2</v>
      </c>
      <c r="AD9" s="15">
        <f>[5]Outubro!$K$33</f>
        <v>0</v>
      </c>
      <c r="AE9" s="15">
        <f>[5]Outubro!$K$34</f>
        <v>0</v>
      </c>
      <c r="AF9" s="15">
        <f>[5]Outubro!$K$35</f>
        <v>1.7999999999999998</v>
      </c>
      <c r="AG9" s="23">
        <f t="shared" ref="AG9" si="4">SUM(B9:AF9)</f>
        <v>126</v>
      </c>
      <c r="AH9" s="26">
        <f t="shared" ref="AH9" si="5">MAX(B9:AF9)</f>
        <v>40</v>
      </c>
      <c r="AI9" s="127">
        <f t="shared" si="1"/>
        <v>16</v>
      </c>
    </row>
    <row r="10" spans="1:35" ht="17.100000000000001" customHeight="1" x14ac:dyDescent="0.2">
      <c r="A10" s="145" t="s">
        <v>2</v>
      </c>
      <c r="B10" s="15">
        <f>[6]Outubro!$K$5</f>
        <v>0</v>
      </c>
      <c r="C10" s="15">
        <f>[6]Outubro!$K$6</f>
        <v>0</v>
      </c>
      <c r="D10" s="15">
        <f>[6]Outubro!$K$7</f>
        <v>1.8000000000000003</v>
      </c>
      <c r="E10" s="15">
        <f>[6]Outubro!$K$8</f>
        <v>14.2</v>
      </c>
      <c r="F10" s="15">
        <f>[6]Outubro!$K$9</f>
        <v>14.600000000000001</v>
      </c>
      <c r="G10" s="15">
        <f>[6]Outubro!$K$10</f>
        <v>1</v>
      </c>
      <c r="H10" s="15">
        <f>[6]Outubro!$K$11</f>
        <v>0.8</v>
      </c>
      <c r="I10" s="15">
        <f>[6]Outubro!$K$12</f>
        <v>17</v>
      </c>
      <c r="J10" s="15">
        <f>[6]Outubro!$K$13</f>
        <v>0</v>
      </c>
      <c r="K10" s="15">
        <f>[6]Outubro!$K$14</f>
        <v>3</v>
      </c>
      <c r="L10" s="15">
        <f>[6]Outubro!$K$15</f>
        <v>8.1999999999999993</v>
      </c>
      <c r="M10" s="15">
        <f>[6]Outubro!$K$16</f>
        <v>6.8000000000000007</v>
      </c>
      <c r="N10" s="15">
        <f>[6]Outubro!$K$17</f>
        <v>3</v>
      </c>
      <c r="O10" s="15">
        <f>[6]Outubro!$K$18</f>
        <v>9.8000000000000007</v>
      </c>
      <c r="P10" s="15">
        <f>[6]Outubro!$K$19</f>
        <v>1.5999999999999999</v>
      </c>
      <c r="Q10" s="15">
        <f>[6]Outubro!$K$20</f>
        <v>0</v>
      </c>
      <c r="R10" s="15">
        <f>[6]Outubro!$K$21</f>
        <v>0</v>
      </c>
      <c r="S10" s="15">
        <f>[6]Outubro!$K$22</f>
        <v>0</v>
      </c>
      <c r="T10" s="15">
        <f>[6]Outubro!$K$23</f>
        <v>0</v>
      </c>
      <c r="U10" s="15">
        <f>[6]Outubro!$K$24</f>
        <v>0</v>
      </c>
      <c r="V10" s="15">
        <f>[6]Outubro!$K$25</f>
        <v>0</v>
      </c>
      <c r="W10" s="15">
        <f>[6]Outubro!$K$26</f>
        <v>0</v>
      </c>
      <c r="X10" s="15">
        <f>[6]Outubro!$K$27</f>
        <v>6</v>
      </c>
      <c r="Y10" s="15">
        <f>[6]Outubro!$K$28</f>
        <v>55.199999999999996</v>
      </c>
      <c r="Z10" s="15">
        <f>[6]Outubro!$K$29</f>
        <v>13.799999999999999</v>
      </c>
      <c r="AA10" s="15">
        <f>[6]Outubro!$K$30</f>
        <v>1.5999999999999999</v>
      </c>
      <c r="AB10" s="15">
        <f>[6]Outubro!$K$31</f>
        <v>8.1999999999999993</v>
      </c>
      <c r="AC10" s="15">
        <f>[6]Outubro!$K$32</f>
        <v>0.8</v>
      </c>
      <c r="AD10" s="15">
        <f>[6]Outubro!$K$33</f>
        <v>0</v>
      </c>
      <c r="AE10" s="15">
        <f>[6]Outubro!$K$34</f>
        <v>0</v>
      </c>
      <c r="AF10" s="15">
        <f>[6]Outubro!$K$35</f>
        <v>0</v>
      </c>
      <c r="AG10" s="23">
        <f t="shared" si="2"/>
        <v>167.39999999999998</v>
      </c>
      <c r="AH10" s="26">
        <f t="shared" si="3"/>
        <v>55.199999999999996</v>
      </c>
      <c r="AI10" s="127">
        <f t="shared" si="1"/>
        <v>13</v>
      </c>
    </row>
    <row r="11" spans="1:35" ht="17.100000000000001" customHeight="1" x14ac:dyDescent="0.2">
      <c r="A11" s="145" t="s">
        <v>3</v>
      </c>
      <c r="B11" s="15">
        <f>[7]Outubro!$K$5</f>
        <v>2.8</v>
      </c>
      <c r="C11" s="15">
        <f>[7]Outubro!$K$6</f>
        <v>0</v>
      </c>
      <c r="D11" s="15">
        <f>[7]Outubro!$K$7</f>
        <v>0</v>
      </c>
      <c r="E11" s="15">
        <f>[7]Outubro!$K$8</f>
        <v>0</v>
      </c>
      <c r="F11" s="15">
        <f>[7]Outubro!$K$9</f>
        <v>0</v>
      </c>
      <c r="G11" s="15">
        <f>[7]Outubro!$K$10</f>
        <v>0</v>
      </c>
      <c r="H11" s="15">
        <f>[7]Outubro!$K$11</f>
        <v>0</v>
      </c>
      <c r="I11" s="15">
        <f>[7]Outubro!$K$12</f>
        <v>0</v>
      </c>
      <c r="J11" s="15">
        <f>[7]Outubro!$K$13</f>
        <v>7</v>
      </c>
      <c r="K11" s="15">
        <f>[7]Outubro!$K$14</f>
        <v>0</v>
      </c>
      <c r="L11" s="15">
        <f>[7]Outubro!$K$15</f>
        <v>34.200000000000003</v>
      </c>
      <c r="M11" s="15">
        <f>[7]Outubro!$K$16</f>
        <v>0</v>
      </c>
      <c r="N11" s="15">
        <f>[7]Outubro!$K$17</f>
        <v>0.2</v>
      </c>
      <c r="O11" s="15">
        <f>[7]Outubro!$K$18</f>
        <v>0</v>
      </c>
      <c r="P11" s="15">
        <f>[7]Outubro!$K$19</f>
        <v>0</v>
      </c>
      <c r="Q11" s="15">
        <f>[7]Outubro!$K$20</f>
        <v>0</v>
      </c>
      <c r="R11" s="15">
        <f>[7]Outubro!$K$21</f>
        <v>0</v>
      </c>
      <c r="S11" s="15">
        <f>[7]Outubro!$K$22</f>
        <v>0</v>
      </c>
      <c r="T11" s="15">
        <f>[7]Outubro!$K$23</f>
        <v>4.5999999999999996</v>
      </c>
      <c r="U11" s="15">
        <f>[7]Outubro!$K$24</f>
        <v>0</v>
      </c>
      <c r="V11" s="15">
        <f>[7]Outubro!$K$25</f>
        <v>0</v>
      </c>
      <c r="W11" s="15">
        <f>[7]Outubro!$K$26</f>
        <v>0</v>
      </c>
      <c r="X11" s="15">
        <f>[7]Outubro!$K$27</f>
        <v>1.2</v>
      </c>
      <c r="Y11" s="15">
        <f>[7]Outubro!$K$28</f>
        <v>33.000000000000007</v>
      </c>
      <c r="Z11" s="15">
        <f>[7]Outubro!$K$29</f>
        <v>1.6</v>
      </c>
      <c r="AA11" s="15">
        <f>[7]Outubro!$K$30</f>
        <v>13.8</v>
      </c>
      <c r="AB11" s="15">
        <f>[7]Outubro!$K$31</f>
        <v>4</v>
      </c>
      <c r="AC11" s="15">
        <f>[7]Outubro!$K$32</f>
        <v>0.2</v>
      </c>
      <c r="AD11" s="15">
        <f>[7]Outubro!$K$33</f>
        <v>0</v>
      </c>
      <c r="AE11" s="15">
        <f>[7]Outubro!$K$34</f>
        <v>0</v>
      </c>
      <c r="AF11" s="15">
        <f>[7]Outubro!$K$35</f>
        <v>0</v>
      </c>
      <c r="AG11" s="23">
        <f t="shared" si="2"/>
        <v>102.60000000000001</v>
      </c>
      <c r="AH11" s="26">
        <f t="shared" si="3"/>
        <v>34.200000000000003</v>
      </c>
      <c r="AI11" s="127">
        <f t="shared" si="1"/>
        <v>20</v>
      </c>
    </row>
    <row r="12" spans="1:35" ht="17.100000000000001" customHeight="1" x14ac:dyDescent="0.2">
      <c r="A12" s="145" t="s">
        <v>4</v>
      </c>
      <c r="B12" s="15">
        <f>[8]Outubro!$K$5</f>
        <v>0</v>
      </c>
      <c r="C12" s="15">
        <f>[8]Outubro!$K$6</f>
        <v>0</v>
      </c>
      <c r="D12" s="15">
        <f>[8]Outubro!$K$7</f>
        <v>0</v>
      </c>
      <c r="E12" s="15">
        <f>[8]Outubro!$K$8</f>
        <v>0</v>
      </c>
      <c r="F12" s="15">
        <f>[8]Outubro!$K$9</f>
        <v>0</v>
      </c>
      <c r="G12" s="15">
        <f>[8]Outubro!$K$10</f>
        <v>0</v>
      </c>
      <c r="H12" s="15">
        <f>[8]Outubro!$K$11</f>
        <v>0</v>
      </c>
      <c r="I12" s="15">
        <f>[8]Outubro!$K$12</f>
        <v>0</v>
      </c>
      <c r="J12" s="15">
        <f>[8]Outubro!$K$13</f>
        <v>0</v>
      </c>
      <c r="K12" s="15">
        <f>[8]Outubro!$K$14</f>
        <v>0</v>
      </c>
      <c r="L12" s="15">
        <f>[8]Outubro!$K$15</f>
        <v>0.4</v>
      </c>
      <c r="M12" s="15">
        <f>[8]Outubro!$K$16</f>
        <v>0</v>
      </c>
      <c r="N12" s="15">
        <f>[8]Outubro!$K$17</f>
        <v>0</v>
      </c>
      <c r="O12" s="15">
        <f>[8]Outubro!$K$18</f>
        <v>0</v>
      </c>
      <c r="P12" s="15">
        <f>[8]Outubro!$K$19</f>
        <v>0</v>
      </c>
      <c r="Q12" s="15">
        <f>[8]Outubro!$K$20</f>
        <v>0.2</v>
      </c>
      <c r="R12" s="15">
        <f>[8]Outubro!$K$21</f>
        <v>0</v>
      </c>
      <c r="S12" s="15">
        <f>[8]Outubro!$K$22</f>
        <v>0.2</v>
      </c>
      <c r="T12" s="15">
        <f>[8]Outubro!$K$23</f>
        <v>0</v>
      </c>
      <c r="U12" s="15">
        <f>[8]Outubro!$K$24</f>
        <v>0</v>
      </c>
      <c r="V12" s="15">
        <f>[8]Outubro!$K$25</f>
        <v>0</v>
      </c>
      <c r="W12" s="15">
        <f>[8]Outubro!$K$26</f>
        <v>2.4</v>
      </c>
      <c r="X12" s="15">
        <f>[8]Outubro!$K$27</f>
        <v>11</v>
      </c>
      <c r="Y12" s="15">
        <f>[8]Outubro!$K$28</f>
        <v>6.4</v>
      </c>
      <c r="Z12" s="15">
        <f>[8]Outubro!$K$29</f>
        <v>0.60000000000000009</v>
      </c>
      <c r="AA12" s="15">
        <f>[8]Outubro!$K$30</f>
        <v>18.399999999999999</v>
      </c>
      <c r="AB12" s="15">
        <f>[8]Outubro!$K$31</f>
        <v>4.2</v>
      </c>
      <c r="AC12" s="15">
        <f>[8]Outubro!$K$32</f>
        <v>0</v>
      </c>
      <c r="AD12" s="15">
        <f>[8]Outubro!$K$33</f>
        <v>0</v>
      </c>
      <c r="AE12" s="15">
        <f>[8]Outubro!$K$34</f>
        <v>0</v>
      </c>
      <c r="AF12" s="15">
        <f>[8]Outubro!$K$35</f>
        <v>0</v>
      </c>
      <c r="AG12" s="23">
        <f t="shared" si="2"/>
        <v>43.800000000000004</v>
      </c>
      <c r="AH12" s="26">
        <f t="shared" si="3"/>
        <v>18.399999999999999</v>
      </c>
      <c r="AI12" s="127">
        <f t="shared" si="1"/>
        <v>22</v>
      </c>
    </row>
    <row r="13" spans="1:35" ht="17.100000000000001" customHeight="1" x14ac:dyDescent="0.2">
      <c r="A13" s="145" t="s">
        <v>5</v>
      </c>
      <c r="B13" s="15">
        <f>[9]Outubro!$K$5</f>
        <v>0</v>
      </c>
      <c r="C13" s="15">
        <f>[9]Outubro!$K$6</f>
        <v>0</v>
      </c>
      <c r="D13" s="15">
        <f>[9]Outubro!$K$7</f>
        <v>0</v>
      </c>
      <c r="E13" s="15" t="str">
        <f>[9]Outubro!$K$8</f>
        <v>*</v>
      </c>
      <c r="F13" s="15" t="str">
        <f>[9]Outubro!$K$9</f>
        <v>*</v>
      </c>
      <c r="G13" s="15" t="str">
        <f>[9]Outubro!$K$10</f>
        <v>*</v>
      </c>
      <c r="H13" s="15" t="str">
        <f>[9]Outubro!$K$11</f>
        <v>*</v>
      </c>
      <c r="I13" s="15" t="str">
        <f>[9]Outubro!$K$12</f>
        <v>*</v>
      </c>
      <c r="J13" s="15" t="str">
        <f>[9]Outubro!$K$13</f>
        <v>*</v>
      </c>
      <c r="K13" s="15" t="str">
        <f>[9]Outubro!$K$14</f>
        <v>*</v>
      </c>
      <c r="L13" s="15">
        <f>[9]Outubro!$K$15</f>
        <v>0</v>
      </c>
      <c r="M13" s="15">
        <f>[9]Outubro!$K$16</f>
        <v>0</v>
      </c>
      <c r="N13" s="15">
        <f>[9]Outubro!$K$17</f>
        <v>0.2</v>
      </c>
      <c r="O13" s="15">
        <f>[9]Outubro!$K$18</f>
        <v>0</v>
      </c>
      <c r="P13" s="15">
        <f>[9]Outubro!$K$19</f>
        <v>0</v>
      </c>
      <c r="Q13" s="15">
        <f>[9]Outubro!$K$20</f>
        <v>0</v>
      </c>
      <c r="R13" s="15" t="str">
        <f>[9]Outubro!$K$21</f>
        <v>*</v>
      </c>
      <c r="S13" s="15" t="str">
        <f>[9]Outubro!$K$22</f>
        <v>*</v>
      </c>
      <c r="T13" s="15" t="str">
        <f>[9]Outubro!$K$23</f>
        <v>*</v>
      </c>
      <c r="U13" s="15" t="str">
        <f>[9]Outubro!$K$24</f>
        <v>*</v>
      </c>
      <c r="V13" s="15" t="str">
        <f>[9]Outubro!$K$25</f>
        <v>*</v>
      </c>
      <c r="W13" s="15">
        <f>[9]Outubro!$K$26</f>
        <v>0</v>
      </c>
      <c r="X13" s="15">
        <f>[9]Outubro!$K$27</f>
        <v>0</v>
      </c>
      <c r="Y13" s="15">
        <f>[9]Outubro!$K$28</f>
        <v>18.599999999999998</v>
      </c>
      <c r="Z13" s="15">
        <f>[9]Outubro!$K$29</f>
        <v>27.599999999999998</v>
      </c>
      <c r="AA13" s="15">
        <f>[9]Outubro!$K$30</f>
        <v>0</v>
      </c>
      <c r="AB13" s="15" t="str">
        <f>[9]Outubro!$K$31</f>
        <v>*</v>
      </c>
      <c r="AC13" s="15" t="str">
        <f>[9]Outubro!$K$32</f>
        <v>*</v>
      </c>
      <c r="AD13" s="15" t="str">
        <f>[9]Outubro!$K$33</f>
        <v>*</v>
      </c>
      <c r="AE13" s="15" t="str">
        <f>[9]Outubro!$K$34</f>
        <v>*</v>
      </c>
      <c r="AF13" s="16">
        <f>[9]Outubro!$K$35</f>
        <v>0</v>
      </c>
      <c r="AG13" s="23">
        <f t="shared" si="2"/>
        <v>46.399999999999991</v>
      </c>
      <c r="AH13" s="26">
        <f t="shared" si="3"/>
        <v>27.599999999999998</v>
      </c>
      <c r="AI13" s="127">
        <f t="shared" si="1"/>
        <v>12</v>
      </c>
    </row>
    <row r="14" spans="1:35" ht="17.100000000000001" customHeight="1" x14ac:dyDescent="0.2">
      <c r="A14" s="145" t="s">
        <v>47</v>
      </c>
      <c r="B14" s="15">
        <f>[10]Outubro!$K$5</f>
        <v>0.6</v>
      </c>
      <c r="C14" s="15">
        <f>[10]Outubro!$K$6</f>
        <v>0</v>
      </c>
      <c r="D14" s="15">
        <f>[10]Outubro!$K$7</f>
        <v>11.399999999999999</v>
      </c>
      <c r="E14" s="15">
        <f>[10]Outubro!$K$8</f>
        <v>21</v>
      </c>
      <c r="F14" s="15">
        <f>[10]Outubro!$K$9</f>
        <v>23.599999999999998</v>
      </c>
      <c r="G14" s="15">
        <f>[10]Outubro!$K$10</f>
        <v>1.7999999999999998</v>
      </c>
      <c r="H14" s="15">
        <f>[10]Outubro!$K$11</f>
        <v>2</v>
      </c>
      <c r="I14" s="15">
        <f>[10]Outubro!$K$12</f>
        <v>0</v>
      </c>
      <c r="J14" s="15">
        <f>[10]Outubro!$K$13</f>
        <v>5</v>
      </c>
      <c r="K14" s="15">
        <f>[10]Outubro!$K$14</f>
        <v>0</v>
      </c>
      <c r="L14" s="15">
        <f>[10]Outubro!$K$15</f>
        <v>5.8</v>
      </c>
      <c r="M14" s="15">
        <f>[10]Outubro!$K$16</f>
        <v>0.2</v>
      </c>
      <c r="N14" s="15">
        <f>[10]Outubro!$K$17</f>
        <v>5.8</v>
      </c>
      <c r="O14" s="15">
        <f>[10]Outubro!$K$18</f>
        <v>0</v>
      </c>
      <c r="P14" s="15">
        <f>[10]Outubro!$K$19</f>
        <v>0.6</v>
      </c>
      <c r="Q14" s="15">
        <f>[10]Outubro!$K$20</f>
        <v>0</v>
      </c>
      <c r="R14" s="15">
        <f>[10]Outubro!$K$21</f>
        <v>0</v>
      </c>
      <c r="S14" s="15">
        <f>[10]Outubro!$K$22</f>
        <v>0</v>
      </c>
      <c r="T14" s="15">
        <f>[10]Outubro!$K$23</f>
        <v>4</v>
      </c>
      <c r="U14" s="15">
        <f>[10]Outubro!$K$24</f>
        <v>0</v>
      </c>
      <c r="V14" s="15">
        <f>[10]Outubro!$K$25</f>
        <v>0</v>
      </c>
      <c r="W14" s="15">
        <f>[10]Outubro!$K$26</f>
        <v>11.999999999999998</v>
      </c>
      <c r="X14" s="15">
        <f>[10]Outubro!$K$27</f>
        <v>0</v>
      </c>
      <c r="Y14" s="15">
        <f>[10]Outubro!$K$28</f>
        <v>9.6000000000000014</v>
      </c>
      <c r="Z14" s="15">
        <f>[10]Outubro!$K$29</f>
        <v>0.2</v>
      </c>
      <c r="AA14" s="15">
        <f>[10]Outubro!$K$30</f>
        <v>14.4</v>
      </c>
      <c r="AB14" s="15">
        <f>[10]Outubro!$K$31</f>
        <v>3.4000000000000004</v>
      </c>
      <c r="AC14" s="15">
        <f>[10]Outubro!$K$32</f>
        <v>0.2</v>
      </c>
      <c r="AD14" s="15">
        <f>[10]Outubro!$K$33</f>
        <v>0</v>
      </c>
      <c r="AE14" s="15">
        <f>[10]Outubro!$K$34</f>
        <v>0.6</v>
      </c>
      <c r="AF14" s="16">
        <f>[10]Outubro!$K$35</f>
        <v>21</v>
      </c>
      <c r="AG14" s="23">
        <f>SUM(B14:AF14)</f>
        <v>143.19999999999999</v>
      </c>
      <c r="AH14" s="26">
        <f>MAX(B14:AF14)</f>
        <v>23.599999999999998</v>
      </c>
      <c r="AI14" s="127">
        <f t="shared" si="1"/>
        <v>11</v>
      </c>
    </row>
    <row r="15" spans="1:35" ht="17.100000000000001" customHeight="1" x14ac:dyDescent="0.2">
      <c r="A15" s="145" t="s">
        <v>6</v>
      </c>
      <c r="B15" s="15">
        <f>[11]Outubro!$K$5</f>
        <v>0</v>
      </c>
      <c r="C15" s="15">
        <f>[11]Outubro!$K$6</f>
        <v>0</v>
      </c>
      <c r="D15" s="15">
        <f>[11]Outubro!$K$7</f>
        <v>0</v>
      </c>
      <c r="E15" s="15">
        <f>[11]Outubro!$K$8</f>
        <v>0</v>
      </c>
      <c r="F15" s="15">
        <f>[11]Outubro!$K$9</f>
        <v>0</v>
      </c>
      <c r="G15" s="15">
        <f>[11]Outubro!$K$10</f>
        <v>0</v>
      </c>
      <c r="H15" s="15">
        <f>[11]Outubro!$K$11</f>
        <v>0</v>
      </c>
      <c r="I15" s="15">
        <f>[11]Outubro!$K$12</f>
        <v>0</v>
      </c>
      <c r="J15" s="15">
        <f>[11]Outubro!$K$13</f>
        <v>0</v>
      </c>
      <c r="K15" s="15">
        <f>[11]Outubro!$K$14</f>
        <v>0</v>
      </c>
      <c r="L15" s="15">
        <f>[11]Outubro!$K$15</f>
        <v>0</v>
      </c>
      <c r="M15" s="15">
        <f>[11]Outubro!$K$16</f>
        <v>0</v>
      </c>
      <c r="N15" s="15">
        <f>[11]Outubro!$K$17</f>
        <v>0</v>
      </c>
      <c r="O15" s="15">
        <f>[11]Outubro!$K$18</f>
        <v>0</v>
      </c>
      <c r="P15" s="15">
        <f>[11]Outubro!$K$19</f>
        <v>0</v>
      </c>
      <c r="Q15" s="15">
        <f>[11]Outubro!$K$20</f>
        <v>0</v>
      </c>
      <c r="R15" s="15">
        <f>[11]Outubro!$K$21</f>
        <v>0</v>
      </c>
      <c r="S15" s="15">
        <f>[11]Outubro!$K$22</f>
        <v>0</v>
      </c>
      <c r="T15" s="15">
        <f>[11]Outubro!$K$23</f>
        <v>0</v>
      </c>
      <c r="U15" s="15">
        <f>[11]Outubro!$K$24</f>
        <v>0</v>
      </c>
      <c r="V15" s="15">
        <f>[11]Outubro!$K$25</f>
        <v>0</v>
      </c>
      <c r="W15" s="15">
        <f>[11]Outubro!$K$26</f>
        <v>0</v>
      </c>
      <c r="X15" s="15">
        <f>[11]Outubro!$K$27</f>
        <v>0</v>
      </c>
      <c r="Y15" s="15">
        <f>[11]Outubro!$K$28</f>
        <v>0</v>
      </c>
      <c r="Z15" s="15">
        <f>[11]Outubro!$K$29</f>
        <v>0</v>
      </c>
      <c r="AA15" s="15">
        <f>[11]Outubro!$K$30</f>
        <v>0</v>
      </c>
      <c r="AB15" s="15">
        <f>[11]Outubro!$K$31</f>
        <v>0</v>
      </c>
      <c r="AC15" s="15">
        <f>[11]Outubro!$K$32</f>
        <v>0</v>
      </c>
      <c r="AD15" s="15">
        <f>[11]Outubro!$K$33</f>
        <v>0</v>
      </c>
      <c r="AE15" s="15">
        <f>[11]Outubro!$K$34</f>
        <v>0</v>
      </c>
      <c r="AF15" s="16">
        <f>[11]Outubro!$K$35</f>
        <v>0</v>
      </c>
      <c r="AG15" s="23">
        <f t="shared" si="2"/>
        <v>0</v>
      </c>
      <c r="AH15" s="26">
        <f t="shared" si="3"/>
        <v>0</v>
      </c>
      <c r="AI15" s="127">
        <f t="shared" si="1"/>
        <v>31</v>
      </c>
    </row>
    <row r="16" spans="1:35" ht="17.100000000000001" customHeight="1" x14ac:dyDescent="0.2">
      <c r="A16" s="145" t="s">
        <v>7</v>
      </c>
      <c r="B16" s="15">
        <f>[12]Outubro!$K$5</f>
        <v>0.2</v>
      </c>
      <c r="C16" s="15">
        <f>[12]Outubro!$K$6</f>
        <v>5.2</v>
      </c>
      <c r="D16" s="15">
        <f>[12]Outubro!$K$7</f>
        <v>18.2</v>
      </c>
      <c r="E16" s="15">
        <f>[12]Outubro!$K$8</f>
        <v>0</v>
      </c>
      <c r="F16" s="15">
        <f>[12]Outubro!$K$9</f>
        <v>0.2</v>
      </c>
      <c r="G16" s="15">
        <f>[12]Outubro!$K$10</f>
        <v>0</v>
      </c>
      <c r="H16" s="15">
        <f>[12]Outubro!$K$11</f>
        <v>1.5999999999999999</v>
      </c>
      <c r="I16" s="15">
        <f>[12]Outubro!$K$12</f>
        <v>25.4</v>
      </c>
      <c r="J16" s="15">
        <f>[12]Outubro!$K$13</f>
        <v>2.4000000000000008</v>
      </c>
      <c r="K16" s="15">
        <f>[12]Outubro!$K$14</f>
        <v>60.000000000000014</v>
      </c>
      <c r="L16" s="15">
        <f>[12]Outubro!$K$15</f>
        <v>0</v>
      </c>
      <c r="M16" s="15">
        <f>[12]Outubro!$K$16</f>
        <v>0</v>
      </c>
      <c r="N16" s="15">
        <f>[12]Outubro!$K$17</f>
        <v>0</v>
      </c>
      <c r="O16" s="15">
        <f>[12]Outubro!$K$18</f>
        <v>0.4</v>
      </c>
      <c r="P16" s="15">
        <f>[12]Outubro!$K$19</f>
        <v>0</v>
      </c>
      <c r="Q16" s="15">
        <f>[12]Outubro!$K$20</f>
        <v>0</v>
      </c>
      <c r="R16" s="15">
        <f>[12]Outubro!$K$21</f>
        <v>0.60000000000000009</v>
      </c>
      <c r="S16" s="15">
        <f>[12]Outubro!$K$22</f>
        <v>2.4</v>
      </c>
      <c r="T16" s="15">
        <f>[12]Outubro!$K$23</f>
        <v>1.5999999999999999</v>
      </c>
      <c r="U16" s="15">
        <f>[12]Outubro!$K$24</f>
        <v>0</v>
      </c>
      <c r="V16" s="15">
        <f>[12]Outubro!$K$25</f>
        <v>0</v>
      </c>
      <c r="W16" s="15">
        <f>[12]Outubro!$K$26</f>
        <v>0</v>
      </c>
      <c r="X16" s="15">
        <f>[12]Outubro!$K$27</f>
        <v>35.200000000000003</v>
      </c>
      <c r="Y16" s="15">
        <f>[12]Outubro!$K$28</f>
        <v>18.599999999999998</v>
      </c>
      <c r="Z16" s="15">
        <f>[12]Outubro!$K$29</f>
        <v>8.6</v>
      </c>
      <c r="AA16" s="15">
        <f>[12]Outubro!$K$30</f>
        <v>23.799999999999997</v>
      </c>
      <c r="AB16" s="15">
        <f>[12]Outubro!$K$31</f>
        <v>1.7999999999999998</v>
      </c>
      <c r="AC16" s="15">
        <f>[12]Outubro!$K$32</f>
        <v>0</v>
      </c>
      <c r="AD16" s="15">
        <f>[12]Outubro!$K$33</f>
        <v>0</v>
      </c>
      <c r="AE16" s="15">
        <f>[12]Outubro!$K$34</f>
        <v>0</v>
      </c>
      <c r="AF16" s="16">
        <f>[12]Outubro!$K$35</f>
        <v>8.8000000000000007</v>
      </c>
      <c r="AG16" s="23">
        <f t="shared" si="2"/>
        <v>215.00000000000006</v>
      </c>
      <c r="AH16" s="26">
        <f t="shared" si="3"/>
        <v>60.000000000000014</v>
      </c>
      <c r="AI16" s="127">
        <f t="shared" si="1"/>
        <v>13</v>
      </c>
    </row>
    <row r="17" spans="1:37" ht="17.100000000000001" customHeight="1" x14ac:dyDescent="0.2">
      <c r="A17" s="145" t="s">
        <v>8</v>
      </c>
      <c r="B17" s="15">
        <f>[13]Outubro!$K$5</f>
        <v>3.8000000000000003</v>
      </c>
      <c r="C17" s="15">
        <f>[13]Outubro!$K$6</f>
        <v>4.4000000000000004</v>
      </c>
      <c r="D17" s="15">
        <f>[13]Outubro!$K$7</f>
        <v>0.2</v>
      </c>
      <c r="E17" s="15">
        <f>[13]Outubro!$K$8</f>
        <v>0</v>
      </c>
      <c r="F17" s="15">
        <f>[13]Outubro!$K$9</f>
        <v>0</v>
      </c>
      <c r="G17" s="15">
        <f>[13]Outubro!$K$10</f>
        <v>0</v>
      </c>
      <c r="H17" s="15">
        <f>[13]Outubro!$K$11</f>
        <v>11.200000000000001</v>
      </c>
      <c r="I17" s="15">
        <f>[13]Outubro!$K$12</f>
        <v>65.8</v>
      </c>
      <c r="J17" s="15">
        <f>[13]Outubro!$K$13</f>
        <v>38.000000000000007</v>
      </c>
      <c r="K17" s="15">
        <f>[13]Outubro!$K$14</f>
        <v>42.4</v>
      </c>
      <c r="L17" s="15">
        <f>[13]Outubro!$K$15</f>
        <v>1.5999999999999999</v>
      </c>
      <c r="M17" s="15">
        <f>[13]Outubro!$K$16</f>
        <v>0</v>
      </c>
      <c r="N17" s="15">
        <f>[13]Outubro!$K$17</f>
        <v>0</v>
      </c>
      <c r="O17" s="15">
        <f>[13]Outubro!$K$18</f>
        <v>6.8000000000000007</v>
      </c>
      <c r="P17" s="15">
        <f>[13]Outubro!$K$19</f>
        <v>0</v>
      </c>
      <c r="Q17" s="15">
        <f>[13]Outubro!$K$20</f>
        <v>0.8</v>
      </c>
      <c r="R17" s="15">
        <f>[13]Outubro!$K$21</f>
        <v>13.399999999999999</v>
      </c>
      <c r="S17" s="15">
        <f>[13]Outubro!$K$22</f>
        <v>33.6</v>
      </c>
      <c r="T17" s="15">
        <f>[13]Outubro!$K$23</f>
        <v>0.2</v>
      </c>
      <c r="U17" s="15">
        <f>[13]Outubro!$K$24</f>
        <v>0</v>
      </c>
      <c r="V17" s="15">
        <f>[13]Outubro!$K$25</f>
        <v>0</v>
      </c>
      <c r="W17" s="15">
        <f>[13]Outubro!$K$26</f>
        <v>0</v>
      </c>
      <c r="X17" s="15">
        <f>[13]Outubro!$K$27</f>
        <v>17.2</v>
      </c>
      <c r="Y17" s="15">
        <f>[13]Outubro!$K$28</f>
        <v>9.3999999999999986</v>
      </c>
      <c r="Z17" s="15">
        <f>[13]Outubro!$K$29</f>
        <v>62.399999999999991</v>
      </c>
      <c r="AA17" s="15">
        <f>[13]Outubro!$K$30</f>
        <v>20.599999999999998</v>
      </c>
      <c r="AB17" s="15">
        <f>[13]Outubro!$K$31</f>
        <v>3.0000000000000004</v>
      </c>
      <c r="AC17" s="15">
        <f>[13]Outubro!$K$32</f>
        <v>0</v>
      </c>
      <c r="AD17" s="15">
        <f>[13]Outubro!$K$33</f>
        <v>0</v>
      </c>
      <c r="AE17" s="15">
        <f>[13]Outubro!$K$34</f>
        <v>0</v>
      </c>
      <c r="AF17" s="15">
        <f>[13]Outubro!$K$35</f>
        <v>12.399999999999999</v>
      </c>
      <c r="AG17" s="23">
        <f t="shared" si="2"/>
        <v>347.2</v>
      </c>
      <c r="AH17" s="26">
        <f t="shared" si="3"/>
        <v>65.8</v>
      </c>
      <c r="AI17" s="127">
        <f t="shared" si="1"/>
        <v>12</v>
      </c>
      <c r="AK17" s="19" t="s">
        <v>51</v>
      </c>
    </row>
    <row r="18" spans="1:37" ht="17.100000000000001" customHeight="1" x14ac:dyDescent="0.2">
      <c r="A18" s="145" t="s">
        <v>9</v>
      </c>
      <c r="B18" s="15">
        <f>[14]Outubro!$K$5</f>
        <v>0.2</v>
      </c>
      <c r="C18" s="15">
        <f>[14]Outubro!$K$6</f>
        <v>0.4</v>
      </c>
      <c r="D18" s="15">
        <f>[14]Outubro!$K$7</f>
        <v>0</v>
      </c>
      <c r="E18" s="15">
        <f>[14]Outubro!$K$8</f>
        <v>0</v>
      </c>
      <c r="F18" s="15">
        <f>[14]Outubro!$K$9</f>
        <v>0</v>
      </c>
      <c r="G18" s="15">
        <f>[14]Outubro!$K$10</f>
        <v>0</v>
      </c>
      <c r="H18" s="15">
        <f>[14]Outubro!$K$11</f>
        <v>0.2</v>
      </c>
      <c r="I18" s="15">
        <f>[14]Outubro!$K$12</f>
        <v>37.799999999999997</v>
      </c>
      <c r="J18" s="15">
        <f>[14]Outubro!$K$13</f>
        <v>29.400000000000002</v>
      </c>
      <c r="K18" s="15">
        <f>[14]Outubro!$K$14</f>
        <v>45.6</v>
      </c>
      <c r="L18" s="15">
        <f>[14]Outubro!$K$15</f>
        <v>0</v>
      </c>
      <c r="M18" s="15">
        <f>[14]Outubro!$K$16</f>
        <v>0</v>
      </c>
      <c r="N18" s="15">
        <f>[14]Outubro!$K$17</f>
        <v>13.6</v>
      </c>
      <c r="O18" s="15">
        <f>[14]Outubro!$K$18</f>
        <v>5.8</v>
      </c>
      <c r="P18" s="15">
        <f>[14]Outubro!$K$19</f>
        <v>1</v>
      </c>
      <c r="Q18" s="15">
        <f>[14]Outubro!$K$20</f>
        <v>0</v>
      </c>
      <c r="R18" s="15">
        <f>[14]Outubro!$K$21</f>
        <v>0</v>
      </c>
      <c r="S18" s="15">
        <f>[14]Outubro!$K$22</f>
        <v>19.399999999999999</v>
      </c>
      <c r="T18" s="15">
        <f>[14]Outubro!$K$23</f>
        <v>1</v>
      </c>
      <c r="U18" s="15">
        <f>[14]Outubro!$K$24</f>
        <v>0</v>
      </c>
      <c r="V18" s="15">
        <f>[14]Outubro!$K$25</f>
        <v>0</v>
      </c>
      <c r="W18" s="15">
        <f>[14]Outubro!$K$26</f>
        <v>0</v>
      </c>
      <c r="X18" s="15">
        <f>[14]Outubro!$K$27</f>
        <v>18.599999999999998</v>
      </c>
      <c r="Y18" s="15">
        <f>[14]Outubro!$K$28</f>
        <v>29</v>
      </c>
      <c r="Z18" s="15">
        <f>[14]Outubro!$K$29</f>
        <v>24.200000000000003</v>
      </c>
      <c r="AA18" s="15">
        <f>[14]Outubro!$K$30</f>
        <v>74.199999999999989</v>
      </c>
      <c r="AB18" s="15">
        <f>[14]Outubro!$K$31</f>
        <v>19.599999999999998</v>
      </c>
      <c r="AC18" s="15">
        <f>[14]Outubro!$K$32</f>
        <v>0</v>
      </c>
      <c r="AD18" s="15">
        <f>[14]Outubro!$K$33</f>
        <v>0</v>
      </c>
      <c r="AE18" s="15">
        <f>[14]Outubro!$K$34</f>
        <v>0</v>
      </c>
      <c r="AF18" s="16">
        <f>[14]Outubro!$K$35</f>
        <v>1.2</v>
      </c>
      <c r="AG18" s="23">
        <f t="shared" ref="AG18:AG29" si="6">SUM(B18:AF18)</f>
        <v>321.2</v>
      </c>
      <c r="AH18" s="26">
        <f t="shared" ref="AH18:AH29" si="7">MAX(B18:AF18)</f>
        <v>74.199999999999989</v>
      </c>
      <c r="AI18" s="127">
        <f t="shared" si="1"/>
        <v>14</v>
      </c>
      <c r="AJ18" s="19" t="s">
        <v>51</v>
      </c>
      <c r="AK18" s="19" t="s">
        <v>51</v>
      </c>
    </row>
    <row r="19" spans="1:37" ht="17.100000000000001" customHeight="1" x14ac:dyDescent="0.2">
      <c r="A19" s="145" t="s">
        <v>46</v>
      </c>
      <c r="B19" s="15">
        <f>[15]Outubro!$K$5</f>
        <v>0</v>
      </c>
      <c r="C19" s="15">
        <f>[15]Outubro!$K$6</f>
        <v>9.4</v>
      </c>
      <c r="D19" s="15">
        <f>[15]Outubro!$K$7</f>
        <v>0</v>
      </c>
      <c r="E19" s="15">
        <f>[15]Outubro!$K$8</f>
        <v>1.2</v>
      </c>
      <c r="F19" s="15">
        <f>[15]Outubro!$K$9</f>
        <v>0</v>
      </c>
      <c r="G19" s="15">
        <f>[15]Outubro!$K$10</f>
        <v>0</v>
      </c>
      <c r="H19" s="15">
        <f>[15]Outubro!$K$11</f>
        <v>0</v>
      </c>
      <c r="I19" s="15">
        <f>[15]Outubro!$K$12</f>
        <v>7.6000000000000005</v>
      </c>
      <c r="J19" s="15">
        <f>[15]Outubro!$K$13</f>
        <v>0</v>
      </c>
      <c r="K19" s="15">
        <f>[15]Outubro!$K$14</f>
        <v>81.40000000000002</v>
      </c>
      <c r="L19" s="15">
        <f>[15]Outubro!$K$15</f>
        <v>0</v>
      </c>
      <c r="M19" s="15">
        <f>[15]Outubro!$K$16</f>
        <v>0</v>
      </c>
      <c r="N19" s="15">
        <f>[15]Outubro!$K$17</f>
        <v>0</v>
      </c>
      <c r="O19" s="15">
        <f>[15]Outubro!$K$18</f>
        <v>0</v>
      </c>
      <c r="P19" s="15">
        <f>[15]Outubro!$K$19</f>
        <v>0</v>
      </c>
      <c r="Q19" s="15">
        <f>[15]Outubro!$K$20</f>
        <v>0</v>
      </c>
      <c r="R19" s="15">
        <f>[15]Outubro!$K$21</f>
        <v>0</v>
      </c>
      <c r="S19" s="15">
        <f>[15]Outubro!$K$22</f>
        <v>12.4</v>
      </c>
      <c r="T19" s="15">
        <f>[15]Outubro!$K$23</f>
        <v>8.1999999999999993</v>
      </c>
      <c r="U19" s="15">
        <f>[15]Outubro!$K$24</f>
        <v>0</v>
      </c>
      <c r="V19" s="15">
        <f>[15]Outubro!$K$25</f>
        <v>0</v>
      </c>
      <c r="W19" s="15">
        <f>[15]Outubro!$K$26</f>
        <v>0</v>
      </c>
      <c r="X19" s="15">
        <f>[15]Outubro!$K$27</f>
        <v>0.2</v>
      </c>
      <c r="Y19" s="15">
        <f>[15]Outubro!$K$28</f>
        <v>15.600000000000001</v>
      </c>
      <c r="Z19" s="15">
        <f>[15]Outubro!$K$29</f>
        <v>44.4</v>
      </c>
      <c r="AA19" s="15">
        <f>[15]Outubro!$K$30</f>
        <v>143.39999999999998</v>
      </c>
      <c r="AB19" s="15">
        <f>[15]Outubro!$K$31</f>
        <v>5</v>
      </c>
      <c r="AC19" s="15">
        <f>[15]Outubro!$K$32</f>
        <v>0</v>
      </c>
      <c r="AD19" s="15">
        <f>[15]Outubro!$K$33</f>
        <v>0.2</v>
      </c>
      <c r="AE19" s="15">
        <f>[15]Outubro!$K$34</f>
        <v>0</v>
      </c>
      <c r="AF19" s="16">
        <f>[15]Outubro!$K$35</f>
        <v>0</v>
      </c>
      <c r="AG19" s="23">
        <f t="shared" ref="AG19:AG20" si="8">SUM(B19:AF19)</f>
        <v>329</v>
      </c>
      <c r="AH19" s="26">
        <f t="shared" ref="AH19:AH20" si="9">MAX(B19:AF19)</f>
        <v>143.39999999999998</v>
      </c>
      <c r="AI19" s="127">
        <f t="shared" si="1"/>
        <v>19</v>
      </c>
    </row>
    <row r="20" spans="1:37" ht="17.100000000000001" customHeight="1" x14ac:dyDescent="0.2">
      <c r="A20" s="145" t="s">
        <v>10</v>
      </c>
      <c r="B20" s="15">
        <f>[16]Outubro!$K$5</f>
        <v>1</v>
      </c>
      <c r="C20" s="15">
        <f>[16]Outubro!$K$6</f>
        <v>2.4</v>
      </c>
      <c r="D20" s="15">
        <f>[16]Outubro!$K$7</f>
        <v>2.2000000000000002</v>
      </c>
      <c r="E20" s="15">
        <f>[16]Outubro!$K$8</f>
        <v>0</v>
      </c>
      <c r="F20" s="15">
        <f>[16]Outubro!$K$9</f>
        <v>0</v>
      </c>
      <c r="G20" s="15">
        <f>[16]Outubro!$K$10</f>
        <v>0.4</v>
      </c>
      <c r="H20" s="15">
        <f>[16]Outubro!$K$11</f>
        <v>17</v>
      </c>
      <c r="I20" s="15">
        <f>[16]Outubro!$K$12</f>
        <v>113</v>
      </c>
      <c r="J20" s="15">
        <f>[16]Outubro!$K$13</f>
        <v>39.399999999999991</v>
      </c>
      <c r="K20" s="15">
        <f>[16]Outubro!$K$14</f>
        <v>53.000000000000007</v>
      </c>
      <c r="L20" s="15">
        <f>[16]Outubro!$K$15</f>
        <v>0.4</v>
      </c>
      <c r="M20" s="15">
        <f>[16]Outubro!$K$16</f>
        <v>0</v>
      </c>
      <c r="N20" s="15">
        <f>[16]Outubro!$K$17</f>
        <v>0</v>
      </c>
      <c r="O20" s="15">
        <f>[16]Outubro!$K$18</f>
        <v>7</v>
      </c>
      <c r="P20" s="15">
        <f>[16]Outubro!$K$19</f>
        <v>0</v>
      </c>
      <c r="Q20" s="15">
        <f>[16]Outubro!$K$20</f>
        <v>0</v>
      </c>
      <c r="R20" s="15">
        <f>[16]Outubro!$K$21</f>
        <v>12.6</v>
      </c>
      <c r="S20" s="15">
        <f>[16]Outubro!$K$22</f>
        <v>22.799999999999997</v>
      </c>
      <c r="T20" s="15">
        <f>[16]Outubro!$K$23</f>
        <v>0.4</v>
      </c>
      <c r="U20" s="15">
        <f>[16]Outubro!$K$24</f>
        <v>0</v>
      </c>
      <c r="V20" s="15">
        <f>[16]Outubro!$K$25</f>
        <v>0</v>
      </c>
      <c r="W20" s="15">
        <f>[16]Outubro!$K$26</f>
        <v>0</v>
      </c>
      <c r="X20" s="15">
        <f>[16]Outubro!$K$27</f>
        <v>54.2</v>
      </c>
      <c r="Y20" s="15">
        <f>[16]Outubro!$K$28</f>
        <v>15.2</v>
      </c>
      <c r="Z20" s="15">
        <f>[16]Outubro!$K$29</f>
        <v>36.4</v>
      </c>
      <c r="AA20" s="15">
        <f>[16]Outubro!$K$30</f>
        <v>18.600000000000001</v>
      </c>
      <c r="AB20" s="15">
        <f>[16]Outubro!$K$31</f>
        <v>0.4</v>
      </c>
      <c r="AC20" s="15">
        <f>[16]Outubro!$K$32</f>
        <v>0.2</v>
      </c>
      <c r="AD20" s="15">
        <f>[16]Outubro!$K$33</f>
        <v>0</v>
      </c>
      <c r="AE20" s="15">
        <f>[16]Outubro!$K$34</f>
        <v>0</v>
      </c>
      <c r="AF20" s="16">
        <f>[16]Outubro!$K$35</f>
        <v>14.2</v>
      </c>
      <c r="AG20" s="23">
        <f t="shared" si="8"/>
        <v>410.7999999999999</v>
      </c>
      <c r="AH20" s="26">
        <f t="shared" si="9"/>
        <v>113</v>
      </c>
      <c r="AI20" s="127">
        <f t="shared" si="1"/>
        <v>11</v>
      </c>
      <c r="AJ20" s="19" t="s">
        <v>51</v>
      </c>
    </row>
    <row r="21" spans="1:37" ht="17.100000000000001" customHeight="1" x14ac:dyDescent="0.2">
      <c r="A21" s="145" t="s">
        <v>11</v>
      </c>
      <c r="B21" s="15">
        <f>[17]Outubro!$K$5</f>
        <v>0</v>
      </c>
      <c r="C21" s="15">
        <f>[17]Outubro!$K$6</f>
        <v>0.2</v>
      </c>
      <c r="D21" s="15">
        <f>[17]Outubro!$K$7</f>
        <v>12.8</v>
      </c>
      <c r="E21" s="15">
        <f>[17]Outubro!$K$8</f>
        <v>35.4</v>
      </c>
      <c r="F21" s="15">
        <f>[17]Outubro!$K$9</f>
        <v>0.8</v>
      </c>
      <c r="G21" s="15">
        <f>[17]Outubro!$K$10</f>
        <v>16.399999999999999</v>
      </c>
      <c r="H21" s="15">
        <f>[17]Outubro!$K$11</f>
        <v>0</v>
      </c>
      <c r="I21" s="15">
        <f>[17]Outubro!$K$12</f>
        <v>5.6000000000000005</v>
      </c>
      <c r="J21" s="15">
        <f>[17]Outubro!$K$13</f>
        <v>2.2000000000000002</v>
      </c>
      <c r="K21" s="15">
        <f>[17]Outubro!$K$14</f>
        <v>60</v>
      </c>
      <c r="L21" s="15">
        <f>[17]Outubro!$K$15</f>
        <v>0.60000000000000009</v>
      </c>
      <c r="M21" s="15">
        <f>[17]Outubro!$K$16</f>
        <v>5.6000000000000005</v>
      </c>
      <c r="N21" s="15">
        <f>[17]Outubro!$K$17</f>
        <v>0.2</v>
      </c>
      <c r="O21" s="15">
        <f>[17]Outubro!$K$18</f>
        <v>7.6000000000000005</v>
      </c>
      <c r="P21" s="15">
        <f>[17]Outubro!$K$19</f>
        <v>0</v>
      </c>
      <c r="Q21" s="15">
        <f>[17]Outubro!$K$20</f>
        <v>0</v>
      </c>
      <c r="R21" s="15">
        <f>[17]Outubro!$K$21</f>
        <v>0</v>
      </c>
      <c r="S21" s="15">
        <f>[17]Outubro!$K$22</f>
        <v>0</v>
      </c>
      <c r="T21" s="15">
        <f>[17]Outubro!$K$23</f>
        <v>0.4</v>
      </c>
      <c r="U21" s="15">
        <f>[17]Outubro!$K$24</f>
        <v>0</v>
      </c>
      <c r="V21" s="15">
        <f>[17]Outubro!$K$25</f>
        <v>0</v>
      </c>
      <c r="W21" s="15">
        <f>[17]Outubro!$K$26</f>
        <v>0</v>
      </c>
      <c r="X21" s="15">
        <f>[17]Outubro!$K$27</f>
        <v>4.8000000000000007</v>
      </c>
      <c r="Y21" s="15">
        <f>[17]Outubro!$K$28</f>
        <v>5.6000000000000005</v>
      </c>
      <c r="Z21" s="15">
        <f>[17]Outubro!$K$29</f>
        <v>4.8</v>
      </c>
      <c r="AA21" s="15">
        <f>[17]Outubro!$K$30</f>
        <v>70.400000000000006</v>
      </c>
      <c r="AB21" s="15">
        <f>[17]Outubro!$K$31</f>
        <v>21.4</v>
      </c>
      <c r="AC21" s="15">
        <f>[17]Outubro!$K$32</f>
        <v>0</v>
      </c>
      <c r="AD21" s="15">
        <f>[17]Outubro!$K$33</f>
        <v>0</v>
      </c>
      <c r="AE21" s="15">
        <f>[17]Outubro!$K$34</f>
        <v>0</v>
      </c>
      <c r="AF21" s="16">
        <f>[17]Outubro!$K$35</f>
        <v>0</v>
      </c>
      <c r="AG21" s="23">
        <f t="shared" si="6"/>
        <v>254.79999999999998</v>
      </c>
      <c r="AH21" s="26">
        <f t="shared" si="7"/>
        <v>70.400000000000006</v>
      </c>
      <c r="AI21" s="127">
        <f t="shared" si="1"/>
        <v>13</v>
      </c>
    </row>
    <row r="22" spans="1:37" ht="17.100000000000001" customHeight="1" x14ac:dyDescent="0.2">
      <c r="A22" s="145" t="s">
        <v>12</v>
      </c>
      <c r="B22" s="15">
        <f>[18]Outubro!$K$5</f>
        <v>0</v>
      </c>
      <c r="C22" s="15">
        <f>[18]Outubro!$K$6</f>
        <v>0</v>
      </c>
      <c r="D22" s="15">
        <f>[18]Outubro!$K$7</f>
        <v>0</v>
      </c>
      <c r="E22" s="15">
        <f>[18]Outubro!$K$8</f>
        <v>0</v>
      </c>
      <c r="F22" s="15">
        <f>[18]Outubro!$K$9</f>
        <v>0</v>
      </c>
      <c r="G22" s="15">
        <f>[18]Outubro!$K$10</f>
        <v>0</v>
      </c>
      <c r="H22" s="15">
        <f>[18]Outubro!$K$11</f>
        <v>0</v>
      </c>
      <c r="I22" s="15">
        <f>[18]Outubro!$K$12</f>
        <v>0</v>
      </c>
      <c r="J22" s="15">
        <f>[18]Outubro!$K$13</f>
        <v>0</v>
      </c>
      <c r="K22" s="15">
        <f>[18]Outubro!$K$14</f>
        <v>1.4</v>
      </c>
      <c r="L22" s="15">
        <f>[18]Outubro!$K$15</f>
        <v>0.2</v>
      </c>
      <c r="M22" s="15">
        <f>[18]Outubro!$K$16</f>
        <v>0</v>
      </c>
      <c r="N22" s="15">
        <f>[18]Outubro!$K$17</f>
        <v>0</v>
      </c>
      <c r="O22" s="15">
        <f>[18]Outubro!$K$18</f>
        <v>0</v>
      </c>
      <c r="P22" s="15">
        <f>[18]Outubro!$K$19</f>
        <v>0</v>
      </c>
      <c r="Q22" s="15">
        <f>[18]Outubro!$K$20</f>
        <v>0</v>
      </c>
      <c r="R22" s="15">
        <f>[18]Outubro!$K$21</f>
        <v>0</v>
      </c>
      <c r="S22" s="15">
        <f>[18]Outubro!$K$22</f>
        <v>0</v>
      </c>
      <c r="T22" s="15">
        <f>[18]Outubro!$K$23</f>
        <v>0</v>
      </c>
      <c r="U22" s="15">
        <f>[18]Outubro!$K$24</f>
        <v>0</v>
      </c>
      <c r="V22" s="15">
        <f>[18]Outubro!$K$25</f>
        <v>0</v>
      </c>
      <c r="W22" s="15">
        <f>[18]Outubro!$K$26</f>
        <v>0</v>
      </c>
      <c r="X22" s="15">
        <f>[18]Outubro!$K$27</f>
        <v>0</v>
      </c>
      <c r="Y22" s="15">
        <f>[18]Outubro!$K$28</f>
        <v>2.2000000000000002</v>
      </c>
      <c r="Z22" s="15">
        <f>[18]Outubro!$K$29</f>
        <v>9.9999999999999982</v>
      </c>
      <c r="AA22" s="15">
        <f>[18]Outubro!$K$30</f>
        <v>24.799999999999997</v>
      </c>
      <c r="AB22" s="15">
        <f>[18]Outubro!$K$31</f>
        <v>0</v>
      </c>
      <c r="AC22" s="15">
        <f>[18]Outubro!$K$32</f>
        <v>0</v>
      </c>
      <c r="AD22" s="15">
        <f>[18]Outubro!$K$33</f>
        <v>0</v>
      </c>
      <c r="AE22" s="15">
        <f>[18]Outubro!$K$34</f>
        <v>0</v>
      </c>
      <c r="AF22" s="16">
        <f>[18]Outubro!$K$35</f>
        <v>0</v>
      </c>
      <c r="AG22" s="23">
        <f t="shared" si="6"/>
        <v>38.599999999999994</v>
      </c>
      <c r="AH22" s="26">
        <f t="shared" si="7"/>
        <v>24.799999999999997</v>
      </c>
      <c r="AI22" s="127">
        <f t="shared" si="1"/>
        <v>26</v>
      </c>
    </row>
    <row r="23" spans="1:37" ht="17.100000000000001" customHeight="1" x14ac:dyDescent="0.2">
      <c r="A23" s="145" t="s">
        <v>13</v>
      </c>
      <c r="B23" s="15">
        <f>[19]Outubro!$K$5</f>
        <v>0.2</v>
      </c>
      <c r="C23" s="15">
        <f>[19]Outubro!$K$6</f>
        <v>0</v>
      </c>
      <c r="D23" s="15">
        <f>[19]Outubro!$K$7</f>
        <v>0.2</v>
      </c>
      <c r="E23" s="15">
        <f>[19]Outubro!$K$8</f>
        <v>0.4</v>
      </c>
      <c r="F23" s="15">
        <f>[19]Outubro!$K$9</f>
        <v>0.2</v>
      </c>
      <c r="G23" s="15">
        <f>[19]Outubro!$K$10</f>
        <v>0</v>
      </c>
      <c r="H23" s="15">
        <f>[19]Outubro!$K$11</f>
        <v>0</v>
      </c>
      <c r="I23" s="15">
        <f>[19]Outubro!$K$12</f>
        <v>0</v>
      </c>
      <c r="J23" s="15">
        <f>[19]Outubro!$K$13</f>
        <v>0</v>
      </c>
      <c r="K23" s="15">
        <f>[19]Outubro!$K$14</f>
        <v>0.2</v>
      </c>
      <c r="L23" s="15">
        <f>[19]Outubro!$K$15</f>
        <v>2.4000000000000004</v>
      </c>
      <c r="M23" s="15">
        <f>[19]Outubro!$K$16</f>
        <v>0.2</v>
      </c>
      <c r="N23" s="15">
        <f>[19]Outubro!$K$17</f>
        <v>0</v>
      </c>
      <c r="O23" s="15">
        <f>[19]Outubro!$K$18</f>
        <v>0</v>
      </c>
      <c r="P23" s="15">
        <f>[19]Outubro!$K$19</f>
        <v>0</v>
      </c>
      <c r="Q23" s="15">
        <f>[19]Outubro!$K$20</f>
        <v>0</v>
      </c>
      <c r="R23" s="15">
        <f>[19]Outubro!$K$21</f>
        <v>0</v>
      </c>
      <c r="S23" s="15">
        <f>[19]Outubro!$K$22</f>
        <v>0</v>
      </c>
      <c r="T23" s="15">
        <f>[19]Outubro!$K$23</f>
        <v>0</v>
      </c>
      <c r="U23" s="15">
        <f>[19]Outubro!$K$24</f>
        <v>12</v>
      </c>
      <c r="V23" s="15">
        <f>[19]Outubro!$K$25</f>
        <v>0</v>
      </c>
      <c r="W23" s="15">
        <f>[19]Outubro!$K$26</f>
        <v>0</v>
      </c>
      <c r="X23" s="15">
        <f>[19]Outubro!$K$27</f>
        <v>0</v>
      </c>
      <c r="Y23" s="15">
        <f>[19]Outubro!$K$28</f>
        <v>1.8</v>
      </c>
      <c r="Z23" s="15">
        <f>[19]Outubro!$K$29</f>
        <v>10.199999999999999</v>
      </c>
      <c r="AA23" s="15">
        <f>[19]Outubro!$K$30</f>
        <v>7.4</v>
      </c>
      <c r="AB23" s="15">
        <f>[19]Outubro!$K$31</f>
        <v>14.8</v>
      </c>
      <c r="AC23" s="15">
        <f>[19]Outubro!$K$32</f>
        <v>0</v>
      </c>
      <c r="AD23" s="15">
        <f>[19]Outubro!$K$33</f>
        <v>0.2</v>
      </c>
      <c r="AE23" s="15">
        <f>[19]Outubro!$K$34</f>
        <v>0</v>
      </c>
      <c r="AF23" s="15">
        <f>[19]Outubro!$K$35</f>
        <v>0</v>
      </c>
      <c r="AG23" s="23">
        <f t="shared" si="6"/>
        <v>50.2</v>
      </c>
      <c r="AH23" s="26">
        <f t="shared" si="7"/>
        <v>14.8</v>
      </c>
      <c r="AI23" s="127">
        <f t="shared" si="1"/>
        <v>18</v>
      </c>
    </row>
    <row r="24" spans="1:37" ht="17.100000000000001" customHeight="1" x14ac:dyDescent="0.2">
      <c r="A24" s="145" t="s">
        <v>14</v>
      </c>
      <c r="B24" s="15">
        <f>[20]Outubro!$K$5</f>
        <v>9.8000000000000007</v>
      </c>
      <c r="C24" s="15">
        <f>[20]Outubro!$K$6</f>
        <v>0.2</v>
      </c>
      <c r="D24" s="15">
        <f>[20]Outubro!$K$7</f>
        <v>0</v>
      </c>
      <c r="E24" s="15">
        <f>[20]Outubro!$K$8</f>
        <v>17.8</v>
      </c>
      <c r="F24" s="15">
        <f>[20]Outubro!$K$9</f>
        <v>0</v>
      </c>
      <c r="G24" s="15">
        <f>[20]Outubro!$K$10</f>
        <v>0</v>
      </c>
      <c r="H24" s="15">
        <f>[20]Outubro!$K$11</f>
        <v>0</v>
      </c>
      <c r="I24" s="15">
        <f>[20]Outubro!$K$12</f>
        <v>0</v>
      </c>
      <c r="J24" s="15">
        <f>[20]Outubro!$K$13</f>
        <v>10.200000000000001</v>
      </c>
      <c r="K24" s="15">
        <f>[20]Outubro!$K$14</f>
        <v>27</v>
      </c>
      <c r="L24" s="15">
        <f>[20]Outubro!$K$15</f>
        <v>10.799999999999999</v>
      </c>
      <c r="M24" s="15">
        <f>[20]Outubro!$K$16</f>
        <v>0.4</v>
      </c>
      <c r="N24" s="15">
        <f>[20]Outubro!$K$17</f>
        <v>3.2</v>
      </c>
      <c r="O24" s="15">
        <f>[20]Outubro!$K$18</f>
        <v>0</v>
      </c>
      <c r="P24" s="15">
        <f>[20]Outubro!$K$19</f>
        <v>0</v>
      </c>
      <c r="Q24" s="15">
        <f>[20]Outubro!$K$20</f>
        <v>0</v>
      </c>
      <c r="R24" s="15">
        <f>[20]Outubro!$K$21</f>
        <v>0</v>
      </c>
      <c r="S24" s="15">
        <f>[20]Outubro!$K$22</f>
        <v>0</v>
      </c>
      <c r="T24" s="15">
        <f>[20]Outubro!$K$23</f>
        <v>26.599999999999998</v>
      </c>
      <c r="U24" s="15">
        <f>[20]Outubro!$K$24</f>
        <v>0</v>
      </c>
      <c r="V24" s="15">
        <f>[20]Outubro!$K$25</f>
        <v>0</v>
      </c>
      <c r="W24" s="15">
        <f>[20]Outubro!$K$26</f>
        <v>0</v>
      </c>
      <c r="X24" s="15">
        <f>[20]Outubro!$K$27</f>
        <v>1.7999999999999998</v>
      </c>
      <c r="Y24" s="15">
        <f>[20]Outubro!$K$28</f>
        <v>4.8000000000000007</v>
      </c>
      <c r="Z24" s="15">
        <f>[20]Outubro!$K$29</f>
        <v>0.2</v>
      </c>
      <c r="AA24" s="15">
        <f>[20]Outubro!$K$30</f>
        <v>5</v>
      </c>
      <c r="AB24" s="15">
        <f>[20]Outubro!$K$31</f>
        <v>19.2</v>
      </c>
      <c r="AC24" s="15">
        <f>[20]Outubro!$K$32</f>
        <v>1.2</v>
      </c>
      <c r="AD24" s="15">
        <f>[20]Outubro!$K$33</f>
        <v>0</v>
      </c>
      <c r="AE24" s="15">
        <f>[20]Outubro!$K$34</f>
        <v>0</v>
      </c>
      <c r="AF24" s="16">
        <f>[20]Outubro!$K$35</f>
        <v>0</v>
      </c>
      <c r="AG24" s="23">
        <f t="shared" si="6"/>
        <v>138.19999999999999</v>
      </c>
      <c r="AH24" s="26">
        <f t="shared" si="7"/>
        <v>27</v>
      </c>
      <c r="AI24" s="127">
        <f t="shared" si="1"/>
        <v>16</v>
      </c>
    </row>
    <row r="25" spans="1:37" ht="17.100000000000001" customHeight="1" x14ac:dyDescent="0.2">
      <c r="A25" s="145" t="s">
        <v>15</v>
      </c>
      <c r="B25" s="15">
        <f>[21]Outubro!$K$5</f>
        <v>0</v>
      </c>
      <c r="C25" s="15">
        <f>[21]Outubro!$K$6</f>
        <v>19.600000000000001</v>
      </c>
      <c r="D25" s="15">
        <f>[21]Outubro!$K$7</f>
        <v>0.4</v>
      </c>
      <c r="E25" s="15">
        <f>[21]Outubro!$K$8</f>
        <v>10.399999999999999</v>
      </c>
      <c r="F25" s="15">
        <f>[21]Outubro!$K$9</f>
        <v>0</v>
      </c>
      <c r="G25" s="15">
        <f>[21]Outubro!$K$10</f>
        <v>13.2</v>
      </c>
      <c r="H25" s="15">
        <f>[21]Outubro!$K$11</f>
        <v>0.2</v>
      </c>
      <c r="I25" s="15">
        <f>[21]Outubro!$K$12</f>
        <v>63.199999999999996</v>
      </c>
      <c r="J25" s="15">
        <f>[21]Outubro!$K$13</f>
        <v>11.2</v>
      </c>
      <c r="K25" s="15">
        <f>[21]Outubro!$K$14</f>
        <v>54.999999999999993</v>
      </c>
      <c r="L25" s="15">
        <f>[21]Outubro!$K$15</f>
        <v>0.2</v>
      </c>
      <c r="M25" s="15">
        <f>[21]Outubro!$K$16</f>
        <v>0</v>
      </c>
      <c r="N25" s="15">
        <f>[21]Outubro!$K$17</f>
        <v>0</v>
      </c>
      <c r="O25" s="15">
        <f>[21]Outubro!$K$18</f>
        <v>0</v>
      </c>
      <c r="P25" s="15">
        <f>[21]Outubro!$K$19</f>
        <v>0.2</v>
      </c>
      <c r="Q25" s="15">
        <f>[21]Outubro!$K$20</f>
        <v>0</v>
      </c>
      <c r="R25" s="15">
        <f>[21]Outubro!$K$21</f>
        <v>0</v>
      </c>
      <c r="S25" s="15">
        <f>[21]Outubro!$K$22</f>
        <v>15.2</v>
      </c>
      <c r="T25" s="15">
        <f>[21]Outubro!$K$23</f>
        <v>1.8</v>
      </c>
      <c r="U25" s="15">
        <f>[21]Outubro!$K$24</f>
        <v>0</v>
      </c>
      <c r="V25" s="15">
        <f>[21]Outubro!$K$25</f>
        <v>0</v>
      </c>
      <c r="W25" s="15">
        <f>[21]Outubro!$K$26</f>
        <v>0</v>
      </c>
      <c r="X25" s="15">
        <f>[21]Outubro!$K$27</f>
        <v>19.399999999999999</v>
      </c>
      <c r="Y25" s="15">
        <f>[21]Outubro!$K$28</f>
        <v>13.200000000000001</v>
      </c>
      <c r="Z25" s="15">
        <f>[21]Outubro!$K$29</f>
        <v>25.599999999999998</v>
      </c>
      <c r="AA25" s="15">
        <f>[21]Outubro!$K$30</f>
        <v>0.8</v>
      </c>
      <c r="AB25" s="15">
        <f>[21]Outubro!$K$31</f>
        <v>8.7999999999999989</v>
      </c>
      <c r="AC25" s="15">
        <f>[21]Outubro!$K$32</f>
        <v>0</v>
      </c>
      <c r="AD25" s="15">
        <f>[21]Outubro!$K$33</f>
        <v>0</v>
      </c>
      <c r="AE25" s="15">
        <f>[21]Outubro!$K$34</f>
        <v>0.2</v>
      </c>
      <c r="AF25" s="16">
        <f>[21]Outubro!$K$35</f>
        <v>0.2</v>
      </c>
      <c r="AG25" s="23">
        <f t="shared" si="6"/>
        <v>258.79999999999995</v>
      </c>
      <c r="AH25" s="26">
        <f t="shared" si="7"/>
        <v>63.199999999999996</v>
      </c>
      <c r="AI25" s="127">
        <f t="shared" si="1"/>
        <v>12</v>
      </c>
      <c r="AJ25" s="19" t="s">
        <v>51</v>
      </c>
    </row>
    <row r="26" spans="1:37" ht="17.100000000000001" customHeight="1" x14ac:dyDescent="0.2">
      <c r="A26" s="145" t="s">
        <v>16</v>
      </c>
      <c r="B26" s="15">
        <f>[22]Outubro!$K$5</f>
        <v>0</v>
      </c>
      <c r="C26" s="15">
        <f>[22]Outubro!$K$6</f>
        <v>9.3999999999999986</v>
      </c>
      <c r="D26" s="15">
        <f>[22]Outubro!$K$7</f>
        <v>0</v>
      </c>
      <c r="E26" s="15">
        <f>[22]Outubro!$K$8</f>
        <v>2.6</v>
      </c>
      <c r="F26" s="15">
        <f>[22]Outubro!$K$9</f>
        <v>0</v>
      </c>
      <c r="G26" s="15">
        <f>[22]Outubro!$K$10</f>
        <v>0</v>
      </c>
      <c r="H26" s="15">
        <f>[22]Outubro!$K$11</f>
        <v>0</v>
      </c>
      <c r="I26" s="15">
        <f>[22]Outubro!$K$12</f>
        <v>0.8</v>
      </c>
      <c r="J26" s="15">
        <f>[22]Outubro!$K$13</f>
        <v>0</v>
      </c>
      <c r="K26" s="15">
        <f>[22]Outubro!$K$14</f>
        <v>5.2</v>
      </c>
      <c r="L26" s="15">
        <f>[22]Outubro!$K$15</f>
        <v>0</v>
      </c>
      <c r="M26" s="15">
        <f>[22]Outubro!$K$16</f>
        <v>0</v>
      </c>
      <c r="N26" s="15">
        <f>[22]Outubro!$K$17</f>
        <v>0</v>
      </c>
      <c r="O26" s="15">
        <f>[22]Outubro!$K$18</f>
        <v>0</v>
      </c>
      <c r="P26" s="15">
        <f>[22]Outubro!$K$19</f>
        <v>0</v>
      </c>
      <c r="Q26" s="15">
        <f>[22]Outubro!$K$20</f>
        <v>0</v>
      </c>
      <c r="R26" s="15">
        <f>[22]Outubro!$K$21</f>
        <v>0</v>
      </c>
      <c r="S26" s="15">
        <f>[22]Outubro!$K$22</f>
        <v>0</v>
      </c>
      <c r="T26" s="15">
        <f>[22]Outubro!$K$23</f>
        <v>93.6</v>
      </c>
      <c r="U26" s="15">
        <f>[22]Outubro!$K$24</f>
        <v>0</v>
      </c>
      <c r="V26" s="15">
        <f>[22]Outubro!$K$25</f>
        <v>0</v>
      </c>
      <c r="W26" s="15">
        <f>[22]Outubro!$K$26</f>
        <v>0</v>
      </c>
      <c r="X26" s="15">
        <f>[22]Outubro!$K$27</f>
        <v>34</v>
      </c>
      <c r="Y26" s="15">
        <f>[22]Outubro!$K$28</f>
        <v>18.400000000000002</v>
      </c>
      <c r="Z26" s="15">
        <f>[22]Outubro!$K$29</f>
        <v>1.4000000000000001</v>
      </c>
      <c r="AA26" s="15">
        <f>[22]Outubro!$K$30</f>
        <v>6.4</v>
      </c>
      <c r="AB26" s="15">
        <f>[22]Outubro!$K$31</f>
        <v>27.2</v>
      </c>
      <c r="AC26" s="15">
        <f>[22]Outubro!$K$32</f>
        <v>0</v>
      </c>
      <c r="AD26" s="15">
        <f>[22]Outubro!$K$33</f>
        <v>0</v>
      </c>
      <c r="AE26" s="15">
        <f>[22]Outubro!$K$34</f>
        <v>0.2</v>
      </c>
      <c r="AF26" s="16">
        <f>[22]Outubro!$K$35</f>
        <v>0</v>
      </c>
      <c r="AG26" s="23">
        <f t="shared" si="6"/>
        <v>199.2</v>
      </c>
      <c r="AH26" s="26">
        <f t="shared" si="7"/>
        <v>93.6</v>
      </c>
      <c r="AI26" s="127">
        <f t="shared" si="1"/>
        <v>20</v>
      </c>
    </row>
    <row r="27" spans="1:37" ht="17.100000000000001" customHeight="1" x14ac:dyDescent="0.2">
      <c r="A27" s="145" t="s">
        <v>17</v>
      </c>
      <c r="B27" s="15">
        <f>[23]Outubro!$K$5</f>
        <v>0.2</v>
      </c>
      <c r="C27" s="15">
        <f>[23]Outubro!$K$6</f>
        <v>0</v>
      </c>
      <c r="D27" s="15">
        <f>[23]Outubro!$K$7</f>
        <v>5</v>
      </c>
      <c r="E27" s="15">
        <f>[23]Outubro!$K$8</f>
        <v>0.4</v>
      </c>
      <c r="F27" s="15">
        <f>[23]Outubro!$K$9</f>
        <v>1.6</v>
      </c>
      <c r="G27" s="15">
        <f>[23]Outubro!$K$10</f>
        <v>0</v>
      </c>
      <c r="H27" s="15">
        <f>[23]Outubro!$K$11</f>
        <v>0</v>
      </c>
      <c r="I27" s="15">
        <f>[23]Outubro!$K$12</f>
        <v>29.4</v>
      </c>
      <c r="J27" s="15">
        <f>[23]Outubro!$K$13</f>
        <v>2.2000000000000002</v>
      </c>
      <c r="K27" s="15">
        <f>[23]Outubro!$K$14</f>
        <v>58.8</v>
      </c>
      <c r="L27" s="15">
        <f>[23]Outubro!$K$15</f>
        <v>0.2</v>
      </c>
      <c r="M27" s="15">
        <f>[23]Outubro!$K$16</f>
        <v>0</v>
      </c>
      <c r="N27" s="15">
        <f>[23]Outubro!$K$17</f>
        <v>0.2</v>
      </c>
      <c r="O27" s="15">
        <f>[23]Outubro!$K$18</f>
        <v>2.4000000000000004</v>
      </c>
      <c r="P27" s="15">
        <f>[23]Outubro!$K$19</f>
        <v>0</v>
      </c>
      <c r="Q27" s="15">
        <f>[23]Outubro!$K$20</f>
        <v>0</v>
      </c>
      <c r="R27" s="15">
        <f>[23]Outubro!$K$21</f>
        <v>0</v>
      </c>
      <c r="S27" s="15">
        <f>[23]Outubro!$K$22</f>
        <v>0</v>
      </c>
      <c r="T27" s="15">
        <f>[23]Outubro!$K$23</f>
        <v>0.60000000000000009</v>
      </c>
      <c r="U27" s="15">
        <f>[23]Outubro!$K$24</f>
        <v>0</v>
      </c>
      <c r="V27" s="15">
        <f>[23]Outubro!$K$25</f>
        <v>0</v>
      </c>
      <c r="W27" s="15">
        <f>[23]Outubro!$K$26</f>
        <v>0</v>
      </c>
      <c r="X27" s="15">
        <f>[23]Outubro!$K$27</f>
        <v>34.200000000000003</v>
      </c>
      <c r="Y27" s="15">
        <f>[23]Outubro!$K$28</f>
        <v>17.2</v>
      </c>
      <c r="Z27" s="15">
        <f>[23]Outubro!$K$29</f>
        <v>11.400000000000002</v>
      </c>
      <c r="AA27" s="15">
        <f>[23]Outubro!$K$30</f>
        <v>25.799999999999997</v>
      </c>
      <c r="AB27" s="15">
        <f>[23]Outubro!$K$31</f>
        <v>11.6</v>
      </c>
      <c r="AC27" s="15">
        <f>[23]Outubro!$K$32</f>
        <v>0.2</v>
      </c>
      <c r="AD27" s="15">
        <f>[23]Outubro!$K$33</f>
        <v>0</v>
      </c>
      <c r="AE27" s="15">
        <f>[23]Outubro!$K$34</f>
        <v>0</v>
      </c>
      <c r="AF27" s="16">
        <f>[23]Outubro!$K$35</f>
        <v>5.4</v>
      </c>
      <c r="AG27" s="23">
        <f t="shared" si="6"/>
        <v>206.79999999999995</v>
      </c>
      <c r="AH27" s="26">
        <f t="shared" si="7"/>
        <v>58.8</v>
      </c>
      <c r="AI27" s="127">
        <f t="shared" si="1"/>
        <v>13</v>
      </c>
    </row>
    <row r="28" spans="1:37" ht="17.100000000000001" customHeight="1" x14ac:dyDescent="0.2">
      <c r="A28" s="145" t="s">
        <v>18</v>
      </c>
      <c r="B28" s="15">
        <f>[24]Outubro!$K$5</f>
        <v>0.60000000000000009</v>
      </c>
      <c r="C28" s="15">
        <f>[24]Outubro!$K$6</f>
        <v>0.60000000000000009</v>
      </c>
      <c r="D28" s="15">
        <f>[24]Outubro!$K$7</f>
        <v>17.599999999999998</v>
      </c>
      <c r="E28" s="15">
        <f>[24]Outubro!$K$8</f>
        <v>1.9999999999999998</v>
      </c>
      <c r="F28" s="15">
        <f>[24]Outubro!$K$9</f>
        <v>0.8</v>
      </c>
      <c r="G28" s="15">
        <f>[24]Outubro!$K$10</f>
        <v>0.2</v>
      </c>
      <c r="H28" s="15">
        <f>[24]Outubro!$K$11</f>
        <v>0.2</v>
      </c>
      <c r="I28" s="15">
        <f>[24]Outubro!$K$12</f>
        <v>0.4</v>
      </c>
      <c r="J28" s="15">
        <f>[24]Outubro!$K$13</f>
        <v>0.2</v>
      </c>
      <c r="K28" s="15">
        <f>[24]Outubro!$K$14</f>
        <v>0.4</v>
      </c>
      <c r="L28" s="15">
        <f>[24]Outubro!$K$15</f>
        <v>0.2</v>
      </c>
      <c r="M28" s="15">
        <f>[24]Outubro!$K$16</f>
        <v>0.2</v>
      </c>
      <c r="N28" s="15" t="str">
        <f>[24]Outubro!$K$17</f>
        <v>*</v>
      </c>
      <c r="O28" s="15">
        <f>[24]Outubro!$K$18</f>
        <v>0</v>
      </c>
      <c r="P28" s="15" t="str">
        <f>[24]Outubro!$K$19</f>
        <v>*</v>
      </c>
      <c r="Q28" s="15">
        <f>[24]Outubro!$K$20</f>
        <v>0</v>
      </c>
      <c r="R28" s="15">
        <f>[24]Outubro!$K$21</f>
        <v>0</v>
      </c>
      <c r="S28" s="15" t="str">
        <f>[24]Outubro!$K$22</f>
        <v>*</v>
      </c>
      <c r="T28" s="15" t="str">
        <f>[24]Outubro!$K$23</f>
        <v>*</v>
      </c>
      <c r="U28" s="15" t="str">
        <f>[24]Outubro!$K$24</f>
        <v>*</v>
      </c>
      <c r="V28" s="15" t="str">
        <f>[24]Outubro!$K$25</f>
        <v>*</v>
      </c>
      <c r="W28" s="15" t="str">
        <f>[24]Outubro!$K$26</f>
        <v>*</v>
      </c>
      <c r="X28" s="15" t="str">
        <f>[24]Outubro!$K$27</f>
        <v>*</v>
      </c>
      <c r="Y28" s="15" t="str">
        <f>[24]Outubro!$K$28</f>
        <v>*</v>
      </c>
      <c r="Z28" s="15" t="str">
        <f>[24]Outubro!$K$29</f>
        <v>*</v>
      </c>
      <c r="AA28" s="15" t="str">
        <f>[24]Outubro!$K$30</f>
        <v>*</v>
      </c>
      <c r="AB28" s="15" t="str">
        <f>[24]Outubro!$K$31</f>
        <v>*</v>
      </c>
      <c r="AC28" s="15" t="str">
        <f>[24]Outubro!$K$32</f>
        <v>*</v>
      </c>
      <c r="AD28" s="15" t="str">
        <f>[24]Outubro!$K$33</f>
        <v>*</v>
      </c>
      <c r="AE28" s="15" t="str">
        <f>[24]Outubro!$K$34</f>
        <v>*</v>
      </c>
      <c r="AF28" s="16" t="str">
        <f>[24]Outubro!$K$35</f>
        <v>*</v>
      </c>
      <c r="AG28" s="23">
        <f t="shared" si="6"/>
        <v>23.399999999999991</v>
      </c>
      <c r="AH28" s="26">
        <f t="shared" si="7"/>
        <v>17.599999999999998</v>
      </c>
      <c r="AI28" s="127">
        <f t="shared" si="1"/>
        <v>3</v>
      </c>
    </row>
    <row r="29" spans="1:37" ht="17.100000000000001" customHeight="1" x14ac:dyDescent="0.2">
      <c r="A29" s="145" t="s">
        <v>19</v>
      </c>
      <c r="B29" s="15">
        <f>[25]Outubro!$K$5</f>
        <v>0.2</v>
      </c>
      <c r="C29" s="15">
        <f>[25]Outubro!$K$6</f>
        <v>20.2</v>
      </c>
      <c r="D29" s="15">
        <f>[25]Outubro!$K$7</f>
        <v>0</v>
      </c>
      <c r="E29" s="15">
        <f>[25]Outubro!$K$8</f>
        <v>1.8</v>
      </c>
      <c r="F29" s="15">
        <f>[25]Outubro!$K$9</f>
        <v>0</v>
      </c>
      <c r="G29" s="15">
        <f>[25]Outubro!$K$10</f>
        <v>3</v>
      </c>
      <c r="H29" s="15">
        <f>[25]Outubro!$K$11</f>
        <v>8.4</v>
      </c>
      <c r="I29" s="15">
        <f>[25]Outubro!$K$12</f>
        <v>24.200000000000003</v>
      </c>
      <c r="J29" s="15">
        <f>[25]Outubro!$K$13</f>
        <v>45.2</v>
      </c>
      <c r="K29" s="15">
        <f>[25]Outubro!$K$14</f>
        <v>52.8</v>
      </c>
      <c r="L29" s="15">
        <f>[25]Outubro!$K$15</f>
        <v>0</v>
      </c>
      <c r="M29" s="15">
        <f>[25]Outubro!$K$16</f>
        <v>0</v>
      </c>
      <c r="N29" s="15">
        <f>[25]Outubro!$K$17</f>
        <v>0.2</v>
      </c>
      <c r="O29" s="15">
        <f>[25]Outubro!$K$18</f>
        <v>0</v>
      </c>
      <c r="P29" s="15">
        <f>[25]Outubro!$K$19</f>
        <v>0</v>
      </c>
      <c r="Q29" s="15">
        <f>[25]Outubro!$K$20</f>
        <v>0.8</v>
      </c>
      <c r="R29" s="15">
        <f>[25]Outubro!$K$21</f>
        <v>42.800000000000004</v>
      </c>
      <c r="S29" s="15">
        <f>[25]Outubro!$K$22</f>
        <v>71.199999999999989</v>
      </c>
      <c r="T29" s="15">
        <f>[25]Outubro!$K$23</f>
        <v>0.4</v>
      </c>
      <c r="U29" s="15">
        <f>[25]Outubro!$K$24</f>
        <v>0</v>
      </c>
      <c r="V29" s="15">
        <f>[25]Outubro!$K$25</f>
        <v>0</v>
      </c>
      <c r="W29" s="15">
        <f>[25]Outubro!$K$26</f>
        <v>0</v>
      </c>
      <c r="X29" s="15">
        <f>[25]Outubro!$K$27</f>
        <v>8.3999999999999986</v>
      </c>
      <c r="Y29" s="15">
        <f>[25]Outubro!$K$28</f>
        <v>7.8</v>
      </c>
      <c r="Z29" s="15">
        <f>[25]Outubro!$K$29</f>
        <v>39.800000000000004</v>
      </c>
      <c r="AA29" s="15">
        <f>[25]Outubro!$K$30</f>
        <v>11.399999999999999</v>
      </c>
      <c r="AB29" s="15">
        <f>[25]Outubro!$K$31</f>
        <v>0.8</v>
      </c>
      <c r="AC29" s="15">
        <f>[25]Outubro!$K$32</f>
        <v>0.2</v>
      </c>
      <c r="AD29" s="15">
        <f>[25]Outubro!$K$33</f>
        <v>0</v>
      </c>
      <c r="AE29" s="15">
        <f>[25]Outubro!$K$34</f>
        <v>0</v>
      </c>
      <c r="AF29" s="16">
        <f>[25]Outubro!$K$35</f>
        <v>0</v>
      </c>
      <c r="AG29" s="23">
        <f t="shared" si="6"/>
        <v>339.59999999999997</v>
      </c>
      <c r="AH29" s="26">
        <f t="shared" si="7"/>
        <v>71.199999999999989</v>
      </c>
      <c r="AI29" s="127">
        <f t="shared" si="1"/>
        <v>12</v>
      </c>
    </row>
    <row r="30" spans="1:37" ht="17.100000000000001" customHeight="1" x14ac:dyDescent="0.2">
      <c r="A30" s="145" t="s">
        <v>31</v>
      </c>
      <c r="B30" s="15">
        <f>[26]Outubro!$K$5</f>
        <v>0</v>
      </c>
      <c r="C30" s="15">
        <f>[26]Outubro!$K$6</f>
        <v>0</v>
      </c>
      <c r="D30" s="15">
        <f>[26]Outubro!$K$7</f>
        <v>0</v>
      </c>
      <c r="E30" s="15">
        <f>[26]Outubro!$K$8</f>
        <v>0</v>
      </c>
      <c r="F30" s="15">
        <f>[26]Outubro!$K$9</f>
        <v>0</v>
      </c>
      <c r="G30" s="15">
        <f>[26]Outubro!$K$10</f>
        <v>0</v>
      </c>
      <c r="H30" s="15">
        <f>[26]Outubro!$K$11</f>
        <v>1.4000000000000001</v>
      </c>
      <c r="I30" s="15">
        <f>[26]Outubro!$K$12</f>
        <v>5.0000000000000018</v>
      </c>
      <c r="J30" s="15">
        <f>[26]Outubro!$K$13</f>
        <v>3.0000000000000004</v>
      </c>
      <c r="K30" s="15">
        <f>[26]Outubro!$K$14</f>
        <v>0.4</v>
      </c>
      <c r="L30" s="15">
        <f>[26]Outubro!$K$15</f>
        <v>0</v>
      </c>
      <c r="M30" s="15">
        <f>[26]Outubro!$K$16</f>
        <v>0</v>
      </c>
      <c r="N30" s="15">
        <f>[26]Outubro!$K$17</f>
        <v>0</v>
      </c>
      <c r="O30" s="15">
        <f>[26]Outubro!$K$18</f>
        <v>0</v>
      </c>
      <c r="P30" s="15">
        <f>[26]Outubro!$K$19</f>
        <v>0</v>
      </c>
      <c r="Q30" s="15">
        <f>[26]Outubro!$K$20</f>
        <v>0</v>
      </c>
      <c r="R30" s="15">
        <f>[26]Outubro!$K$21</f>
        <v>0</v>
      </c>
      <c r="S30" s="15">
        <f>[26]Outubro!$K$22</f>
        <v>0</v>
      </c>
      <c r="T30" s="15">
        <f>[26]Outubro!$K$23</f>
        <v>0</v>
      </c>
      <c r="U30" s="15">
        <f>[26]Outubro!$K$24</f>
        <v>0</v>
      </c>
      <c r="V30" s="15">
        <f>[26]Outubro!$K$25</f>
        <v>0</v>
      </c>
      <c r="W30" s="15">
        <f>[26]Outubro!$K$26</f>
        <v>0</v>
      </c>
      <c r="X30" s="15">
        <f>[26]Outubro!$K$27</f>
        <v>0</v>
      </c>
      <c r="Y30" s="15">
        <f>[26]Outubro!$K$28</f>
        <v>33.799999999999997</v>
      </c>
      <c r="Z30" s="15">
        <f>[26]Outubro!$K$29</f>
        <v>9.6</v>
      </c>
      <c r="AA30" s="15">
        <f>[26]Outubro!$K$30</f>
        <v>1.2000000000000002</v>
      </c>
      <c r="AB30" s="15">
        <f>[26]Outubro!$K$31</f>
        <v>13.200000000000001</v>
      </c>
      <c r="AC30" s="15">
        <f>[26]Outubro!$K$32</f>
        <v>0</v>
      </c>
      <c r="AD30" s="15">
        <f>[26]Outubro!$K$33</f>
        <v>0</v>
      </c>
      <c r="AE30" s="15">
        <f>[26]Outubro!$K$34</f>
        <v>0</v>
      </c>
      <c r="AF30" s="16">
        <f>[26]Outubro!$K$35</f>
        <v>0</v>
      </c>
      <c r="AG30" s="23">
        <f t="shared" ref="AG30" si="10">SUM(B30:AF30)</f>
        <v>67.600000000000009</v>
      </c>
      <c r="AH30" s="26">
        <f t="shared" ref="AH30" si="11">MAX(B30:AF30)</f>
        <v>33.799999999999997</v>
      </c>
      <c r="AI30" s="127">
        <f t="shared" si="1"/>
        <v>23</v>
      </c>
    </row>
    <row r="31" spans="1:37" ht="17.100000000000001" customHeight="1" x14ac:dyDescent="0.2">
      <c r="A31" s="145" t="s">
        <v>48</v>
      </c>
      <c r="B31" s="15">
        <f>[27]Outubro!$K$5</f>
        <v>0</v>
      </c>
      <c r="C31" s="15">
        <f>[27]Outubro!$K$6</f>
        <v>1.2</v>
      </c>
      <c r="D31" s="15">
        <f>[27]Outubro!$K$7</f>
        <v>6.6000000000000005</v>
      </c>
      <c r="E31" s="15">
        <f>[27]Outubro!$K$8</f>
        <v>0</v>
      </c>
      <c r="F31" s="15">
        <f>[27]Outubro!$K$9</f>
        <v>2.8</v>
      </c>
      <c r="G31" s="15">
        <f>[27]Outubro!$K$10</f>
        <v>0.60000000000000009</v>
      </c>
      <c r="H31" s="15">
        <f>[27]Outubro!$K$11</f>
        <v>0</v>
      </c>
      <c r="I31" s="15">
        <f>[27]Outubro!$K$12</f>
        <v>0</v>
      </c>
      <c r="J31" s="15">
        <f>[27]Outubro!$K$13</f>
        <v>5.2</v>
      </c>
      <c r="K31" s="15">
        <f>[27]Outubro!$K$14</f>
        <v>4.5999999999999996</v>
      </c>
      <c r="L31" s="15">
        <f>[27]Outubro!$K$15</f>
        <v>0.6</v>
      </c>
      <c r="M31" s="15">
        <f>[27]Outubro!$K$16</f>
        <v>0</v>
      </c>
      <c r="N31" s="15">
        <f>[27]Outubro!$K$17</f>
        <v>0</v>
      </c>
      <c r="O31" s="15">
        <f>[27]Outubro!$K$18</f>
        <v>0.2</v>
      </c>
      <c r="P31" s="15">
        <f>[27]Outubro!$K$19</f>
        <v>0</v>
      </c>
      <c r="Q31" s="15">
        <f>[27]Outubro!$K$20</f>
        <v>0</v>
      </c>
      <c r="R31" s="15">
        <f>[27]Outubro!$K$21</f>
        <v>0</v>
      </c>
      <c r="S31" s="15">
        <f>[27]Outubro!$K$22</f>
        <v>1.8</v>
      </c>
      <c r="T31" s="15">
        <f>[27]Outubro!$K$23</f>
        <v>0</v>
      </c>
      <c r="U31" s="15">
        <f>[27]Outubro!$K$24</f>
        <v>0</v>
      </c>
      <c r="V31" s="15">
        <f>[27]Outubro!$K$25</f>
        <v>0</v>
      </c>
      <c r="W31" s="15">
        <f>[27]Outubro!$K$26</f>
        <v>3.4</v>
      </c>
      <c r="X31" s="15">
        <f>[27]Outubro!$K$27</f>
        <v>0</v>
      </c>
      <c r="Y31" s="15">
        <f>[27]Outubro!$K$28</f>
        <v>0.6</v>
      </c>
      <c r="Z31" s="15">
        <f>[27]Outubro!$K$29</f>
        <v>0</v>
      </c>
      <c r="AA31" s="15">
        <f>[27]Outubro!$K$30</f>
        <v>0</v>
      </c>
      <c r="AB31" s="15">
        <f>[27]Outubro!$K$31</f>
        <v>0</v>
      </c>
      <c r="AC31" s="15">
        <f>[27]Outubro!$K$32</f>
        <v>0</v>
      </c>
      <c r="AD31" s="15">
        <f>[27]Outubro!$K$33</f>
        <v>0</v>
      </c>
      <c r="AE31" s="15">
        <f>[27]Outubro!$K$34</f>
        <v>0</v>
      </c>
      <c r="AF31" s="15">
        <f>[27]Outubro!$K$35</f>
        <v>7.6</v>
      </c>
      <c r="AG31" s="23">
        <f t="shared" ref="AG31" si="12">SUM(B31:AF31)</f>
        <v>35.200000000000003</v>
      </c>
      <c r="AH31" s="26">
        <f>MAX(B31:AF31)</f>
        <v>7.6</v>
      </c>
      <c r="AI31" s="127">
        <f t="shared" si="1"/>
        <v>19</v>
      </c>
      <c r="AJ31" s="19" t="s">
        <v>51</v>
      </c>
    </row>
    <row r="32" spans="1:37" ht="17.100000000000001" customHeight="1" x14ac:dyDescent="0.2">
      <c r="A32" s="145" t="s">
        <v>20</v>
      </c>
      <c r="B32" s="15">
        <f>[28]Outubro!$K$5</f>
        <v>0.4</v>
      </c>
      <c r="C32" s="15">
        <f>[28]Outubro!$K$6</f>
        <v>0</v>
      </c>
      <c r="D32" s="15">
        <f>[28]Outubro!$K$7</f>
        <v>0</v>
      </c>
      <c r="E32" s="15">
        <f>[28]Outubro!$K$8</f>
        <v>0</v>
      </c>
      <c r="F32" s="15">
        <f>[28]Outubro!$K$9</f>
        <v>0</v>
      </c>
      <c r="G32" s="15">
        <f>[28]Outubro!$K$10</f>
        <v>0</v>
      </c>
      <c r="H32" s="15">
        <f>[28]Outubro!$K$11</f>
        <v>0.6</v>
      </c>
      <c r="I32" s="15">
        <f>[28]Outubro!$K$12</f>
        <v>51</v>
      </c>
      <c r="J32" s="15">
        <f>[28]Outubro!$K$13</f>
        <v>14.799999999999999</v>
      </c>
      <c r="K32" s="15">
        <f>[28]Outubro!$K$14</f>
        <v>1.4</v>
      </c>
      <c r="L32" s="15">
        <f>[28]Outubro!$K$15</f>
        <v>0.2</v>
      </c>
      <c r="M32" s="15">
        <f>[28]Outubro!$K$16</f>
        <v>0</v>
      </c>
      <c r="N32" s="15">
        <f>[28]Outubro!$K$17</f>
        <v>0</v>
      </c>
      <c r="O32" s="15">
        <f>[28]Outubro!$K$18</f>
        <v>0</v>
      </c>
      <c r="P32" s="15">
        <f>[28]Outubro!$K$19</f>
        <v>0</v>
      </c>
      <c r="Q32" s="15">
        <f>[28]Outubro!$K$20</f>
        <v>0</v>
      </c>
      <c r="R32" s="15">
        <f>[28]Outubro!$K$21</f>
        <v>0</v>
      </c>
      <c r="S32" s="15">
        <f>[28]Outubro!$K$22</f>
        <v>4.8</v>
      </c>
      <c r="T32" s="15">
        <f>[28]Outubro!$K$23</f>
        <v>0.2</v>
      </c>
      <c r="U32" s="15">
        <f>[28]Outubro!$K$24</f>
        <v>0</v>
      </c>
      <c r="V32" s="15">
        <f>[28]Outubro!$K$25</f>
        <v>0</v>
      </c>
      <c r="W32" s="15">
        <f>[28]Outubro!$K$26</f>
        <v>0</v>
      </c>
      <c r="X32" s="15">
        <f>[28]Outubro!$K$27</f>
        <v>1.2</v>
      </c>
      <c r="Y32" s="15">
        <f>[28]Outubro!$K$28</f>
        <v>20.2</v>
      </c>
      <c r="Z32" s="15">
        <f>[28]Outubro!$K$29</f>
        <v>2.1999999999999997</v>
      </c>
      <c r="AA32" s="15">
        <f>[28]Outubro!$K$30</f>
        <v>1.5999999999999999</v>
      </c>
      <c r="AB32" s="15">
        <f>[28]Outubro!$K$31</f>
        <v>23.6</v>
      </c>
      <c r="AC32" s="15">
        <f>[28]Outubro!$K$32</f>
        <v>0</v>
      </c>
      <c r="AD32" s="15">
        <f>[28]Outubro!$K$33</f>
        <v>0</v>
      </c>
      <c r="AE32" s="15">
        <f>[28]Outubro!$K$34</f>
        <v>0</v>
      </c>
      <c r="AF32" s="15">
        <f>[28]Outubro!$K$35</f>
        <v>0</v>
      </c>
      <c r="AG32" s="23">
        <f t="shared" ref="AG32" si="13">SUM(B32:AF32)</f>
        <v>122.20000000000002</v>
      </c>
      <c r="AH32" s="26">
        <f>MAX(B32:AF32)</f>
        <v>51</v>
      </c>
      <c r="AI32" s="127">
        <f>COUNTIF(B32:AF32,"=0,0")</f>
        <v>18</v>
      </c>
      <c r="AJ32" s="19"/>
    </row>
    <row r="33" spans="1:36" ht="17.100000000000001" customHeight="1" x14ac:dyDescent="0.2">
      <c r="A33" s="89" t="s">
        <v>116</v>
      </c>
      <c r="B33" s="15">
        <f>[29]Outubro!$K$5</f>
        <v>0.2</v>
      </c>
      <c r="C33" s="15">
        <f>[29]Outubro!$K$6</f>
        <v>0.2</v>
      </c>
      <c r="D33" s="15">
        <f>[29]Outubro!$K$7</f>
        <v>0.8</v>
      </c>
      <c r="E33" s="15">
        <f>[29]Outubro!$K$8</f>
        <v>0.2</v>
      </c>
      <c r="F33" s="15">
        <f>[29]Outubro!$K$9</f>
        <v>0</v>
      </c>
      <c r="G33" s="15">
        <f>[29]Outubro!$K$10</f>
        <v>0</v>
      </c>
      <c r="H33" s="15">
        <f>[29]Outubro!$K$11</f>
        <v>0</v>
      </c>
      <c r="I33" s="15">
        <f>[29]Outubro!$K$12</f>
        <v>76.599999999999994</v>
      </c>
      <c r="J33" s="15">
        <f>[29]Outubro!$K$13</f>
        <v>27.8</v>
      </c>
      <c r="K33" s="15">
        <f>[29]Outubro!$K$14</f>
        <v>53.6</v>
      </c>
      <c r="L33" s="15">
        <f>[29]Outubro!$K$15</f>
        <v>0.4</v>
      </c>
      <c r="M33" s="15">
        <f>[29]Outubro!$K$16</f>
        <v>0</v>
      </c>
      <c r="N33" s="15">
        <f>[29]Outubro!$K$17</f>
        <v>0</v>
      </c>
      <c r="O33" s="15">
        <f>[29]Outubro!$K$18</f>
        <v>10.199999999999999</v>
      </c>
      <c r="P33" s="15">
        <f>[29]Outubro!$K$19</f>
        <v>0</v>
      </c>
      <c r="Q33" s="15">
        <f>[29]Outubro!$K$20</f>
        <v>0</v>
      </c>
      <c r="R33" s="15">
        <f>[29]Outubro!$K$21</f>
        <v>0</v>
      </c>
      <c r="S33" s="15">
        <f>[29]Outubro!$K$22</f>
        <v>22.2</v>
      </c>
      <c r="T33" s="15">
        <f>[29]Outubro!$K$23</f>
        <v>2.2000000000000002</v>
      </c>
      <c r="U33" s="15">
        <f>[29]Outubro!$K$24</f>
        <v>0</v>
      </c>
      <c r="V33" s="15">
        <f>[29]Outubro!$K$25</f>
        <v>0</v>
      </c>
      <c r="W33" s="15">
        <f>[29]Outubro!$K$26</f>
        <v>0</v>
      </c>
      <c r="X33" s="15">
        <f>[29]Outubro!$K$27</f>
        <v>6.1999999999999993</v>
      </c>
      <c r="Y33" s="15">
        <f>[29]Outubro!$K$28</f>
        <v>17.400000000000002</v>
      </c>
      <c r="Z33" s="15">
        <f>[29]Outubro!$K$29</f>
        <v>35.6</v>
      </c>
      <c r="AA33" s="15">
        <f>[29]Outubro!$K$30</f>
        <v>77.400000000000006</v>
      </c>
      <c r="AB33" s="15">
        <f>[29]Outubro!$K$31</f>
        <v>1</v>
      </c>
      <c r="AC33" s="15">
        <f>[29]Outubro!$K$32</f>
        <v>0</v>
      </c>
      <c r="AD33" s="15">
        <f>[29]Outubro!$K$33</f>
        <v>0</v>
      </c>
      <c r="AE33" s="15">
        <f>[29]Outubro!$K$34</f>
        <v>0</v>
      </c>
      <c r="AF33" s="14">
        <f>[29]Outubro!$K$35</f>
        <v>2</v>
      </c>
      <c r="AG33" s="22">
        <f>SUM(B33:AF33)</f>
        <v>334</v>
      </c>
      <c r="AH33" s="25">
        <f>MAX(B33:AF33)</f>
        <v>77.400000000000006</v>
      </c>
      <c r="AI33" s="127">
        <f t="shared" ref="AI33:AI49" si="14">COUNTIF(B33:AF33,"=0,0")</f>
        <v>14</v>
      </c>
      <c r="AJ33" s="19"/>
    </row>
    <row r="34" spans="1:36" ht="17.100000000000001" customHeight="1" x14ac:dyDescent="0.2">
      <c r="A34" s="89" t="s">
        <v>195</v>
      </c>
      <c r="B34" s="15">
        <f>[30]Outubro!$K$5</f>
        <v>0</v>
      </c>
      <c r="C34" s="15">
        <f>[30]Outubro!$K$6</f>
        <v>40.399999999999991</v>
      </c>
      <c r="D34" s="15">
        <f>[30]Outubro!$K$7</f>
        <v>1.2</v>
      </c>
      <c r="E34" s="15">
        <f>[30]Outubro!$K$8</f>
        <v>0</v>
      </c>
      <c r="F34" s="15" t="str">
        <f>[30]Outubro!$K$9</f>
        <v>*</v>
      </c>
      <c r="G34" s="15" t="str">
        <f>[30]Outubro!$K$10</f>
        <v>*</v>
      </c>
      <c r="H34" s="15" t="str">
        <f>[30]Outubro!$K$11</f>
        <v>*</v>
      </c>
      <c r="I34" s="15" t="str">
        <f>[30]Outubro!$K$12</f>
        <v>*</v>
      </c>
      <c r="J34" s="15" t="str">
        <f>[30]Outubro!$K$13</f>
        <v>*</v>
      </c>
      <c r="K34" s="15" t="str">
        <f>[30]Outubro!$K$14</f>
        <v>*</v>
      </c>
      <c r="L34" s="15" t="str">
        <f>[30]Outubro!$K$15</f>
        <v>*</v>
      </c>
      <c r="M34" s="15" t="str">
        <f>[30]Outubro!$K$16</f>
        <v>*</v>
      </c>
      <c r="N34" s="15" t="str">
        <f>[30]Outubro!$K$17</f>
        <v>*</v>
      </c>
      <c r="O34" s="15" t="str">
        <f>[30]Outubro!$K$18</f>
        <v>*</v>
      </c>
      <c r="P34" s="15" t="str">
        <f>[30]Outubro!$K$19</f>
        <v>*</v>
      </c>
      <c r="Q34" s="15" t="str">
        <f>[30]Outubro!$K$20</f>
        <v>*</v>
      </c>
      <c r="R34" s="15" t="str">
        <f>[30]Outubro!$K$21</f>
        <v>*</v>
      </c>
      <c r="S34" s="15" t="str">
        <f>[30]Outubro!$K$22</f>
        <v>*</v>
      </c>
      <c r="T34" s="15" t="str">
        <f>[30]Outubro!$K$23</f>
        <v>*</v>
      </c>
      <c r="U34" s="15" t="str">
        <f>[30]Outubro!$K$24</f>
        <v>*</v>
      </c>
      <c r="V34" s="15" t="str">
        <f>[30]Outubro!$K$25</f>
        <v>*</v>
      </c>
      <c r="W34" s="15" t="str">
        <f>[30]Outubro!$K$26</f>
        <v>*</v>
      </c>
      <c r="X34" s="15" t="str">
        <f>[30]Outubro!$K$27</f>
        <v>*</v>
      </c>
      <c r="Y34" s="15" t="str">
        <f>[30]Outubro!$K$28</f>
        <v>*</v>
      </c>
      <c r="Z34" s="15" t="str">
        <f>[30]Outubro!$K$29</f>
        <v>*</v>
      </c>
      <c r="AA34" s="15" t="str">
        <f>[30]Outubro!$K$30</f>
        <v>*</v>
      </c>
      <c r="AB34" s="15" t="str">
        <f>[30]Outubro!$K$31</f>
        <v>*</v>
      </c>
      <c r="AC34" s="15" t="str">
        <f>[30]Outubro!$K$32</f>
        <v>*</v>
      </c>
      <c r="AD34" s="15" t="str">
        <f>[30]Outubro!$K$33</f>
        <v>*</v>
      </c>
      <c r="AE34" s="15" t="str">
        <f>[30]Outubro!$K$34</f>
        <v>*</v>
      </c>
      <c r="AF34" s="15" t="str">
        <f>[30]Outubro!$K$35</f>
        <v>*</v>
      </c>
      <c r="AG34" s="22">
        <f>SUM(B34:AF34)</f>
        <v>41.599999999999994</v>
      </c>
      <c r="AH34" s="25">
        <f>MAX(B34:AF34)</f>
        <v>40.399999999999991</v>
      </c>
      <c r="AI34" s="127">
        <f t="shared" si="14"/>
        <v>2</v>
      </c>
      <c r="AJ34" s="19"/>
    </row>
    <row r="35" spans="1:36" ht="17.100000000000001" customHeight="1" x14ac:dyDescent="0.2">
      <c r="A35" s="89" t="s">
        <v>124</v>
      </c>
      <c r="B35" s="15">
        <f>[31]Outubro!$K$5</f>
        <v>0.2</v>
      </c>
      <c r="C35" s="15">
        <f>[31]Outubro!$K$6</f>
        <v>0</v>
      </c>
      <c r="D35" s="15">
        <f>[31]Outubro!$K$7</f>
        <v>0</v>
      </c>
      <c r="E35" s="15">
        <f>[31]Outubro!$K$8</f>
        <v>10.6</v>
      </c>
      <c r="F35" s="15">
        <f>[31]Outubro!$K$9</f>
        <v>0.4</v>
      </c>
      <c r="G35" s="15">
        <f>[31]Outubro!$K$10</f>
        <v>16.2</v>
      </c>
      <c r="H35" s="15">
        <f>[31]Outubro!$K$11</f>
        <v>0</v>
      </c>
      <c r="I35" s="15">
        <f>[31]Outubro!$K$12</f>
        <v>0.8</v>
      </c>
      <c r="J35" s="15">
        <f>[31]Outubro!$K$13</f>
        <v>0.8</v>
      </c>
      <c r="K35" s="15">
        <f>[31]Outubro!$K$14</f>
        <v>7.6000000000000005</v>
      </c>
      <c r="L35" s="15">
        <f>[31]Outubro!$K$15</f>
        <v>28.599999999999998</v>
      </c>
      <c r="M35" s="15">
        <f>[31]Outubro!$K$16</f>
        <v>0.6</v>
      </c>
      <c r="N35" s="15">
        <f>[31]Outubro!$K$17</f>
        <v>3.0000000000000004</v>
      </c>
      <c r="O35" s="15">
        <f>[31]Outubro!$K$18</f>
        <v>9.7999999999999989</v>
      </c>
      <c r="P35" s="15">
        <f>[31]Outubro!$K$19</f>
        <v>0.2</v>
      </c>
      <c r="Q35" s="15">
        <f>[31]Outubro!$K$20</f>
        <v>0</v>
      </c>
      <c r="R35" s="15">
        <f>[31]Outubro!$K$21</f>
        <v>0</v>
      </c>
      <c r="S35" s="15">
        <f>[31]Outubro!$K$22</f>
        <v>0</v>
      </c>
      <c r="T35" s="15">
        <f>[31]Outubro!$K$23</f>
        <v>11.6</v>
      </c>
      <c r="U35" s="15">
        <f>[31]Outubro!$K$24</f>
        <v>0.2</v>
      </c>
      <c r="V35" s="15">
        <f>[31]Outubro!$K$25</f>
        <v>0</v>
      </c>
      <c r="W35" s="15">
        <f>[31]Outubro!$K$26</f>
        <v>0</v>
      </c>
      <c r="X35" s="15">
        <f>[31]Outubro!$K$27</f>
        <v>20.8</v>
      </c>
      <c r="Y35" s="15">
        <f>[31]Outubro!$K$28</f>
        <v>57.6</v>
      </c>
      <c r="Z35" s="15">
        <f>[31]Outubro!$K$29</f>
        <v>0.4</v>
      </c>
      <c r="AA35" s="15">
        <f>[31]Outubro!$K$30</f>
        <v>4.6000000000000005</v>
      </c>
      <c r="AB35" s="15">
        <f>[31]Outubro!$K$31</f>
        <v>21.6</v>
      </c>
      <c r="AC35" s="15">
        <f>[31]Outubro!$K$32</f>
        <v>0</v>
      </c>
      <c r="AD35" s="15">
        <f>[31]Outubro!$K$33</f>
        <v>0</v>
      </c>
      <c r="AE35" s="15">
        <f>[31]Outubro!$K$34</f>
        <v>0</v>
      </c>
      <c r="AF35" s="15">
        <f>[31]Outubro!$K$35</f>
        <v>3.4</v>
      </c>
      <c r="AG35" s="23">
        <f t="shared" ref="AG35:AG45" si="15">SUM(B35:AF35)</f>
        <v>199</v>
      </c>
      <c r="AH35" s="26">
        <f t="shared" ref="AH35:AH45" si="16">MAX(B35:AF35)</f>
        <v>57.6</v>
      </c>
      <c r="AI35" s="127">
        <f t="shared" si="14"/>
        <v>11</v>
      </c>
      <c r="AJ35" s="19"/>
    </row>
    <row r="36" spans="1:36" ht="17.100000000000001" customHeight="1" x14ac:dyDescent="0.2">
      <c r="A36" s="89" t="s">
        <v>127</v>
      </c>
      <c r="B36" s="15">
        <f>[32]Outubro!$K$5</f>
        <v>0</v>
      </c>
      <c r="C36" s="15">
        <f>[32]Outubro!$K$6</f>
        <v>44.800000000000004</v>
      </c>
      <c r="D36" s="15">
        <f>[32]Outubro!$K$7</f>
        <v>0</v>
      </c>
      <c r="E36" s="15">
        <f>[32]Outubro!$K$8</f>
        <v>0</v>
      </c>
      <c r="F36" s="15">
        <f>[32]Outubro!$K$9</f>
        <v>2.4000000000000004</v>
      </c>
      <c r="G36" s="15">
        <f>[32]Outubro!$K$10</f>
        <v>0.60000000000000009</v>
      </c>
      <c r="H36" s="15">
        <f>[32]Outubro!$K$11</f>
        <v>0</v>
      </c>
      <c r="I36" s="15">
        <f>[32]Outubro!$K$12</f>
        <v>0.2</v>
      </c>
      <c r="J36" s="15">
        <f>[32]Outubro!$K$13</f>
        <v>0</v>
      </c>
      <c r="K36" s="15">
        <f>[32]Outubro!$K$14</f>
        <v>66.399999999999991</v>
      </c>
      <c r="L36" s="15">
        <f>[32]Outubro!$K$15</f>
        <v>0</v>
      </c>
      <c r="M36" s="15">
        <f>[32]Outubro!$K$16</f>
        <v>1.6</v>
      </c>
      <c r="N36" s="15">
        <f>[32]Outubro!$K$17</f>
        <v>0</v>
      </c>
      <c r="O36" s="15">
        <f>[32]Outubro!$K$18</f>
        <v>0.2</v>
      </c>
      <c r="P36" s="15">
        <f>[32]Outubro!$K$19</f>
        <v>0</v>
      </c>
      <c r="Q36" s="15">
        <f>[32]Outubro!$K$20</f>
        <v>0</v>
      </c>
      <c r="R36" s="15">
        <f>[32]Outubro!$K$21</f>
        <v>0</v>
      </c>
      <c r="S36" s="15">
        <f>[32]Outubro!$K$22</f>
        <v>0.2</v>
      </c>
      <c r="T36" s="15">
        <f>[32]Outubro!$K$23</f>
        <v>0.8</v>
      </c>
      <c r="U36" s="15">
        <f>[32]Outubro!$K$24</f>
        <v>0</v>
      </c>
      <c r="V36" s="15">
        <f>[32]Outubro!$K$25</f>
        <v>0</v>
      </c>
      <c r="W36" s="15">
        <f>[32]Outubro!$K$26</f>
        <v>0</v>
      </c>
      <c r="X36" s="15">
        <f>[32]Outubro!$K$27</f>
        <v>1.4</v>
      </c>
      <c r="Y36" s="15">
        <f>[32]Outubro!$K$28</f>
        <v>6.4</v>
      </c>
      <c r="Z36" s="15">
        <f>[32]Outubro!$K$29</f>
        <v>13.2</v>
      </c>
      <c r="AA36" s="15">
        <f>[32]Outubro!$K$30</f>
        <v>4</v>
      </c>
      <c r="AB36" s="15">
        <f>[32]Outubro!$K$31</f>
        <v>32.200000000000003</v>
      </c>
      <c r="AC36" s="15">
        <f>[32]Outubro!$K$32</f>
        <v>0</v>
      </c>
      <c r="AD36" s="15">
        <f>[32]Outubro!$K$33</f>
        <v>0</v>
      </c>
      <c r="AE36" s="15">
        <f>[32]Outubro!$K$34</f>
        <v>0</v>
      </c>
      <c r="AF36" s="15">
        <f>[32]Outubro!$K$35</f>
        <v>0</v>
      </c>
      <c r="AG36" s="23">
        <f t="shared" si="15"/>
        <v>174.40000000000003</v>
      </c>
      <c r="AH36" s="26">
        <f t="shared" si="16"/>
        <v>66.399999999999991</v>
      </c>
      <c r="AI36" s="127">
        <f t="shared" si="14"/>
        <v>17</v>
      </c>
      <c r="AJ36" s="19"/>
    </row>
    <row r="37" spans="1:36" ht="17.100000000000001" customHeight="1" x14ac:dyDescent="0.2">
      <c r="A37" s="89" t="s">
        <v>131</v>
      </c>
      <c r="B37" s="15">
        <f>[33]Outubro!$K$5</f>
        <v>0.2</v>
      </c>
      <c r="C37" s="15">
        <f>[33]Outubro!$K$6</f>
        <v>11.2</v>
      </c>
      <c r="D37" s="15">
        <f>[33]Outubro!$K$7</f>
        <v>0.8</v>
      </c>
      <c r="E37" s="15">
        <f>[33]Outubro!$K$8</f>
        <v>0</v>
      </c>
      <c r="F37" s="15">
        <f>[33]Outubro!$K$9</f>
        <v>0</v>
      </c>
      <c r="G37" s="15">
        <f>[33]Outubro!$K$10</f>
        <v>0</v>
      </c>
      <c r="H37" s="15">
        <f>[33]Outubro!$K$11</f>
        <v>0</v>
      </c>
      <c r="I37" s="15">
        <f>[33]Outubro!$K$12</f>
        <v>54.4</v>
      </c>
      <c r="J37" s="15">
        <f>[33]Outubro!$K$13</f>
        <v>23.2</v>
      </c>
      <c r="K37" s="15">
        <f>[33]Outubro!$K$14</f>
        <v>6.6000000000000005</v>
      </c>
      <c r="L37" s="15">
        <f>[33]Outubro!$K$15</f>
        <v>0</v>
      </c>
      <c r="M37" s="15">
        <f>[33]Outubro!$K$16</f>
        <v>0</v>
      </c>
      <c r="N37" s="15">
        <f>[33]Outubro!$K$17</f>
        <v>0</v>
      </c>
      <c r="O37" s="15">
        <f>[33]Outubro!$K$18</f>
        <v>0</v>
      </c>
      <c r="P37" s="15">
        <f>[33]Outubro!$K$19</f>
        <v>0.4</v>
      </c>
      <c r="Q37" s="15">
        <f>[33]Outubro!$K$20</f>
        <v>9.6</v>
      </c>
      <c r="R37" s="15">
        <f>[33]Outubro!$K$21</f>
        <v>0</v>
      </c>
      <c r="S37" s="15">
        <f>[33]Outubro!$K$22</f>
        <v>29.6</v>
      </c>
      <c r="T37" s="15">
        <f>[33]Outubro!$K$23</f>
        <v>1.4</v>
      </c>
      <c r="U37" s="15">
        <f>[33]Outubro!$K$24</f>
        <v>0</v>
      </c>
      <c r="V37" s="15">
        <f>[33]Outubro!$K$25</f>
        <v>0</v>
      </c>
      <c r="W37" s="15">
        <f>[33]Outubro!$K$26</f>
        <v>0</v>
      </c>
      <c r="X37" s="15">
        <f>[33]Outubro!$K$27</f>
        <v>0.6</v>
      </c>
      <c r="Y37" s="15">
        <f>[33]Outubro!$K$28</f>
        <v>38.4</v>
      </c>
      <c r="Z37" s="15">
        <f>[33]Outubro!$K$29</f>
        <v>22.999999999999996</v>
      </c>
      <c r="AA37" s="15">
        <f>[33]Outubro!$K$30</f>
        <v>22.8</v>
      </c>
      <c r="AB37" s="15">
        <f>[33]Outubro!$K$31</f>
        <v>22.2</v>
      </c>
      <c r="AC37" s="15">
        <f>[33]Outubro!$K$32</f>
        <v>0</v>
      </c>
      <c r="AD37" s="15">
        <f>[33]Outubro!$K$33</f>
        <v>0</v>
      </c>
      <c r="AE37" s="15">
        <f>[33]Outubro!$K$34</f>
        <v>0</v>
      </c>
      <c r="AF37" s="15">
        <f>[33]Outubro!$K$35</f>
        <v>1.2000000000000002</v>
      </c>
      <c r="AG37" s="23">
        <f>SUM(B37:AF37)</f>
        <v>245.6</v>
      </c>
      <c r="AH37" s="26">
        <f>MAX(B37:AF37)</f>
        <v>54.4</v>
      </c>
      <c r="AI37" s="127">
        <f t="shared" si="14"/>
        <v>15</v>
      </c>
      <c r="AJ37" s="19"/>
    </row>
    <row r="38" spans="1:36" ht="17.100000000000001" customHeight="1" x14ac:dyDescent="0.2">
      <c r="A38" s="89" t="s">
        <v>134</v>
      </c>
      <c r="B38" s="15">
        <f>[34]Outubro!$K$5</f>
        <v>0</v>
      </c>
      <c r="C38" s="15">
        <f>[34]Outubro!$K$6</f>
        <v>4.8</v>
      </c>
      <c r="D38" s="15">
        <f>[34]Outubro!$K$7</f>
        <v>18.8</v>
      </c>
      <c r="E38" s="15">
        <f>[34]Outubro!$K$8</f>
        <v>0</v>
      </c>
      <c r="F38" s="15">
        <f>[34]Outubro!$K$9</f>
        <v>0.2</v>
      </c>
      <c r="G38" s="15">
        <f>[34]Outubro!$K$10</f>
        <v>0</v>
      </c>
      <c r="H38" s="15">
        <f>[34]Outubro!$K$11</f>
        <v>5.4</v>
      </c>
      <c r="I38" s="15">
        <f>[34]Outubro!$K$12</f>
        <v>143.4</v>
      </c>
      <c r="J38" s="15">
        <f>[34]Outubro!$K$13</f>
        <v>50.400000000000006</v>
      </c>
      <c r="K38" s="15">
        <f>[34]Outubro!$K$14</f>
        <v>65</v>
      </c>
      <c r="L38" s="15">
        <f>[34]Outubro!$K$15</f>
        <v>0.4</v>
      </c>
      <c r="M38" s="15">
        <f>[34]Outubro!$K$16</f>
        <v>0</v>
      </c>
      <c r="N38" s="15">
        <f>[34]Outubro!$K$17</f>
        <v>0</v>
      </c>
      <c r="O38" s="15">
        <f>[34]Outubro!$K$18</f>
        <v>18</v>
      </c>
      <c r="P38" s="15">
        <f>[34]Outubro!$K$19</f>
        <v>0</v>
      </c>
      <c r="Q38" s="15">
        <f>[34]Outubro!$K$20</f>
        <v>0</v>
      </c>
      <c r="R38" s="15">
        <f>[34]Outubro!$K$21</f>
        <v>10.4</v>
      </c>
      <c r="S38" s="15">
        <f>[34]Outubro!$K$22</f>
        <v>11.8</v>
      </c>
      <c r="T38" s="15">
        <f>[34]Outubro!$K$23</f>
        <v>0.2</v>
      </c>
      <c r="U38" s="15">
        <f>[34]Outubro!$K$24</f>
        <v>0</v>
      </c>
      <c r="V38" s="15">
        <f>[34]Outubro!$K$25</f>
        <v>0</v>
      </c>
      <c r="W38" s="15">
        <f>[34]Outubro!$K$26</f>
        <v>0</v>
      </c>
      <c r="X38" s="15">
        <f>[34]Outubro!$K$27</f>
        <v>43</v>
      </c>
      <c r="Y38" s="15">
        <f>[34]Outubro!$K$28</f>
        <v>14.999999999999996</v>
      </c>
      <c r="Z38" s="15">
        <f>[34]Outubro!$K$29</f>
        <v>27</v>
      </c>
      <c r="AA38" s="15">
        <f>[34]Outubro!$K$30</f>
        <v>33.199999999999996</v>
      </c>
      <c r="AB38" s="15">
        <f>[34]Outubro!$K$31</f>
        <v>1.6</v>
      </c>
      <c r="AC38" s="15">
        <f>[34]Outubro!$K$32</f>
        <v>0</v>
      </c>
      <c r="AD38" s="15">
        <f>[34]Outubro!$K$33</f>
        <v>0</v>
      </c>
      <c r="AE38" s="15">
        <f>[34]Outubro!$K$34</f>
        <v>0</v>
      </c>
      <c r="AF38" s="15">
        <f>[34]Outubro!$K$35</f>
        <v>4.5999999999999996</v>
      </c>
      <c r="AG38" s="23">
        <f t="shared" si="15"/>
        <v>453.2</v>
      </c>
      <c r="AH38" s="26">
        <f t="shared" si="16"/>
        <v>143.4</v>
      </c>
      <c r="AI38" s="127">
        <f t="shared" si="14"/>
        <v>13</v>
      </c>
      <c r="AJ38" s="19"/>
    </row>
    <row r="39" spans="1:36" ht="17.100000000000001" customHeight="1" x14ac:dyDescent="0.2">
      <c r="A39" s="89" t="s">
        <v>196</v>
      </c>
      <c r="B39" s="15">
        <f>[35]Outubro!$K$5</f>
        <v>0</v>
      </c>
      <c r="C39" s="15">
        <f>[35]Outubro!$K$6</f>
        <v>0</v>
      </c>
      <c r="D39" s="15">
        <f>[35]Outubro!$K$7</f>
        <v>0</v>
      </c>
      <c r="E39" s="15">
        <f>[35]Outubro!$K$8</f>
        <v>0</v>
      </c>
      <c r="F39" s="15">
        <f>[35]Outubro!$K$9</f>
        <v>19.799999999999997</v>
      </c>
      <c r="G39" s="15">
        <f>[35]Outubro!$K$10</f>
        <v>0.8</v>
      </c>
      <c r="H39" s="15">
        <f>[35]Outubro!$K$11</f>
        <v>0</v>
      </c>
      <c r="I39" s="15">
        <f>[35]Outubro!$K$12</f>
        <v>9.8000000000000007</v>
      </c>
      <c r="J39" s="15">
        <f>[35]Outubro!$K$13</f>
        <v>7.3999999999999995</v>
      </c>
      <c r="K39" s="15">
        <f>[35]Outubro!$K$14</f>
        <v>9.8000000000000007</v>
      </c>
      <c r="L39" s="15">
        <f>[35]Outubro!$K$15</f>
        <v>4</v>
      </c>
      <c r="M39" s="15">
        <f>[35]Outubro!$K$16</f>
        <v>5</v>
      </c>
      <c r="N39" s="15">
        <f>[35]Outubro!$K$17</f>
        <v>24.400000000000002</v>
      </c>
      <c r="O39" s="15">
        <f>[35]Outubro!$K$18</f>
        <v>0.2</v>
      </c>
      <c r="P39" s="15">
        <f>[35]Outubro!$K$19</f>
        <v>0</v>
      </c>
      <c r="Q39" s="15">
        <f>[35]Outubro!$K$20</f>
        <v>0</v>
      </c>
      <c r="R39" s="15">
        <f>[35]Outubro!$K$21</f>
        <v>0</v>
      </c>
      <c r="S39" s="15">
        <f>[35]Outubro!$K$22</f>
        <v>0</v>
      </c>
      <c r="T39" s="15">
        <f>[35]Outubro!$K$23</f>
        <v>0</v>
      </c>
      <c r="U39" s="15">
        <f>[35]Outubro!$K$24</f>
        <v>0</v>
      </c>
      <c r="V39" s="15">
        <f>[35]Outubro!$K$25</f>
        <v>0</v>
      </c>
      <c r="W39" s="15">
        <f>[35]Outubro!$K$26</f>
        <v>0</v>
      </c>
      <c r="X39" s="15">
        <f>[35]Outubro!$K$27</f>
        <v>0</v>
      </c>
      <c r="Y39" s="15">
        <f>[35]Outubro!$K$28</f>
        <v>46.20000000000001</v>
      </c>
      <c r="Z39" s="15">
        <f>[35]Outubro!$K$29</f>
        <v>0.4</v>
      </c>
      <c r="AA39" s="15">
        <f>[35]Outubro!$K$30</f>
        <v>15.999999999999998</v>
      </c>
      <c r="AB39" s="15">
        <f>[35]Outubro!$K$31</f>
        <v>13.6</v>
      </c>
      <c r="AC39" s="15">
        <f>[35]Outubro!$K$32</f>
        <v>0</v>
      </c>
      <c r="AD39" s="15">
        <f>[35]Outubro!$K$33</f>
        <v>0</v>
      </c>
      <c r="AE39" s="15">
        <f>[35]Outubro!$K$34</f>
        <v>0</v>
      </c>
      <c r="AF39" s="15">
        <f>[35]Outubro!$K$35</f>
        <v>0</v>
      </c>
      <c r="AG39" s="23">
        <f t="shared" si="15"/>
        <v>157.4</v>
      </c>
      <c r="AH39" s="26">
        <f t="shared" si="16"/>
        <v>46.20000000000001</v>
      </c>
      <c r="AI39" s="127">
        <f t="shared" si="14"/>
        <v>18</v>
      </c>
      <c r="AJ39" s="19"/>
    </row>
    <row r="40" spans="1:36" ht="17.100000000000001" customHeight="1" x14ac:dyDescent="0.2">
      <c r="A40" s="89" t="s">
        <v>197</v>
      </c>
      <c r="B40" s="15">
        <f>[36]Outubro!$K$5</f>
        <v>0.4</v>
      </c>
      <c r="C40" s="15">
        <f>[36]Outubro!$K$6</f>
        <v>2.2000000000000002</v>
      </c>
      <c r="D40" s="15">
        <f>[36]Outubro!$K$7</f>
        <v>0.6</v>
      </c>
      <c r="E40" s="15">
        <f>[36]Outubro!$K$8</f>
        <v>0.2</v>
      </c>
      <c r="F40" s="15">
        <f>[36]Outubro!$K$9</f>
        <v>0</v>
      </c>
      <c r="G40" s="15">
        <f>[36]Outubro!$K$10</f>
        <v>0</v>
      </c>
      <c r="H40" s="15">
        <f>[36]Outubro!$K$11</f>
        <v>0</v>
      </c>
      <c r="I40" s="15">
        <f>[36]Outubro!$K$12</f>
        <v>65.400000000000006</v>
      </c>
      <c r="J40" s="15">
        <f>[36]Outubro!$K$13</f>
        <v>37.200000000000003</v>
      </c>
      <c r="K40" s="15">
        <f>[36]Outubro!$K$14</f>
        <v>60.2</v>
      </c>
      <c r="L40" s="15">
        <f>[36]Outubro!$K$15</f>
        <v>0.2</v>
      </c>
      <c r="M40" s="15">
        <f>[36]Outubro!$K$16</f>
        <v>0</v>
      </c>
      <c r="N40" s="15">
        <f>[36]Outubro!$K$17</f>
        <v>0</v>
      </c>
      <c r="O40" s="15">
        <f>[36]Outubro!$K$18</f>
        <v>14</v>
      </c>
      <c r="P40" s="15">
        <f>[36]Outubro!$K$19</f>
        <v>0.2</v>
      </c>
      <c r="Q40" s="15">
        <f>[36]Outubro!$K$20</f>
        <v>0</v>
      </c>
      <c r="R40" s="15">
        <f>[36]Outubro!$K$21</f>
        <v>3.4000000000000004</v>
      </c>
      <c r="S40" s="15">
        <f>[36]Outubro!$K$22</f>
        <v>5</v>
      </c>
      <c r="T40" s="15">
        <f>[36]Outubro!$K$23</f>
        <v>0.6</v>
      </c>
      <c r="U40" s="15">
        <f>[36]Outubro!$K$24</f>
        <v>0</v>
      </c>
      <c r="V40" s="15">
        <f>[36]Outubro!$K$25</f>
        <v>0</v>
      </c>
      <c r="W40" s="15">
        <f>[36]Outubro!$K$26</f>
        <v>0</v>
      </c>
      <c r="X40" s="15">
        <f>[36]Outubro!$K$27</f>
        <v>13.2</v>
      </c>
      <c r="Y40" s="15">
        <f>[36]Outubro!$K$28</f>
        <v>46.400000000000006</v>
      </c>
      <c r="Z40" s="15">
        <f>[36]Outubro!$K$29</f>
        <v>14.399999999999999</v>
      </c>
      <c r="AA40" s="15">
        <f>[36]Outubro!$K$30</f>
        <v>43.2</v>
      </c>
      <c r="AB40" s="15">
        <f>[36]Outubro!$K$31</f>
        <v>2</v>
      </c>
      <c r="AC40" s="15">
        <f>[36]Outubro!$K$32</f>
        <v>0</v>
      </c>
      <c r="AD40" s="15">
        <f>[36]Outubro!$K$33</f>
        <v>0</v>
      </c>
      <c r="AE40" s="15">
        <f>[36]Outubro!$K$34</f>
        <v>0</v>
      </c>
      <c r="AF40" s="15">
        <f>[36]Outubro!$K$35</f>
        <v>2.4000000000000004</v>
      </c>
      <c r="AG40" s="23">
        <f t="shared" si="15"/>
        <v>311.19999999999993</v>
      </c>
      <c r="AH40" s="26">
        <f t="shared" si="16"/>
        <v>65.400000000000006</v>
      </c>
      <c r="AI40" s="127">
        <f t="shared" si="14"/>
        <v>12</v>
      </c>
      <c r="AJ40" s="19"/>
    </row>
    <row r="41" spans="1:36" ht="17.100000000000001" customHeight="1" x14ac:dyDescent="0.2">
      <c r="A41" s="89" t="s">
        <v>198</v>
      </c>
      <c r="B41" s="15">
        <f>[37]Outubro!$K$5</f>
        <v>10.799999999999999</v>
      </c>
      <c r="C41" s="15">
        <f>[37]Outubro!$K$6</f>
        <v>10.6</v>
      </c>
      <c r="D41" s="15">
        <f>[37]Outubro!$K$7</f>
        <v>0.2</v>
      </c>
      <c r="E41" s="15">
        <f>[37]Outubro!$K$8</f>
        <v>0</v>
      </c>
      <c r="F41" s="15">
        <f>[37]Outubro!$K$9</f>
        <v>0</v>
      </c>
      <c r="G41" s="15">
        <f>[37]Outubro!$K$10</f>
        <v>0.8</v>
      </c>
      <c r="H41" s="15">
        <f>[37]Outubro!$K$11</f>
        <v>4</v>
      </c>
      <c r="I41" s="15">
        <f>[37]Outubro!$K$12</f>
        <v>37.999999999999993</v>
      </c>
      <c r="J41" s="15">
        <f>[37]Outubro!$K$13</f>
        <v>32.600000000000009</v>
      </c>
      <c r="K41" s="15">
        <f>[37]Outubro!$K$14</f>
        <v>37.800000000000018</v>
      </c>
      <c r="L41" s="15">
        <f>[37]Outubro!$K$15</f>
        <v>1.6</v>
      </c>
      <c r="M41" s="15">
        <f>[37]Outubro!$K$16</f>
        <v>0</v>
      </c>
      <c r="N41" s="15">
        <f>[37]Outubro!$K$17</f>
        <v>0</v>
      </c>
      <c r="O41" s="15">
        <f>[37]Outubro!$K$18</f>
        <v>0</v>
      </c>
      <c r="P41" s="15">
        <f>[37]Outubro!$K$19</f>
        <v>0</v>
      </c>
      <c r="Q41" s="15">
        <f>[37]Outubro!$K$20</f>
        <v>3.6</v>
      </c>
      <c r="R41" s="15">
        <f>[37]Outubro!$K$21</f>
        <v>25.4</v>
      </c>
      <c r="S41" s="15">
        <f>[37]Outubro!$K$22</f>
        <v>48</v>
      </c>
      <c r="T41" s="15">
        <f>[37]Outubro!$K$23</f>
        <v>0.6</v>
      </c>
      <c r="U41" s="15">
        <f>[37]Outubro!$K$24</f>
        <v>0</v>
      </c>
      <c r="V41" s="15">
        <f>[37]Outubro!$K$25</f>
        <v>0</v>
      </c>
      <c r="W41" s="15">
        <f>[37]Outubro!$K$26</f>
        <v>0</v>
      </c>
      <c r="X41" s="15">
        <f>[37]Outubro!$K$27</f>
        <v>5.8</v>
      </c>
      <c r="Y41" s="15">
        <f>[37]Outubro!$K$28</f>
        <v>16.400000000000002</v>
      </c>
      <c r="Z41" s="15">
        <f>[37]Outubro!$K$29</f>
        <v>42.4</v>
      </c>
      <c r="AA41" s="15">
        <f>[37]Outubro!$K$30</f>
        <v>18</v>
      </c>
      <c r="AB41" s="15">
        <f>[37]Outubro!$K$31</f>
        <v>0.2</v>
      </c>
      <c r="AC41" s="15">
        <f>[37]Outubro!$K$32</f>
        <v>0</v>
      </c>
      <c r="AD41" s="15">
        <f>[37]Outubro!$K$33</f>
        <v>0</v>
      </c>
      <c r="AE41" s="15">
        <f>[37]Outubro!$K$34</f>
        <v>0</v>
      </c>
      <c r="AF41" s="15">
        <f>[37]Outubro!$K$35</f>
        <v>22.400000000000002</v>
      </c>
      <c r="AG41" s="23">
        <f t="shared" si="15"/>
        <v>319.2</v>
      </c>
      <c r="AH41" s="26">
        <f t="shared" si="16"/>
        <v>48</v>
      </c>
      <c r="AI41" s="127">
        <f t="shared" si="14"/>
        <v>12</v>
      </c>
      <c r="AJ41" s="19"/>
    </row>
    <row r="42" spans="1:36" ht="17.100000000000001" customHeight="1" x14ac:dyDescent="0.2">
      <c r="A42" s="89" t="s">
        <v>199</v>
      </c>
      <c r="B42" s="15">
        <f>[38]Outubro!$K$5</f>
        <v>0.6</v>
      </c>
      <c r="C42" s="15">
        <f>[38]Outubro!$K$6</f>
        <v>17</v>
      </c>
      <c r="D42" s="15">
        <f>[38]Outubro!$K$7</f>
        <v>0</v>
      </c>
      <c r="E42" s="15">
        <f>[38]Outubro!$K$8</f>
        <v>1</v>
      </c>
      <c r="F42" s="15">
        <f>[38]Outubro!$K$9</f>
        <v>1.8</v>
      </c>
      <c r="G42" s="15">
        <f>[38]Outubro!$K$10</f>
        <v>0.4</v>
      </c>
      <c r="H42" s="15">
        <f>[38]Outubro!$K$11</f>
        <v>1.5999999999999999</v>
      </c>
      <c r="I42" s="15">
        <f>[38]Outubro!$K$12</f>
        <v>25</v>
      </c>
      <c r="J42" s="15">
        <f>[38]Outubro!$K$13</f>
        <v>20.999999999999996</v>
      </c>
      <c r="K42" s="15">
        <f>[38]Outubro!$K$14</f>
        <v>55.400000000000013</v>
      </c>
      <c r="L42" s="15">
        <f>[38]Outubro!$K$15</f>
        <v>0</v>
      </c>
      <c r="M42" s="15">
        <f>[38]Outubro!$K$16</f>
        <v>0</v>
      </c>
      <c r="N42" s="15">
        <f>[38]Outubro!$K$17</f>
        <v>0</v>
      </c>
      <c r="O42" s="15">
        <f>[38]Outubro!$K$18</f>
        <v>35</v>
      </c>
      <c r="P42" s="15">
        <f>[38]Outubro!$K$19</f>
        <v>0</v>
      </c>
      <c r="Q42" s="15">
        <f>[38]Outubro!$K$20</f>
        <v>0</v>
      </c>
      <c r="R42" s="15">
        <f>[38]Outubro!$K$21</f>
        <v>0</v>
      </c>
      <c r="S42" s="15">
        <f>[38]Outubro!$K$22</f>
        <v>6.8</v>
      </c>
      <c r="T42" s="15">
        <f>[38]Outubro!$K$23</f>
        <v>2</v>
      </c>
      <c r="U42" s="15">
        <f>[38]Outubro!$K$24</f>
        <v>0</v>
      </c>
      <c r="V42" s="15">
        <f>[38]Outubro!$K$25</f>
        <v>0</v>
      </c>
      <c r="W42" s="15">
        <f>[38]Outubro!$K$26</f>
        <v>0</v>
      </c>
      <c r="X42" s="15">
        <f>[38]Outubro!$K$27</f>
        <v>48</v>
      </c>
      <c r="Y42" s="15">
        <f>[38]Outubro!$K$28</f>
        <v>12</v>
      </c>
      <c r="Z42" s="15">
        <f>[38]Outubro!$K$29</f>
        <v>9.4</v>
      </c>
      <c r="AA42" s="15">
        <f>[38]Outubro!$K$30</f>
        <v>10.799999999999999</v>
      </c>
      <c r="AB42" s="15">
        <f>[38]Outubro!$K$31</f>
        <v>3.4000000000000004</v>
      </c>
      <c r="AC42" s="15">
        <f>[38]Outubro!$K$32</f>
        <v>0</v>
      </c>
      <c r="AD42" s="15">
        <f>[38]Outubro!$K$33</f>
        <v>0</v>
      </c>
      <c r="AE42" s="15">
        <f>[38]Outubro!$K$34</f>
        <v>0</v>
      </c>
      <c r="AF42" s="15">
        <f>[38]Outubro!$K$35</f>
        <v>20.599999999999998</v>
      </c>
      <c r="AG42" s="23">
        <f>SUM(B42:AF42)</f>
        <v>271.80000000000007</v>
      </c>
      <c r="AH42" s="26">
        <f>MAX(B42:AF42)</f>
        <v>55.400000000000013</v>
      </c>
      <c r="AI42" s="127">
        <f t="shared" si="14"/>
        <v>13</v>
      </c>
      <c r="AJ42" s="19"/>
    </row>
    <row r="43" spans="1:36" ht="17.100000000000001" customHeight="1" x14ac:dyDescent="0.2">
      <c r="A43" s="89" t="s">
        <v>200</v>
      </c>
      <c r="B43" s="15">
        <f>[39]Outubro!$K$5</f>
        <v>0</v>
      </c>
      <c r="C43" s="15">
        <f>[39]Outubro!$K$6</f>
        <v>1.9999999999999998</v>
      </c>
      <c r="D43" s="15">
        <f>[39]Outubro!$K$7</f>
        <v>0</v>
      </c>
      <c r="E43" s="15">
        <f>[39]Outubro!$K$8</f>
        <v>35.200000000000003</v>
      </c>
      <c r="F43" s="15">
        <f>[39]Outubro!$K$9</f>
        <v>0</v>
      </c>
      <c r="G43" s="15">
        <f>[39]Outubro!$K$10</f>
        <v>1.4</v>
      </c>
      <c r="H43" s="15">
        <f>[39]Outubro!$K$11</f>
        <v>6</v>
      </c>
      <c r="I43" s="15">
        <f>[39]Outubro!$K$12</f>
        <v>70.600000000000009</v>
      </c>
      <c r="J43" s="15">
        <f>[39]Outubro!$K$13</f>
        <v>6.2</v>
      </c>
      <c r="K43" s="15">
        <f>[39]Outubro!$K$14</f>
        <v>61.6</v>
      </c>
      <c r="L43" s="15">
        <f>[39]Outubro!$K$15</f>
        <v>0.8</v>
      </c>
      <c r="M43" s="15">
        <f>[39]Outubro!$K$16</f>
        <v>0</v>
      </c>
      <c r="N43" s="15">
        <f>[39]Outubro!$K$17</f>
        <v>0</v>
      </c>
      <c r="O43" s="15">
        <f>[39]Outubro!$K$18</f>
        <v>8</v>
      </c>
      <c r="P43" s="15">
        <f>[39]Outubro!$K$19</f>
        <v>0</v>
      </c>
      <c r="Q43" s="15">
        <f>[39]Outubro!$K$20</f>
        <v>0</v>
      </c>
      <c r="R43" s="15">
        <f>[39]Outubro!$K$21</f>
        <v>4.8</v>
      </c>
      <c r="S43" s="15">
        <f>[39]Outubro!$K$22</f>
        <v>12.4</v>
      </c>
      <c r="T43" s="15">
        <f>[39]Outubro!$K$23</f>
        <v>0.4</v>
      </c>
      <c r="U43" s="15">
        <f>[39]Outubro!$K$24</f>
        <v>0</v>
      </c>
      <c r="V43" s="15">
        <f>[39]Outubro!$K$25</f>
        <v>0</v>
      </c>
      <c r="W43" s="15">
        <f>[39]Outubro!$K$26</f>
        <v>0</v>
      </c>
      <c r="X43" s="15">
        <f>[39]Outubro!$K$27</f>
        <v>73.2</v>
      </c>
      <c r="Y43" s="15">
        <f>[39]Outubro!$K$28</f>
        <v>19.199999999999996</v>
      </c>
      <c r="Z43" s="15">
        <f>[39]Outubro!$K$29</f>
        <v>3.2</v>
      </c>
      <c r="AA43" s="15">
        <f>[39]Outubro!$K$30</f>
        <v>37.6</v>
      </c>
      <c r="AB43" s="15">
        <f>[39]Outubro!$K$31</f>
        <v>1.7999999999999998</v>
      </c>
      <c r="AC43" s="15">
        <f>[39]Outubro!$K$32</f>
        <v>0</v>
      </c>
      <c r="AD43" s="15">
        <f>[39]Outubro!$K$33</f>
        <v>0</v>
      </c>
      <c r="AE43" s="15">
        <f>[39]Outubro!$K$34</f>
        <v>0</v>
      </c>
      <c r="AF43" s="15">
        <f>[39]Outubro!$K$35</f>
        <v>0.2</v>
      </c>
      <c r="AG43" s="23">
        <f t="shared" si="15"/>
        <v>344.60000000000008</v>
      </c>
      <c r="AH43" s="26">
        <f t="shared" si="16"/>
        <v>73.2</v>
      </c>
      <c r="AI43" s="127">
        <f t="shared" si="14"/>
        <v>13</v>
      </c>
      <c r="AJ43" s="19"/>
    </row>
    <row r="44" spans="1:36" ht="17.100000000000001" customHeight="1" x14ac:dyDescent="0.2">
      <c r="A44" s="89" t="s">
        <v>201</v>
      </c>
      <c r="B44" s="15">
        <f>[40]Outubro!$K$5</f>
        <v>0</v>
      </c>
      <c r="C44" s="15">
        <f>[40]Outubro!$K$6</f>
        <v>0</v>
      </c>
      <c r="D44" s="15">
        <f>[40]Outubro!$K$7</f>
        <v>2</v>
      </c>
      <c r="E44" s="15">
        <f>[40]Outubro!$K$8</f>
        <v>6.6</v>
      </c>
      <c r="F44" s="15">
        <f>[40]Outubro!$K$9</f>
        <v>4.8</v>
      </c>
      <c r="G44" s="15">
        <f>[40]Outubro!$K$10</f>
        <v>0</v>
      </c>
      <c r="H44" s="15">
        <f>[40]Outubro!$K$11</f>
        <v>0.2</v>
      </c>
      <c r="I44" s="15">
        <f>[40]Outubro!$K$12</f>
        <v>2.8</v>
      </c>
      <c r="J44" s="15">
        <f>[40]Outubro!$K$13</f>
        <v>4.2</v>
      </c>
      <c r="K44" s="15">
        <f>[40]Outubro!$K$14</f>
        <v>54.2</v>
      </c>
      <c r="L44" s="15">
        <f>[40]Outubro!$K$15</f>
        <v>0.4</v>
      </c>
      <c r="M44" s="15">
        <f>[40]Outubro!$K$16</f>
        <v>0</v>
      </c>
      <c r="N44" s="15">
        <f>[40]Outubro!$K$17</f>
        <v>0.2</v>
      </c>
      <c r="O44" s="15">
        <f>[40]Outubro!$K$18</f>
        <v>2.2000000000000002</v>
      </c>
      <c r="P44" s="15">
        <f>[40]Outubro!$K$19</f>
        <v>5.0000000000000009</v>
      </c>
      <c r="Q44" s="15">
        <f>[40]Outubro!$K$20</f>
        <v>0</v>
      </c>
      <c r="R44" s="15">
        <f>[40]Outubro!$K$21</f>
        <v>0</v>
      </c>
      <c r="S44" s="15">
        <f>[40]Outubro!$K$22</f>
        <v>0.4</v>
      </c>
      <c r="T44" s="15">
        <f>[40]Outubro!$K$23</f>
        <v>0.2</v>
      </c>
      <c r="U44" s="15">
        <f>[40]Outubro!$K$24</f>
        <v>0</v>
      </c>
      <c r="V44" s="15">
        <f>[40]Outubro!$K$25</f>
        <v>0</v>
      </c>
      <c r="W44" s="15">
        <f>[40]Outubro!$K$26</f>
        <v>0</v>
      </c>
      <c r="X44" s="15">
        <f>[40]Outubro!$K$27</f>
        <v>43.800000000000004</v>
      </c>
      <c r="Y44" s="15">
        <f>[40]Outubro!$K$28</f>
        <v>6.4</v>
      </c>
      <c r="Z44" s="15">
        <f>[40]Outubro!$K$29</f>
        <v>2.6</v>
      </c>
      <c r="AA44" s="15">
        <f>[40]Outubro!$K$30</f>
        <v>15.6</v>
      </c>
      <c r="AB44" s="15">
        <f>[40]Outubro!$K$31</f>
        <v>20.599999999999998</v>
      </c>
      <c r="AC44" s="15">
        <f>[40]Outubro!$K$32</f>
        <v>0</v>
      </c>
      <c r="AD44" s="15">
        <f>[40]Outubro!$K$33</f>
        <v>1.2</v>
      </c>
      <c r="AE44" s="15">
        <f>[40]Outubro!$K$34</f>
        <v>0</v>
      </c>
      <c r="AF44" s="15">
        <f>[40]Outubro!$K$35</f>
        <v>0</v>
      </c>
      <c r="AG44" s="23">
        <f t="shared" si="15"/>
        <v>173.4</v>
      </c>
      <c r="AH44" s="26">
        <f t="shared" si="16"/>
        <v>54.2</v>
      </c>
      <c r="AI44" s="127">
        <f t="shared" si="14"/>
        <v>12</v>
      </c>
      <c r="AJ44" s="19"/>
    </row>
    <row r="45" spans="1:36" ht="17.100000000000001" customHeight="1" x14ac:dyDescent="0.2">
      <c r="A45" s="89" t="s">
        <v>163</v>
      </c>
      <c r="B45" s="15">
        <f>[41]Outubro!$K$5</f>
        <v>0</v>
      </c>
      <c r="C45" s="15">
        <f>[41]Outubro!$K$6</f>
        <v>4.2</v>
      </c>
      <c r="D45" s="15">
        <f>[41]Outubro!$K$7</f>
        <v>9.7999999999999989</v>
      </c>
      <c r="E45" s="15">
        <f>[41]Outubro!$K$8</f>
        <v>4</v>
      </c>
      <c r="F45" s="15">
        <f>[41]Outubro!$K$9</f>
        <v>0.4</v>
      </c>
      <c r="G45" s="15">
        <f>[41]Outubro!$K$10</f>
        <v>0</v>
      </c>
      <c r="H45" s="15">
        <f>[41]Outubro!$K$11</f>
        <v>0</v>
      </c>
      <c r="I45" s="15">
        <f>[41]Outubro!$K$12</f>
        <v>46.000000000000007</v>
      </c>
      <c r="J45" s="15">
        <f>[41]Outubro!$K$13</f>
        <v>24</v>
      </c>
      <c r="K45" s="15">
        <f>[41]Outubro!$K$14</f>
        <v>57.800000000000004</v>
      </c>
      <c r="L45" s="15">
        <f>[41]Outubro!$K$15</f>
        <v>0</v>
      </c>
      <c r="M45" s="15">
        <f>[41]Outubro!$K$16</f>
        <v>0</v>
      </c>
      <c r="N45" s="15">
        <f>[41]Outubro!$K$17</f>
        <v>0</v>
      </c>
      <c r="O45" s="15">
        <f>[41]Outubro!$K$18</f>
        <v>3.2</v>
      </c>
      <c r="P45" s="15">
        <f>[41]Outubro!$K$19</f>
        <v>0</v>
      </c>
      <c r="Q45" s="15">
        <f>[41]Outubro!$K$20</f>
        <v>0</v>
      </c>
      <c r="R45" s="15">
        <f>[41]Outubro!$K$21</f>
        <v>3.6</v>
      </c>
      <c r="S45" s="15">
        <f>[41]Outubro!$K$22</f>
        <v>8.4</v>
      </c>
      <c r="T45" s="15">
        <f>[41]Outubro!$K$23</f>
        <v>2.8</v>
      </c>
      <c r="U45" s="15">
        <f>[41]Outubro!$K$24</f>
        <v>0</v>
      </c>
      <c r="V45" s="15">
        <f>[41]Outubro!$K$25</f>
        <v>0</v>
      </c>
      <c r="W45" s="15">
        <f>[41]Outubro!$K$26</f>
        <v>0</v>
      </c>
      <c r="X45" s="15">
        <f>[41]Outubro!$K$27</f>
        <v>3.8000000000000003</v>
      </c>
      <c r="Y45" s="15">
        <f>[41]Outubro!$K$28</f>
        <v>35</v>
      </c>
      <c r="Z45" s="15">
        <f>[41]Outubro!$K$29</f>
        <v>52.600000000000009</v>
      </c>
      <c r="AA45" s="15">
        <f>[41]Outubro!$K$30</f>
        <v>64.600000000000009</v>
      </c>
      <c r="AB45" s="15">
        <f>[41]Outubro!$K$31</f>
        <v>2.4</v>
      </c>
      <c r="AC45" s="15">
        <f>[41]Outubro!$K$32</f>
        <v>0</v>
      </c>
      <c r="AD45" s="15">
        <f>[41]Outubro!$K$33</f>
        <v>0</v>
      </c>
      <c r="AE45" s="15">
        <f>[41]Outubro!$K$34</f>
        <v>0</v>
      </c>
      <c r="AF45" s="15">
        <f>[41]Outubro!$K$35</f>
        <v>1</v>
      </c>
      <c r="AG45" s="23">
        <f t="shared" si="15"/>
        <v>323.60000000000002</v>
      </c>
      <c r="AH45" s="26">
        <f t="shared" si="16"/>
        <v>64.600000000000009</v>
      </c>
      <c r="AI45" s="127">
        <f t="shared" si="14"/>
        <v>14</v>
      </c>
      <c r="AJ45" s="19"/>
    </row>
    <row r="46" spans="1:36" ht="17.100000000000001" customHeight="1" x14ac:dyDescent="0.2">
      <c r="A46" s="89" t="s">
        <v>202</v>
      </c>
      <c r="B46" s="15">
        <f>[42]Outubro!$K$5</f>
        <v>0</v>
      </c>
      <c r="C46" s="15">
        <f>[42]Outubro!$K$6</f>
        <v>0</v>
      </c>
      <c r="D46" s="15">
        <f>[42]Outubro!$K$7</f>
        <v>0.2</v>
      </c>
      <c r="E46" s="15">
        <f>[42]Outubro!$K$8</f>
        <v>0</v>
      </c>
      <c r="F46" s="15">
        <f>[42]Outubro!$K$9</f>
        <v>0</v>
      </c>
      <c r="G46" s="15">
        <f>[42]Outubro!$K$10</f>
        <v>0</v>
      </c>
      <c r="H46" s="15">
        <f>[42]Outubro!$K$11</f>
        <v>0</v>
      </c>
      <c r="I46" s="15">
        <f>[42]Outubro!$K$12</f>
        <v>0</v>
      </c>
      <c r="J46" s="15">
        <f>[42]Outubro!$K$13</f>
        <v>0</v>
      </c>
      <c r="K46" s="15">
        <f>[42]Outubro!$K$14</f>
        <v>0</v>
      </c>
      <c r="L46" s="15">
        <f>[42]Outubro!$K$15</f>
        <v>0.2</v>
      </c>
      <c r="M46" s="15">
        <f>[42]Outubro!$K$16</f>
        <v>5.2</v>
      </c>
      <c r="N46" s="15">
        <f>[42]Outubro!$K$17</f>
        <v>0.2</v>
      </c>
      <c r="O46" s="15">
        <f>[42]Outubro!$K$18</f>
        <v>0</v>
      </c>
      <c r="P46" s="15">
        <f>[42]Outubro!$K$19</f>
        <v>3.2</v>
      </c>
      <c r="Q46" s="15">
        <f>[42]Outubro!$K$20</f>
        <v>0.2</v>
      </c>
      <c r="R46" s="15">
        <f>[42]Outubro!$K$21</f>
        <v>0</v>
      </c>
      <c r="S46" s="15">
        <f>[42]Outubro!$K$22</f>
        <v>0</v>
      </c>
      <c r="T46" s="15">
        <f>[42]Outubro!$K$23</f>
        <v>30</v>
      </c>
      <c r="U46" s="15">
        <f>[42]Outubro!$K$24</f>
        <v>5.4</v>
      </c>
      <c r="V46" s="15">
        <f>[42]Outubro!$K$25</f>
        <v>2</v>
      </c>
      <c r="W46" s="15">
        <f>[42]Outubro!$K$26</f>
        <v>0</v>
      </c>
      <c r="X46" s="15">
        <f>[42]Outubro!$K$27</f>
        <v>0</v>
      </c>
      <c r="Y46" s="15">
        <f>[42]Outubro!$K$28</f>
        <v>34.399999999999991</v>
      </c>
      <c r="Z46" s="15">
        <f>[42]Outubro!$K$29</f>
        <v>0.2</v>
      </c>
      <c r="AA46" s="15">
        <f>[42]Outubro!$K$30</f>
        <v>0</v>
      </c>
      <c r="AB46" s="15">
        <f>[42]Outubro!$K$31</f>
        <v>0</v>
      </c>
      <c r="AC46" s="15">
        <f>[42]Outubro!$K$32</f>
        <v>0</v>
      </c>
      <c r="AD46" s="15">
        <f>[42]Outubro!$K$33</f>
        <v>0</v>
      </c>
      <c r="AE46" s="15">
        <f>[42]Outubro!$K$34</f>
        <v>0</v>
      </c>
      <c r="AF46" s="15">
        <f>[42]Outubro!$K$35</f>
        <v>0</v>
      </c>
      <c r="AG46" s="23">
        <f>SUM(B46:AF46)</f>
        <v>81.2</v>
      </c>
      <c r="AH46" s="26">
        <f>MAX(B46:AF46)</f>
        <v>34.399999999999991</v>
      </c>
      <c r="AI46" s="127">
        <f t="shared" si="14"/>
        <v>20</v>
      </c>
      <c r="AJ46" s="19"/>
    </row>
    <row r="47" spans="1:36" ht="17.100000000000001" customHeight="1" x14ac:dyDescent="0.2">
      <c r="A47" s="89" t="s">
        <v>203</v>
      </c>
      <c r="B47" s="15">
        <f>[43]Outubro!$K$5</f>
        <v>0</v>
      </c>
      <c r="C47" s="15">
        <f>[43]Outubro!$K$6</f>
        <v>0</v>
      </c>
      <c r="D47" s="15">
        <f>[43]Outubro!$K$7</f>
        <v>0</v>
      </c>
      <c r="E47" s="15">
        <f>[43]Outubro!$K$8</f>
        <v>8.6</v>
      </c>
      <c r="F47" s="15">
        <f>[43]Outubro!$K$9</f>
        <v>4.5999999999999996</v>
      </c>
      <c r="G47" s="15">
        <f>[43]Outubro!$K$10</f>
        <v>0</v>
      </c>
      <c r="H47" s="15">
        <f>[43]Outubro!$K$11</f>
        <v>0.8</v>
      </c>
      <c r="I47" s="15">
        <f>[43]Outubro!$K$12</f>
        <v>23.2</v>
      </c>
      <c r="J47" s="15">
        <f>[43]Outubro!$K$13</f>
        <v>4.4000000000000004</v>
      </c>
      <c r="K47" s="15">
        <f>[43]Outubro!$K$14</f>
        <v>33.6</v>
      </c>
      <c r="L47" s="15">
        <f>[43]Outubro!$K$15</f>
        <v>0</v>
      </c>
      <c r="M47" s="15">
        <f>[43]Outubro!$K$16</f>
        <v>0</v>
      </c>
      <c r="N47" s="15">
        <f>[43]Outubro!$K$17</f>
        <v>0</v>
      </c>
      <c r="O47" s="15">
        <f>[43]Outubro!$K$18</f>
        <v>0</v>
      </c>
      <c r="P47" s="15">
        <f>[43]Outubro!$K$19</f>
        <v>0</v>
      </c>
      <c r="Q47" s="15">
        <f>[43]Outubro!$K$20</f>
        <v>0</v>
      </c>
      <c r="R47" s="15">
        <f>[43]Outubro!$K$21</f>
        <v>0</v>
      </c>
      <c r="S47" s="15">
        <f>[43]Outubro!$K$22</f>
        <v>6.4</v>
      </c>
      <c r="T47" s="15">
        <f>[43]Outubro!$K$23</f>
        <v>0.8</v>
      </c>
      <c r="U47" s="15">
        <f>[43]Outubro!$K$24</f>
        <v>0</v>
      </c>
      <c r="V47" s="15">
        <f>[43]Outubro!$K$25</f>
        <v>0</v>
      </c>
      <c r="W47" s="15">
        <f>[43]Outubro!$K$26</f>
        <v>0</v>
      </c>
      <c r="X47" s="15">
        <f>[43]Outubro!$K$27</f>
        <v>15</v>
      </c>
      <c r="Y47" s="15">
        <f>[43]Outubro!$K$28</f>
        <v>12</v>
      </c>
      <c r="Z47" s="15">
        <f>[43]Outubro!$K$29</f>
        <v>11.8</v>
      </c>
      <c r="AA47" s="15">
        <f>[43]Outubro!$K$30</f>
        <v>3.2</v>
      </c>
      <c r="AB47" s="15">
        <f>[43]Outubro!$K$31</f>
        <v>9.1999999999999993</v>
      </c>
      <c r="AC47" s="15">
        <f>[43]Outubro!$K$32</f>
        <v>0</v>
      </c>
      <c r="AD47" s="15">
        <f>[43]Outubro!$K$33</f>
        <v>0</v>
      </c>
      <c r="AE47" s="15">
        <f>[43]Outubro!$K$34</f>
        <v>0</v>
      </c>
      <c r="AF47" s="15">
        <f>[43]Outubro!$K$35</f>
        <v>35.799999999999997</v>
      </c>
      <c r="AG47" s="23">
        <f>SUM(B47:AF47)</f>
        <v>169.39999999999998</v>
      </c>
      <c r="AH47" s="26">
        <f>MAX(B47:AF47)</f>
        <v>35.799999999999997</v>
      </c>
      <c r="AI47" s="127">
        <f t="shared" si="14"/>
        <v>17</v>
      </c>
      <c r="AJ47" s="19"/>
    </row>
    <row r="48" spans="1:36" ht="17.100000000000001" customHeight="1" x14ac:dyDescent="0.2">
      <c r="A48" s="89" t="s">
        <v>178</v>
      </c>
      <c r="B48" s="15">
        <f>[44]Outubro!$K$5</f>
        <v>0.2</v>
      </c>
      <c r="C48" s="15">
        <f>[44]Outubro!$K$6</f>
        <v>6.2</v>
      </c>
      <c r="D48" s="15">
        <f>[44]Outubro!$K$7</f>
        <v>0</v>
      </c>
      <c r="E48" s="15">
        <f>[44]Outubro!$K$8</f>
        <v>0</v>
      </c>
      <c r="F48" s="15">
        <f>[44]Outubro!$K$9</f>
        <v>0</v>
      </c>
      <c r="G48" s="15">
        <f>[44]Outubro!$K$10</f>
        <v>0</v>
      </c>
      <c r="H48" s="15">
        <f>[44]Outubro!$K$11</f>
        <v>25.2</v>
      </c>
      <c r="I48" s="15">
        <f>[44]Outubro!$K$12</f>
        <v>94.6</v>
      </c>
      <c r="J48" s="15">
        <f>[44]Outubro!$K$13</f>
        <v>36.4</v>
      </c>
      <c r="K48" s="15">
        <f>[44]Outubro!$K$14</f>
        <v>12.200000000000001</v>
      </c>
      <c r="L48" s="15">
        <f>[44]Outubro!$K$15</f>
        <v>0</v>
      </c>
      <c r="M48" s="15">
        <f>[44]Outubro!$K$16</f>
        <v>0</v>
      </c>
      <c r="N48" s="15">
        <f>[44]Outubro!$K$17</f>
        <v>2.1999999999999997</v>
      </c>
      <c r="O48" s="15">
        <f>[44]Outubro!$K$18</f>
        <v>1.2000000000000002</v>
      </c>
      <c r="P48" s="15">
        <f>[44]Outubro!$K$19</f>
        <v>0.2</v>
      </c>
      <c r="Q48" s="15">
        <f>[44]Outubro!$K$20</f>
        <v>3.8000000000000003</v>
      </c>
      <c r="R48" s="15">
        <f>[44]Outubro!$K$21</f>
        <v>0</v>
      </c>
      <c r="S48" s="15">
        <f>[44]Outubro!$K$22</f>
        <v>2.6</v>
      </c>
      <c r="T48" s="15">
        <f>[44]Outubro!$K$23</f>
        <v>0</v>
      </c>
      <c r="U48" s="15">
        <f>[44]Outubro!$K$24</f>
        <v>0</v>
      </c>
      <c r="V48" s="15">
        <f>[44]Outubro!$K$25</f>
        <v>0</v>
      </c>
      <c r="W48" s="15">
        <f>[44]Outubro!$K$26</f>
        <v>0</v>
      </c>
      <c r="X48" s="15">
        <f>[44]Outubro!$K$27</f>
        <v>2.2000000000000002</v>
      </c>
      <c r="Y48" s="15">
        <f>[44]Outubro!$K$28</f>
        <v>9</v>
      </c>
      <c r="Z48" s="15">
        <f>[44]Outubro!$K$29</f>
        <v>12.200000000000001</v>
      </c>
      <c r="AA48" s="15">
        <f>[44]Outubro!$K$30</f>
        <v>17.399999999999999</v>
      </c>
      <c r="AB48" s="15">
        <f>[44]Outubro!$K$31</f>
        <v>29.4</v>
      </c>
      <c r="AC48" s="15">
        <f>[44]Outubro!$K$32</f>
        <v>0</v>
      </c>
      <c r="AD48" s="15">
        <f>[44]Outubro!$K$33</f>
        <v>0</v>
      </c>
      <c r="AE48" s="15">
        <f>[44]Outubro!$K$34</f>
        <v>0</v>
      </c>
      <c r="AF48" s="15">
        <f>[44]Outubro!$K$35</f>
        <v>0</v>
      </c>
      <c r="AG48" s="23">
        <f>SUM(B48:AF48)</f>
        <v>254.99999999999994</v>
      </c>
      <c r="AH48" s="26">
        <f>MAX(B48:AF48)</f>
        <v>94.6</v>
      </c>
      <c r="AI48" s="127">
        <f t="shared" si="14"/>
        <v>15</v>
      </c>
      <c r="AJ48" s="19"/>
    </row>
    <row r="49" spans="1:35" ht="17.100000000000001" customHeight="1" x14ac:dyDescent="0.2">
      <c r="A49" s="89" t="s">
        <v>183</v>
      </c>
      <c r="B49" s="15">
        <f>[45]Outubro!$K$5</f>
        <v>0.4</v>
      </c>
      <c r="C49" s="15">
        <f>[45]Outubro!$K$6</f>
        <v>0</v>
      </c>
      <c r="D49" s="15">
        <f>[45]Outubro!$K$7</f>
        <v>0</v>
      </c>
      <c r="E49" s="15">
        <f>[45]Outubro!$K$8</f>
        <v>0</v>
      </c>
      <c r="F49" s="15">
        <f>[45]Outubro!$K$9</f>
        <v>0</v>
      </c>
      <c r="G49" s="15">
        <f>[45]Outubro!$K$10</f>
        <v>0</v>
      </c>
      <c r="H49" s="15">
        <f>[45]Outubro!$K$11</f>
        <v>0</v>
      </c>
      <c r="I49" s="15">
        <f>[45]Outubro!$K$12</f>
        <v>8.4</v>
      </c>
      <c r="J49" s="15">
        <f>[45]Outubro!$K$13</f>
        <v>36.599999999999994</v>
      </c>
      <c r="K49" s="15">
        <f>[45]Outubro!$K$14</f>
        <v>16.399999999999999</v>
      </c>
      <c r="L49" s="15">
        <f>[45]Outubro!$K$15</f>
        <v>0.60000000000000009</v>
      </c>
      <c r="M49" s="15">
        <f>[45]Outubro!$K$16</f>
        <v>0</v>
      </c>
      <c r="N49" s="15">
        <f>[45]Outubro!$K$17</f>
        <v>0</v>
      </c>
      <c r="O49" s="15">
        <f>[45]Outubro!$K$18</f>
        <v>0</v>
      </c>
      <c r="P49" s="15">
        <f>[45]Outubro!$K$19</f>
        <v>0</v>
      </c>
      <c r="Q49" s="15">
        <f>[45]Outubro!$K$20</f>
        <v>0</v>
      </c>
      <c r="R49" s="15">
        <f>[45]Outubro!$K$21</f>
        <v>0</v>
      </c>
      <c r="S49" s="15">
        <f>[45]Outubro!$K$22</f>
        <v>20.6</v>
      </c>
      <c r="T49" s="15">
        <f>[45]Outubro!$K$23</f>
        <v>6.6000000000000005</v>
      </c>
      <c r="U49" s="15">
        <f>[45]Outubro!$K$24</f>
        <v>0</v>
      </c>
      <c r="V49" s="15">
        <f>[45]Outubro!$K$25</f>
        <v>0</v>
      </c>
      <c r="W49" s="15">
        <f>[45]Outubro!$K$26</f>
        <v>0</v>
      </c>
      <c r="X49" s="15">
        <f>[45]Outubro!$K$27</f>
        <v>1.6</v>
      </c>
      <c r="Y49" s="15">
        <f>[45]Outubro!$K$28</f>
        <v>3.4</v>
      </c>
      <c r="Z49" s="15">
        <f>[45]Outubro!$K$29</f>
        <v>0.8</v>
      </c>
      <c r="AA49" s="15">
        <f>[45]Outubro!$K$30</f>
        <v>6</v>
      </c>
      <c r="AB49" s="15">
        <f>[45]Outubro!$K$31</f>
        <v>53.400000000000013</v>
      </c>
      <c r="AC49" s="15">
        <f>[45]Outubro!$K$32</f>
        <v>0.4</v>
      </c>
      <c r="AD49" s="15">
        <f>[45]Outubro!$K$33</f>
        <v>0</v>
      </c>
      <c r="AE49" s="15">
        <f>[45]Outubro!$K$34</f>
        <v>0</v>
      </c>
      <c r="AF49" s="15">
        <f>[45]Outubro!$K$35</f>
        <v>16.2</v>
      </c>
      <c r="AG49" s="23">
        <f>SUM(B49:AF49)</f>
        <v>171.4</v>
      </c>
      <c r="AH49" s="26">
        <f>MAX(B49:AF49)</f>
        <v>53.400000000000013</v>
      </c>
      <c r="AI49" s="127">
        <f t="shared" si="14"/>
        <v>17</v>
      </c>
    </row>
    <row r="50" spans="1:35" s="5" customFormat="1" ht="17.100000000000001" customHeight="1" x14ac:dyDescent="0.2">
      <c r="A50" s="92" t="s">
        <v>33</v>
      </c>
      <c r="B50" s="20">
        <f t="shared" ref="B50:AH50" si="17">MAX(B5:B49)</f>
        <v>10.799999999999999</v>
      </c>
      <c r="C50" s="20">
        <f t="shared" si="17"/>
        <v>44.800000000000004</v>
      </c>
      <c r="D50" s="20">
        <f t="shared" si="17"/>
        <v>30.4</v>
      </c>
      <c r="E50" s="20">
        <f t="shared" si="17"/>
        <v>35.4</v>
      </c>
      <c r="F50" s="20">
        <f t="shared" si="17"/>
        <v>23.599999999999998</v>
      </c>
      <c r="G50" s="20">
        <f t="shared" si="17"/>
        <v>16.399999999999999</v>
      </c>
      <c r="H50" s="20">
        <f t="shared" si="17"/>
        <v>25.2</v>
      </c>
      <c r="I50" s="20">
        <f t="shared" si="17"/>
        <v>143.4</v>
      </c>
      <c r="J50" s="20">
        <f t="shared" si="17"/>
        <v>56.2</v>
      </c>
      <c r="K50" s="20">
        <f t="shared" si="17"/>
        <v>81.40000000000002</v>
      </c>
      <c r="L50" s="20">
        <f t="shared" si="17"/>
        <v>34.200000000000003</v>
      </c>
      <c r="M50" s="20">
        <f t="shared" si="17"/>
        <v>6.8000000000000007</v>
      </c>
      <c r="N50" s="20">
        <f t="shared" si="17"/>
        <v>31.599999999999998</v>
      </c>
      <c r="O50" s="20">
        <f t="shared" si="17"/>
        <v>35</v>
      </c>
      <c r="P50" s="20">
        <f t="shared" si="17"/>
        <v>5.0000000000000009</v>
      </c>
      <c r="Q50" s="20">
        <f t="shared" si="17"/>
        <v>9.6</v>
      </c>
      <c r="R50" s="20">
        <f t="shared" si="17"/>
        <v>42.800000000000004</v>
      </c>
      <c r="S50" s="20">
        <f t="shared" si="17"/>
        <v>71.199999999999989</v>
      </c>
      <c r="T50" s="20">
        <f t="shared" si="17"/>
        <v>93.6</v>
      </c>
      <c r="U50" s="20">
        <f t="shared" si="17"/>
        <v>12</v>
      </c>
      <c r="V50" s="20">
        <f t="shared" si="17"/>
        <v>2</v>
      </c>
      <c r="W50" s="20">
        <f t="shared" si="17"/>
        <v>11.999999999999998</v>
      </c>
      <c r="X50" s="20">
        <f t="shared" si="17"/>
        <v>73.2</v>
      </c>
      <c r="Y50" s="20">
        <f t="shared" si="17"/>
        <v>57.6</v>
      </c>
      <c r="Z50" s="20">
        <f t="shared" si="17"/>
        <v>62.399999999999991</v>
      </c>
      <c r="AA50" s="20">
        <f t="shared" si="17"/>
        <v>143.39999999999998</v>
      </c>
      <c r="AB50" s="20">
        <f t="shared" si="17"/>
        <v>53.400000000000013</v>
      </c>
      <c r="AC50" s="20">
        <f t="shared" si="17"/>
        <v>1.2</v>
      </c>
      <c r="AD50" s="20">
        <f t="shared" si="17"/>
        <v>1.2</v>
      </c>
      <c r="AE50" s="20">
        <f t="shared" si="17"/>
        <v>1.2</v>
      </c>
      <c r="AF50" s="20">
        <f t="shared" si="17"/>
        <v>35.799999999999997</v>
      </c>
      <c r="AG50" s="22">
        <f t="shared" si="17"/>
        <v>453.2</v>
      </c>
      <c r="AH50" s="25">
        <f t="shared" si="17"/>
        <v>143.4</v>
      </c>
      <c r="AI50" s="164"/>
    </row>
    <row r="51" spans="1:35" s="10" customFormat="1" x14ac:dyDescent="0.2">
      <c r="A51" s="128" t="s">
        <v>36</v>
      </c>
      <c r="B51" s="31">
        <f t="shared" ref="B51:AG51" si="18">SUM(B5:B49)</f>
        <v>34</v>
      </c>
      <c r="C51" s="31">
        <f t="shared" si="18"/>
        <v>242.59999999999997</v>
      </c>
      <c r="D51" s="31">
        <f t="shared" si="18"/>
        <v>141.99999999999997</v>
      </c>
      <c r="E51" s="31">
        <f t="shared" si="18"/>
        <v>174.39999999999998</v>
      </c>
      <c r="F51" s="31">
        <f t="shared" si="18"/>
        <v>79.599999999999994</v>
      </c>
      <c r="G51" s="31">
        <f t="shared" si="18"/>
        <v>57.4</v>
      </c>
      <c r="H51" s="31">
        <f t="shared" si="18"/>
        <v>100.60000000000001</v>
      </c>
      <c r="I51" s="31">
        <f t="shared" si="18"/>
        <v>1244.8</v>
      </c>
      <c r="J51" s="31">
        <f t="shared" si="18"/>
        <v>590.79999999999984</v>
      </c>
      <c r="K51" s="31">
        <f t="shared" si="18"/>
        <v>1270.4000000000001</v>
      </c>
      <c r="L51" s="31">
        <f t="shared" si="18"/>
        <v>103.80000000000001</v>
      </c>
      <c r="M51" s="31">
        <f t="shared" si="18"/>
        <v>26.6</v>
      </c>
      <c r="N51" s="31">
        <f t="shared" si="18"/>
        <v>88.800000000000026</v>
      </c>
      <c r="O51" s="31">
        <f t="shared" si="18"/>
        <v>143.59999999999997</v>
      </c>
      <c r="P51" s="31">
        <f t="shared" si="18"/>
        <v>13.400000000000002</v>
      </c>
      <c r="Q51" s="31">
        <f t="shared" si="18"/>
        <v>26.200000000000003</v>
      </c>
      <c r="R51" s="31">
        <f t="shared" si="18"/>
        <v>117.8</v>
      </c>
      <c r="S51" s="31">
        <f t="shared" si="18"/>
        <v>380.59999999999997</v>
      </c>
      <c r="T51" s="31">
        <f t="shared" si="18"/>
        <v>206.59999999999997</v>
      </c>
      <c r="U51" s="31">
        <f t="shared" si="18"/>
        <v>18.2</v>
      </c>
      <c r="V51" s="31">
        <f t="shared" si="18"/>
        <v>2.8</v>
      </c>
      <c r="W51" s="31">
        <f t="shared" si="18"/>
        <v>18.199999999999996</v>
      </c>
      <c r="X51" s="31">
        <f t="shared" si="18"/>
        <v>587.6</v>
      </c>
      <c r="Y51" s="31">
        <f t="shared" si="18"/>
        <v>820.59999999999991</v>
      </c>
      <c r="Z51" s="31">
        <f t="shared" si="18"/>
        <v>619</v>
      </c>
      <c r="AA51" s="31">
        <f t="shared" si="18"/>
        <v>944.2</v>
      </c>
      <c r="AB51" s="31">
        <f t="shared" si="18"/>
        <v>439.4</v>
      </c>
      <c r="AC51" s="31">
        <f t="shared" si="18"/>
        <v>4.4000000000000012</v>
      </c>
      <c r="AD51" s="31">
        <f t="shared" si="18"/>
        <v>2.4</v>
      </c>
      <c r="AE51" s="31">
        <f t="shared" si="18"/>
        <v>2.1999999999999997</v>
      </c>
      <c r="AF51" s="31">
        <f t="shared" si="18"/>
        <v>184.39999999999998</v>
      </c>
      <c r="AG51" s="23">
        <f t="shared" si="18"/>
        <v>8687.4</v>
      </c>
      <c r="AH51" s="18"/>
      <c r="AI51" s="165"/>
    </row>
    <row r="52" spans="1:35" x14ac:dyDescent="0.2">
      <c r="A52" s="65"/>
      <c r="B52" s="66"/>
      <c r="C52" s="66"/>
      <c r="D52" s="66" t="s">
        <v>113</v>
      </c>
      <c r="E52" s="66"/>
      <c r="F52" s="66"/>
      <c r="G52" s="66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78"/>
      <c r="AE52" s="107" t="s">
        <v>51</v>
      </c>
      <c r="AF52" s="108"/>
      <c r="AG52" s="74"/>
      <c r="AH52" s="79"/>
      <c r="AI52" s="77"/>
    </row>
    <row r="53" spans="1:35" x14ac:dyDescent="0.2">
      <c r="A53" s="65"/>
      <c r="B53" s="67" t="s">
        <v>114</v>
      </c>
      <c r="C53" s="67"/>
      <c r="D53" s="67"/>
      <c r="E53" s="67"/>
      <c r="F53" s="67"/>
      <c r="G53" s="67"/>
      <c r="H53" s="67"/>
      <c r="I53" s="67"/>
      <c r="J53" s="81"/>
      <c r="K53" s="81"/>
      <c r="L53" s="81"/>
      <c r="M53" s="81" t="s">
        <v>49</v>
      </c>
      <c r="N53" s="81"/>
      <c r="O53" s="81"/>
      <c r="P53" s="81"/>
      <c r="Q53" s="81"/>
      <c r="R53" s="81"/>
      <c r="S53" s="81"/>
      <c r="T53" s="155" t="s">
        <v>108</v>
      </c>
      <c r="U53" s="155"/>
      <c r="V53" s="155"/>
      <c r="W53" s="155"/>
      <c r="X53" s="155"/>
      <c r="Y53" s="81"/>
      <c r="Z53" s="81"/>
      <c r="AA53" s="81"/>
      <c r="AB53" s="81"/>
      <c r="AC53" s="81"/>
      <c r="AD53" s="81"/>
      <c r="AE53" s="81"/>
      <c r="AF53" s="108"/>
      <c r="AG53" s="74"/>
      <c r="AH53" s="81"/>
      <c r="AI53" s="77"/>
    </row>
    <row r="54" spans="1:35" x14ac:dyDescent="0.2">
      <c r="A54" s="69"/>
      <c r="B54" s="81"/>
      <c r="C54" s="81"/>
      <c r="D54" s="81"/>
      <c r="E54" s="81"/>
      <c r="F54" s="81"/>
      <c r="G54" s="81"/>
      <c r="H54" s="81"/>
      <c r="I54" s="81"/>
      <c r="J54" s="82"/>
      <c r="K54" s="82"/>
      <c r="L54" s="82"/>
      <c r="M54" s="82" t="s">
        <v>50</v>
      </c>
      <c r="N54" s="82"/>
      <c r="O54" s="82"/>
      <c r="P54" s="82"/>
      <c r="Q54" s="81"/>
      <c r="R54" s="81"/>
      <c r="S54" s="81"/>
      <c r="T54" s="156" t="s">
        <v>109</v>
      </c>
      <c r="U54" s="156"/>
      <c r="V54" s="156"/>
      <c r="W54" s="156"/>
      <c r="X54" s="156"/>
      <c r="Y54" s="81"/>
      <c r="Z54" s="81"/>
      <c r="AA54" s="81"/>
      <c r="AB54" s="81"/>
      <c r="AC54" s="81"/>
      <c r="AD54" s="78"/>
      <c r="AE54" s="78"/>
      <c r="AF54" s="108"/>
      <c r="AG54" s="74"/>
      <c r="AH54" s="81"/>
      <c r="AI54" s="70"/>
    </row>
    <row r="55" spans="1:35" x14ac:dyDescent="0.2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78"/>
      <c r="AE55" s="78"/>
      <c r="AF55" s="108"/>
      <c r="AG55" s="74"/>
      <c r="AH55" s="82"/>
      <c r="AI55" s="70"/>
    </row>
    <row r="56" spans="1:35" x14ac:dyDescent="0.2">
      <c r="A56" s="69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78"/>
      <c r="AF56" s="108"/>
      <c r="AG56" s="74"/>
      <c r="AH56" s="79"/>
      <c r="AI56" s="123"/>
    </row>
    <row r="57" spans="1:35" x14ac:dyDescent="0.2">
      <c r="A57" s="69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79"/>
      <c r="AF57" s="108"/>
      <c r="AG57" s="74"/>
      <c r="AH57" s="79"/>
      <c r="AI57" s="123"/>
    </row>
    <row r="58" spans="1:35" ht="13.5" thickBot="1" x14ac:dyDescent="0.25">
      <c r="A58" s="109"/>
      <c r="B58" s="110"/>
      <c r="C58" s="110"/>
      <c r="D58" s="110"/>
      <c r="E58" s="110"/>
      <c r="F58" s="110"/>
      <c r="G58" s="110" t="s">
        <v>51</v>
      </c>
      <c r="H58" s="110"/>
      <c r="I58" s="110"/>
      <c r="J58" s="110"/>
      <c r="K58" s="110"/>
      <c r="L58" s="110" t="s">
        <v>51</v>
      </c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1"/>
      <c r="AG58" s="112"/>
      <c r="AH58" s="124"/>
      <c r="AI58" s="80" t="s">
        <v>51</v>
      </c>
    </row>
    <row r="59" spans="1:35" x14ac:dyDescent="0.2">
      <c r="AH59" s="32" t="s">
        <v>51</v>
      </c>
      <c r="AI59" s="12" t="s">
        <v>51</v>
      </c>
    </row>
    <row r="60" spans="1:35" x14ac:dyDescent="0.2">
      <c r="F60" s="2" t="s">
        <v>51</v>
      </c>
      <c r="I60" s="2" t="s">
        <v>51</v>
      </c>
    </row>
    <row r="61" spans="1:35" x14ac:dyDescent="0.2">
      <c r="AH61" s="32" t="s">
        <v>51</v>
      </c>
    </row>
    <row r="62" spans="1:35" x14ac:dyDescent="0.2">
      <c r="W62" s="2" t="s">
        <v>51</v>
      </c>
      <c r="AA62" s="2" t="s">
        <v>51</v>
      </c>
    </row>
    <row r="64" spans="1:35" x14ac:dyDescent="0.2">
      <c r="F64" s="2" t="s">
        <v>51</v>
      </c>
    </row>
    <row r="65" spans="9:13" x14ac:dyDescent="0.2">
      <c r="M65" s="2" t="s">
        <v>51</v>
      </c>
    </row>
    <row r="66" spans="9:13" x14ac:dyDescent="0.2">
      <c r="I66" s="2" t="s">
        <v>51</v>
      </c>
    </row>
  </sheetData>
  <sheetProtection algorithmName="SHA-512" hashValue="yZHjxrKTc2L00/HhU3WPauXHeuZ+7Q7hDztTwWrqV43uKvfpcFbDX0SKF+jHtBjCjGVog47G5AEFtbq4zk9KFw==" saltValue="OyWzDirZ6BCdd2uwFIIA3A==" spinCount="100000" sheet="1" objects="1" scenarios="1"/>
  <mergeCells count="37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T53:X53"/>
    <mergeCell ref="T54:X54"/>
    <mergeCell ref="AI50:AI51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 AG9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>
      <selection activeCell="F59" sqref="F59"/>
    </sheetView>
  </sheetViews>
  <sheetFormatPr defaultRowHeight="12.75" x14ac:dyDescent="0.2"/>
  <cols>
    <col min="1" max="1" width="30.28515625" customWidth="1"/>
    <col min="2" max="2" width="11.28515625" style="60" customWidth="1"/>
    <col min="3" max="3" width="9.5703125" style="61" customWidth="1"/>
    <col min="4" max="4" width="18.140625" style="60" customWidth="1"/>
    <col min="5" max="5" width="14" style="60" customWidth="1"/>
    <col min="6" max="6" width="10.140625" style="60" bestFit="1" customWidth="1"/>
    <col min="7" max="7" width="16.140625" bestFit="1" customWidth="1"/>
    <col min="8" max="8" width="11.14062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35" customFormat="1" ht="42.75" customHeight="1" x14ac:dyDescent="0.2">
      <c r="A1" s="33" t="s">
        <v>52</v>
      </c>
      <c r="B1" s="33" t="s">
        <v>53</v>
      </c>
      <c r="C1" s="33" t="s">
        <v>54</v>
      </c>
      <c r="D1" s="33" t="s">
        <v>55</v>
      </c>
      <c r="E1" s="33" t="s">
        <v>56</v>
      </c>
      <c r="F1" s="33" t="s">
        <v>57</v>
      </c>
      <c r="G1" s="33" t="s">
        <v>58</v>
      </c>
      <c r="H1" s="33" t="s">
        <v>115</v>
      </c>
      <c r="I1" s="33" t="s">
        <v>59</v>
      </c>
      <c r="J1" s="34"/>
      <c r="K1" s="34"/>
      <c r="L1" s="34"/>
      <c r="M1" s="34"/>
    </row>
    <row r="2" spans="1:13" s="40" customFormat="1" x14ac:dyDescent="0.2">
      <c r="A2" s="36" t="s">
        <v>60</v>
      </c>
      <c r="B2" s="36" t="s">
        <v>61</v>
      </c>
      <c r="C2" s="37" t="s">
        <v>62</v>
      </c>
      <c r="D2" s="37">
        <v>-20.444199999999999</v>
      </c>
      <c r="E2" s="37">
        <v>-52.875599999999999</v>
      </c>
      <c r="F2" s="37">
        <v>388</v>
      </c>
      <c r="G2" s="38">
        <v>40405</v>
      </c>
      <c r="H2" s="39">
        <v>1</v>
      </c>
      <c r="I2" s="37" t="s">
        <v>63</v>
      </c>
      <c r="J2" s="34"/>
      <c r="K2" s="34"/>
      <c r="L2" s="34"/>
      <c r="M2" s="34"/>
    </row>
    <row r="3" spans="1:13" ht="12.75" customHeight="1" x14ac:dyDescent="0.2">
      <c r="A3" s="36" t="s">
        <v>0</v>
      </c>
      <c r="B3" s="36" t="s">
        <v>61</v>
      </c>
      <c r="C3" s="37" t="s">
        <v>64</v>
      </c>
      <c r="D3" s="39">
        <v>-23.002500000000001</v>
      </c>
      <c r="E3" s="39">
        <v>-55.3294</v>
      </c>
      <c r="F3" s="39">
        <v>431</v>
      </c>
      <c r="G3" s="41">
        <v>39611</v>
      </c>
      <c r="H3" s="39">
        <v>1</v>
      </c>
      <c r="I3" s="37" t="s">
        <v>65</v>
      </c>
      <c r="J3" s="42"/>
      <c r="K3" s="42"/>
      <c r="L3" s="42"/>
      <c r="M3" s="42"/>
    </row>
    <row r="4" spans="1:13" x14ac:dyDescent="0.2">
      <c r="A4" s="36" t="s">
        <v>1</v>
      </c>
      <c r="B4" s="36" t="s">
        <v>61</v>
      </c>
      <c r="C4" s="37" t="s">
        <v>66</v>
      </c>
      <c r="D4" s="43">
        <v>-20.4756</v>
      </c>
      <c r="E4" s="43">
        <v>-55.783900000000003</v>
      </c>
      <c r="F4" s="43">
        <v>155</v>
      </c>
      <c r="G4" s="41">
        <v>39022</v>
      </c>
      <c r="H4" s="39">
        <v>1</v>
      </c>
      <c r="I4" s="37" t="s">
        <v>67</v>
      </c>
      <c r="J4" s="42"/>
      <c r="K4" s="42"/>
      <c r="L4" s="42"/>
      <c r="M4" s="42"/>
    </row>
    <row r="5" spans="1:13" ht="14.25" customHeight="1" x14ac:dyDescent="0.2">
      <c r="A5" s="36" t="s">
        <v>116</v>
      </c>
      <c r="B5" s="36" t="s">
        <v>117</v>
      </c>
      <c r="C5" s="37" t="s">
        <v>118</v>
      </c>
      <c r="D5" s="131">
        <v>-11148083</v>
      </c>
      <c r="E5" s="132">
        <v>-53763736</v>
      </c>
      <c r="F5" s="43">
        <v>347</v>
      </c>
      <c r="G5" s="41">
        <v>43199</v>
      </c>
      <c r="H5" s="39">
        <v>1</v>
      </c>
      <c r="I5" s="37" t="s">
        <v>119</v>
      </c>
      <c r="J5" s="42"/>
      <c r="K5" s="42"/>
      <c r="L5" s="42"/>
      <c r="M5" s="42"/>
    </row>
    <row r="6" spans="1:13" ht="14.25" customHeight="1" x14ac:dyDescent="0.2">
      <c r="A6" s="36" t="s">
        <v>120</v>
      </c>
      <c r="B6" s="36" t="s">
        <v>117</v>
      </c>
      <c r="C6" s="37" t="s">
        <v>121</v>
      </c>
      <c r="D6" s="132">
        <v>-22955028</v>
      </c>
      <c r="E6" s="132">
        <v>-55626001</v>
      </c>
      <c r="F6" s="43">
        <v>605</v>
      </c>
      <c r="G6" s="41">
        <v>43203</v>
      </c>
      <c r="H6" s="39">
        <v>1</v>
      </c>
      <c r="I6" s="37" t="s">
        <v>122</v>
      </c>
      <c r="J6" s="42"/>
      <c r="K6" s="42"/>
      <c r="L6" s="42"/>
      <c r="M6" s="42"/>
    </row>
    <row r="7" spans="1:13" s="45" customFormat="1" x14ac:dyDescent="0.2">
      <c r="A7" s="36" t="s">
        <v>45</v>
      </c>
      <c r="B7" s="36" t="s">
        <v>61</v>
      </c>
      <c r="C7" s="37" t="s">
        <v>68</v>
      </c>
      <c r="D7" s="43">
        <v>-22.1008</v>
      </c>
      <c r="E7" s="43">
        <v>-56.54</v>
      </c>
      <c r="F7" s="43">
        <v>208</v>
      </c>
      <c r="G7" s="41">
        <v>40764</v>
      </c>
      <c r="H7" s="39">
        <v>1</v>
      </c>
      <c r="I7" s="44" t="s">
        <v>69</v>
      </c>
      <c r="J7" s="42"/>
      <c r="K7" s="42"/>
      <c r="L7" s="42"/>
      <c r="M7" s="42"/>
    </row>
    <row r="8" spans="1:13" s="45" customFormat="1" x14ac:dyDescent="0.2">
      <c r="A8" s="36" t="s">
        <v>70</v>
      </c>
      <c r="B8" s="36" t="s">
        <v>61</v>
      </c>
      <c r="C8" s="37" t="s">
        <v>71</v>
      </c>
      <c r="D8" s="43">
        <v>-21.7514</v>
      </c>
      <c r="E8" s="43">
        <v>-52.470599999999997</v>
      </c>
      <c r="F8" s="43">
        <v>387</v>
      </c>
      <c r="G8" s="41">
        <v>41354</v>
      </c>
      <c r="H8" s="39">
        <v>1</v>
      </c>
      <c r="I8" s="44" t="s">
        <v>123</v>
      </c>
      <c r="J8" s="42"/>
      <c r="K8" s="42"/>
      <c r="L8" s="42"/>
      <c r="M8" s="42"/>
    </row>
    <row r="9" spans="1:13" s="45" customFormat="1" x14ac:dyDescent="0.2">
      <c r="A9" s="36" t="s">
        <v>124</v>
      </c>
      <c r="B9" s="36" t="s">
        <v>117</v>
      </c>
      <c r="C9" s="37" t="s">
        <v>125</v>
      </c>
      <c r="D9" s="132">
        <v>-19945539</v>
      </c>
      <c r="E9" s="132">
        <v>-54368533</v>
      </c>
      <c r="F9" s="43">
        <v>624</v>
      </c>
      <c r="G9" s="41">
        <v>43129</v>
      </c>
      <c r="H9" s="39">
        <v>1</v>
      </c>
      <c r="I9" s="44" t="s">
        <v>126</v>
      </c>
      <c r="J9" s="42"/>
      <c r="K9" s="42"/>
      <c r="L9" s="42"/>
      <c r="M9" s="42"/>
    </row>
    <row r="10" spans="1:13" s="45" customFormat="1" x14ac:dyDescent="0.2">
      <c r="A10" s="36" t="s">
        <v>127</v>
      </c>
      <c r="B10" s="36" t="s">
        <v>117</v>
      </c>
      <c r="C10" s="37" t="s">
        <v>128</v>
      </c>
      <c r="D10" s="132">
        <v>-21246756</v>
      </c>
      <c r="E10" s="132">
        <v>-564560442</v>
      </c>
      <c r="F10" s="43">
        <v>329</v>
      </c>
      <c r="G10" s="41" t="s">
        <v>129</v>
      </c>
      <c r="H10" s="39">
        <v>1</v>
      </c>
      <c r="I10" s="44" t="s">
        <v>130</v>
      </c>
      <c r="J10" s="42"/>
      <c r="K10" s="42"/>
      <c r="L10" s="42"/>
      <c r="M10" s="42"/>
    </row>
    <row r="11" spans="1:13" s="45" customFormat="1" x14ac:dyDescent="0.2">
      <c r="A11" s="36" t="s">
        <v>131</v>
      </c>
      <c r="B11" s="36" t="s">
        <v>117</v>
      </c>
      <c r="C11" s="37" t="s">
        <v>132</v>
      </c>
      <c r="D11" s="132">
        <v>-21298278</v>
      </c>
      <c r="E11" s="132">
        <v>-52068917</v>
      </c>
      <c r="F11" s="43">
        <v>345</v>
      </c>
      <c r="G11" s="41">
        <v>43196</v>
      </c>
      <c r="H11" s="39">
        <v>1</v>
      </c>
      <c r="I11" s="44" t="s">
        <v>133</v>
      </c>
      <c r="J11" s="42"/>
      <c r="K11" s="42"/>
      <c r="L11" s="42"/>
      <c r="M11" s="42"/>
    </row>
    <row r="12" spans="1:13" s="45" customFormat="1" x14ac:dyDescent="0.2">
      <c r="A12" s="36" t="s">
        <v>134</v>
      </c>
      <c r="B12" s="36" t="s">
        <v>117</v>
      </c>
      <c r="C12" s="37" t="s">
        <v>135</v>
      </c>
      <c r="D12" s="132">
        <v>-22657056</v>
      </c>
      <c r="E12" s="132">
        <v>-54819306</v>
      </c>
      <c r="F12" s="43">
        <v>456</v>
      </c>
      <c r="G12" s="41">
        <v>43165</v>
      </c>
      <c r="H12" s="39">
        <v>1</v>
      </c>
      <c r="I12" s="44" t="s">
        <v>136</v>
      </c>
      <c r="J12" s="42"/>
      <c r="K12" s="42"/>
      <c r="L12" s="42"/>
      <c r="M12" s="42"/>
    </row>
    <row r="13" spans="1:13" s="141" customFormat="1" ht="15" x14ac:dyDescent="0.25">
      <c r="A13" s="133" t="s">
        <v>137</v>
      </c>
      <c r="B13" s="133" t="s">
        <v>117</v>
      </c>
      <c r="C13" s="134" t="s">
        <v>138</v>
      </c>
      <c r="D13" s="135">
        <v>-19587528</v>
      </c>
      <c r="E13" s="135">
        <v>-54030083</v>
      </c>
      <c r="F13" s="136">
        <v>540</v>
      </c>
      <c r="G13" s="137">
        <v>43206</v>
      </c>
      <c r="H13" s="138">
        <v>1</v>
      </c>
      <c r="I13" s="139" t="s">
        <v>139</v>
      </c>
      <c r="J13" s="140"/>
      <c r="K13" s="140"/>
      <c r="L13" s="140"/>
      <c r="M13" s="140"/>
    </row>
    <row r="14" spans="1:13" x14ac:dyDescent="0.2">
      <c r="A14" s="36" t="s">
        <v>2</v>
      </c>
      <c r="B14" s="36" t="s">
        <v>61</v>
      </c>
      <c r="C14" s="37" t="s">
        <v>140</v>
      </c>
      <c r="D14" s="43">
        <v>-20.45</v>
      </c>
      <c r="E14" s="43">
        <v>-54.616599999999998</v>
      </c>
      <c r="F14" s="43">
        <v>530</v>
      </c>
      <c r="G14" s="41">
        <v>37145</v>
      </c>
      <c r="H14" s="39">
        <v>1</v>
      </c>
      <c r="I14" s="37" t="s">
        <v>72</v>
      </c>
      <c r="J14" s="42"/>
      <c r="K14" s="42"/>
      <c r="L14" s="42"/>
      <c r="M14" s="42"/>
    </row>
    <row r="15" spans="1:13" x14ac:dyDescent="0.2">
      <c r="A15" s="36" t="s">
        <v>3</v>
      </c>
      <c r="B15" s="36" t="s">
        <v>61</v>
      </c>
      <c r="C15" s="37" t="s">
        <v>141</v>
      </c>
      <c r="D15" s="39">
        <v>-19.122499999999999</v>
      </c>
      <c r="E15" s="39">
        <v>-51.720799999999997</v>
      </c>
      <c r="F15" s="43">
        <v>516</v>
      </c>
      <c r="G15" s="41">
        <v>39515</v>
      </c>
      <c r="H15" s="39">
        <v>1</v>
      </c>
      <c r="I15" s="37" t="s">
        <v>73</v>
      </c>
      <c r="J15" s="42"/>
      <c r="K15" s="42"/>
      <c r="L15" s="42" t="s">
        <v>51</v>
      </c>
      <c r="M15" s="42"/>
    </row>
    <row r="16" spans="1:13" x14ac:dyDescent="0.2">
      <c r="A16" s="36" t="s">
        <v>4</v>
      </c>
      <c r="B16" s="36" t="s">
        <v>61</v>
      </c>
      <c r="C16" s="37" t="s">
        <v>142</v>
      </c>
      <c r="D16" s="43">
        <v>-18.802199999999999</v>
      </c>
      <c r="E16" s="43">
        <v>-52.602800000000002</v>
      </c>
      <c r="F16" s="43">
        <v>818</v>
      </c>
      <c r="G16" s="41">
        <v>39070</v>
      </c>
      <c r="H16" s="39">
        <v>1</v>
      </c>
      <c r="I16" s="37" t="s">
        <v>110</v>
      </c>
      <c r="J16" s="42"/>
      <c r="K16" s="42"/>
      <c r="L16" s="42"/>
      <c r="M16" s="42"/>
    </row>
    <row r="17" spans="1:13" ht="13.5" customHeight="1" x14ac:dyDescent="0.2">
      <c r="A17" s="36" t="s">
        <v>5</v>
      </c>
      <c r="B17" s="36" t="s">
        <v>61</v>
      </c>
      <c r="C17" s="37" t="s">
        <v>143</v>
      </c>
      <c r="D17" s="43">
        <v>-18.996700000000001</v>
      </c>
      <c r="E17" s="43">
        <v>-57.637500000000003</v>
      </c>
      <c r="F17" s="43">
        <v>126</v>
      </c>
      <c r="G17" s="41">
        <v>39017</v>
      </c>
      <c r="H17" s="39">
        <v>1</v>
      </c>
      <c r="I17" s="37" t="s">
        <v>74</v>
      </c>
      <c r="J17" s="42"/>
      <c r="K17" s="42"/>
      <c r="L17" s="42"/>
      <c r="M17" s="42"/>
    </row>
    <row r="18" spans="1:13" ht="13.5" customHeight="1" x14ac:dyDescent="0.2">
      <c r="A18" s="36" t="s">
        <v>47</v>
      </c>
      <c r="B18" s="36" t="s">
        <v>61</v>
      </c>
      <c r="C18" s="37" t="s">
        <v>144</v>
      </c>
      <c r="D18" s="43">
        <v>-18.4922</v>
      </c>
      <c r="E18" s="43">
        <v>-53.167200000000001</v>
      </c>
      <c r="F18" s="43">
        <v>730</v>
      </c>
      <c r="G18" s="41">
        <v>41247</v>
      </c>
      <c r="H18" s="39">
        <v>1</v>
      </c>
      <c r="I18" s="44" t="s">
        <v>75</v>
      </c>
      <c r="J18" s="42"/>
      <c r="K18" s="42"/>
      <c r="L18" s="42" t="s">
        <v>51</v>
      </c>
      <c r="M18" s="42"/>
    </row>
    <row r="19" spans="1:13" x14ac:dyDescent="0.2">
      <c r="A19" s="36" t="s">
        <v>6</v>
      </c>
      <c r="B19" s="36" t="s">
        <v>61</v>
      </c>
      <c r="C19" s="37" t="s">
        <v>145</v>
      </c>
      <c r="D19" s="43">
        <v>-18.304400000000001</v>
      </c>
      <c r="E19" s="43">
        <v>-54.440899999999999</v>
      </c>
      <c r="F19" s="43">
        <v>252</v>
      </c>
      <c r="G19" s="41">
        <v>39028</v>
      </c>
      <c r="H19" s="39">
        <v>1</v>
      </c>
      <c r="I19" s="37" t="s">
        <v>76</v>
      </c>
      <c r="J19" s="42"/>
      <c r="K19" s="42"/>
      <c r="L19" s="42" t="s">
        <v>51</v>
      </c>
      <c r="M19" s="42"/>
    </row>
    <row r="20" spans="1:13" x14ac:dyDescent="0.2">
      <c r="A20" s="36" t="s">
        <v>7</v>
      </c>
      <c r="B20" s="36" t="s">
        <v>61</v>
      </c>
      <c r="C20" s="37" t="s">
        <v>146</v>
      </c>
      <c r="D20" s="43">
        <v>-22.193899999999999</v>
      </c>
      <c r="E20" s="46">
        <v>-54.9114</v>
      </c>
      <c r="F20" s="43">
        <v>469</v>
      </c>
      <c r="G20" s="41">
        <v>39011</v>
      </c>
      <c r="H20" s="39">
        <v>1</v>
      </c>
      <c r="I20" s="37" t="s">
        <v>77</v>
      </c>
      <c r="J20" s="42"/>
      <c r="K20" s="42"/>
      <c r="L20" s="42"/>
      <c r="M20" s="42"/>
    </row>
    <row r="21" spans="1:13" x14ac:dyDescent="0.2">
      <c r="A21" s="36" t="s">
        <v>147</v>
      </c>
      <c r="B21" s="36" t="s">
        <v>117</v>
      </c>
      <c r="C21" s="37" t="s">
        <v>148</v>
      </c>
      <c r="D21" s="132">
        <v>-22308694</v>
      </c>
      <c r="E21" s="142">
        <v>-54325833</v>
      </c>
      <c r="F21" s="43">
        <v>340</v>
      </c>
      <c r="G21" s="41">
        <v>43159</v>
      </c>
      <c r="H21" s="39">
        <v>1</v>
      </c>
      <c r="I21" s="37" t="s">
        <v>149</v>
      </c>
      <c r="J21" s="42"/>
      <c r="K21" s="42"/>
      <c r="L21" s="42"/>
      <c r="M21" s="42" t="s">
        <v>51</v>
      </c>
    </row>
    <row r="22" spans="1:13" ht="25.5" x14ac:dyDescent="0.2">
      <c r="A22" s="36" t="s">
        <v>150</v>
      </c>
      <c r="B22" s="36" t="s">
        <v>117</v>
      </c>
      <c r="C22" s="37" t="s">
        <v>151</v>
      </c>
      <c r="D22" s="132">
        <v>-23644881</v>
      </c>
      <c r="E22" s="142">
        <v>-54570289</v>
      </c>
      <c r="F22" s="43">
        <v>319</v>
      </c>
      <c r="G22" s="41">
        <v>43204</v>
      </c>
      <c r="H22" s="39">
        <v>1</v>
      </c>
      <c r="I22" s="37" t="s">
        <v>152</v>
      </c>
      <c r="J22" s="42"/>
      <c r="K22" s="42"/>
      <c r="L22" s="42"/>
      <c r="M22" s="42"/>
    </row>
    <row r="23" spans="1:13" x14ac:dyDescent="0.2">
      <c r="A23" s="36" t="s">
        <v>153</v>
      </c>
      <c r="B23" s="36" t="s">
        <v>117</v>
      </c>
      <c r="C23" s="37" t="s">
        <v>154</v>
      </c>
      <c r="D23" s="132">
        <v>-22092833</v>
      </c>
      <c r="E23" s="142">
        <v>-54798833</v>
      </c>
      <c r="F23" s="43">
        <v>360</v>
      </c>
      <c r="G23" s="41">
        <v>43157</v>
      </c>
      <c r="H23" s="39">
        <v>1</v>
      </c>
      <c r="I23" s="37" t="s">
        <v>155</v>
      </c>
      <c r="J23" s="42"/>
      <c r="K23" s="42"/>
      <c r="L23" s="42"/>
      <c r="M23" s="42"/>
    </row>
    <row r="24" spans="1:13" x14ac:dyDescent="0.2">
      <c r="A24" s="36" t="s">
        <v>78</v>
      </c>
      <c r="B24" s="36" t="s">
        <v>61</v>
      </c>
      <c r="C24" s="37" t="s">
        <v>79</v>
      </c>
      <c r="D24" s="39">
        <v>-23.449400000000001</v>
      </c>
      <c r="E24" s="39">
        <v>-54.181699999999999</v>
      </c>
      <c r="F24" s="39">
        <v>336</v>
      </c>
      <c r="G24" s="41">
        <v>39598</v>
      </c>
      <c r="H24" s="39">
        <v>1</v>
      </c>
      <c r="I24" s="37" t="s">
        <v>80</v>
      </c>
      <c r="J24" s="42"/>
      <c r="K24" s="42"/>
      <c r="L24" s="42" t="s">
        <v>51</v>
      </c>
      <c r="M24" s="42" t="s">
        <v>51</v>
      </c>
    </row>
    <row r="25" spans="1:13" x14ac:dyDescent="0.2">
      <c r="A25" s="36" t="s">
        <v>9</v>
      </c>
      <c r="B25" s="36" t="s">
        <v>61</v>
      </c>
      <c r="C25" s="37" t="s">
        <v>81</v>
      </c>
      <c r="D25" s="43">
        <v>-22.3</v>
      </c>
      <c r="E25" s="43">
        <v>-53.816600000000001</v>
      </c>
      <c r="F25" s="43">
        <v>373.29</v>
      </c>
      <c r="G25" s="41">
        <v>37662</v>
      </c>
      <c r="H25" s="39">
        <v>1</v>
      </c>
      <c r="I25" s="37" t="s">
        <v>82</v>
      </c>
      <c r="J25" s="42"/>
      <c r="K25" s="42"/>
      <c r="L25" s="42" t="s">
        <v>51</v>
      </c>
      <c r="M25" s="42"/>
    </row>
    <row r="26" spans="1:13" s="45" customFormat="1" x14ac:dyDescent="0.2">
      <c r="A26" s="36" t="s">
        <v>46</v>
      </c>
      <c r="B26" s="36" t="s">
        <v>61</v>
      </c>
      <c r="C26" s="37" t="s">
        <v>83</v>
      </c>
      <c r="D26" s="43">
        <v>-21.478200000000001</v>
      </c>
      <c r="E26" s="43">
        <v>-56.136899999999997</v>
      </c>
      <c r="F26" s="43">
        <v>249</v>
      </c>
      <c r="G26" s="41">
        <v>40759</v>
      </c>
      <c r="H26" s="39">
        <v>1</v>
      </c>
      <c r="I26" s="44" t="s">
        <v>84</v>
      </c>
      <c r="J26" s="42"/>
      <c r="K26" s="42"/>
      <c r="L26" s="42"/>
      <c r="M26" s="42"/>
    </row>
    <row r="27" spans="1:13" x14ac:dyDescent="0.2">
      <c r="A27" s="36" t="s">
        <v>10</v>
      </c>
      <c r="B27" s="36" t="s">
        <v>61</v>
      </c>
      <c r="C27" s="37" t="s">
        <v>85</v>
      </c>
      <c r="D27" s="39">
        <v>-22.857199999999999</v>
      </c>
      <c r="E27" s="39">
        <v>-54.605600000000003</v>
      </c>
      <c r="F27" s="39">
        <v>379</v>
      </c>
      <c r="G27" s="41">
        <v>39617</v>
      </c>
      <c r="H27" s="39">
        <v>1</v>
      </c>
      <c r="I27" s="37" t="s">
        <v>86</v>
      </c>
      <c r="J27" s="42"/>
      <c r="K27" s="42"/>
      <c r="L27" s="42"/>
      <c r="M27" s="42"/>
    </row>
    <row r="28" spans="1:13" x14ac:dyDescent="0.2">
      <c r="A28" s="36" t="s">
        <v>156</v>
      </c>
      <c r="B28" s="36" t="s">
        <v>117</v>
      </c>
      <c r="C28" s="37" t="s">
        <v>157</v>
      </c>
      <c r="D28" s="132">
        <v>-22575389</v>
      </c>
      <c r="E28" s="132">
        <v>-55160833</v>
      </c>
      <c r="F28" s="39">
        <v>499</v>
      </c>
      <c r="G28" s="41">
        <v>43166</v>
      </c>
      <c r="H28" s="39">
        <v>1</v>
      </c>
      <c r="I28" s="37" t="s">
        <v>158</v>
      </c>
      <c r="J28" s="42"/>
      <c r="K28" s="42"/>
      <c r="L28" s="42"/>
      <c r="M28" s="42"/>
    </row>
    <row r="29" spans="1:13" ht="12.75" customHeight="1" x14ac:dyDescent="0.2">
      <c r="A29" s="36" t="s">
        <v>11</v>
      </c>
      <c r="B29" s="36" t="s">
        <v>61</v>
      </c>
      <c r="C29" s="37" t="s">
        <v>159</v>
      </c>
      <c r="D29" s="43">
        <v>-21.609200000000001</v>
      </c>
      <c r="E29" s="43">
        <v>-55.177799999999998</v>
      </c>
      <c r="F29" s="43">
        <v>401</v>
      </c>
      <c r="G29" s="41">
        <v>39065</v>
      </c>
      <c r="H29" s="39">
        <v>1</v>
      </c>
      <c r="I29" s="37" t="s">
        <v>87</v>
      </c>
      <c r="J29" s="42"/>
      <c r="K29" s="42"/>
      <c r="L29" s="42"/>
      <c r="M29" s="42"/>
    </row>
    <row r="30" spans="1:13" ht="12.75" customHeight="1" x14ac:dyDescent="0.2">
      <c r="A30" s="36" t="s">
        <v>160</v>
      </c>
      <c r="B30" s="36" t="s">
        <v>117</v>
      </c>
      <c r="C30" s="37" t="s">
        <v>161</v>
      </c>
      <c r="D30" s="132">
        <v>-21450972</v>
      </c>
      <c r="E30" s="132">
        <v>-54341972</v>
      </c>
      <c r="F30" s="43">
        <v>500</v>
      </c>
      <c r="G30" s="41">
        <v>43153</v>
      </c>
      <c r="H30" s="39">
        <v>1</v>
      </c>
      <c r="I30" s="37" t="s">
        <v>162</v>
      </c>
      <c r="J30" s="42"/>
      <c r="K30" s="42"/>
      <c r="L30" s="42"/>
      <c r="M30" s="42"/>
    </row>
    <row r="31" spans="1:13" ht="12.75" customHeight="1" x14ac:dyDescent="0.2">
      <c r="A31" s="36" t="s">
        <v>163</v>
      </c>
      <c r="B31" s="36" t="s">
        <v>117</v>
      </c>
      <c r="C31" s="37" t="s">
        <v>164</v>
      </c>
      <c r="D31" s="132">
        <v>-22078528</v>
      </c>
      <c r="E31" s="132">
        <v>-53465889</v>
      </c>
      <c r="F31" s="43">
        <v>372</v>
      </c>
      <c r="G31" s="41">
        <v>43199</v>
      </c>
      <c r="H31" s="39">
        <v>1</v>
      </c>
      <c r="I31" s="37" t="s">
        <v>165</v>
      </c>
      <c r="J31" s="42"/>
      <c r="K31" s="42"/>
      <c r="L31" s="42"/>
      <c r="M31" s="42"/>
    </row>
    <row r="32" spans="1:13" s="45" customFormat="1" x14ac:dyDescent="0.2">
      <c r="A32" s="36" t="s">
        <v>12</v>
      </c>
      <c r="B32" s="36" t="s">
        <v>61</v>
      </c>
      <c r="C32" s="37" t="s">
        <v>166</v>
      </c>
      <c r="D32" s="43">
        <v>-20.395600000000002</v>
      </c>
      <c r="E32" s="43">
        <v>-56.431699999999999</v>
      </c>
      <c r="F32" s="43">
        <v>140</v>
      </c>
      <c r="G32" s="41">
        <v>39023</v>
      </c>
      <c r="H32" s="39">
        <v>1</v>
      </c>
      <c r="I32" s="37" t="s">
        <v>88</v>
      </c>
      <c r="J32" s="42"/>
      <c r="K32" s="42"/>
      <c r="L32" s="42"/>
      <c r="M32" s="42" t="s">
        <v>51</v>
      </c>
    </row>
    <row r="33" spans="1:13" x14ac:dyDescent="0.2">
      <c r="A33" s="36" t="s">
        <v>89</v>
      </c>
      <c r="B33" s="36" t="s">
        <v>61</v>
      </c>
      <c r="C33" s="37" t="s">
        <v>167</v>
      </c>
      <c r="D33" s="43">
        <v>-18.988900000000001</v>
      </c>
      <c r="E33" s="43">
        <v>-56.623100000000001</v>
      </c>
      <c r="F33" s="43">
        <v>104</v>
      </c>
      <c r="G33" s="41">
        <v>38932</v>
      </c>
      <c r="H33" s="39">
        <v>1</v>
      </c>
      <c r="I33" s="37" t="s">
        <v>90</v>
      </c>
      <c r="J33" s="42"/>
      <c r="K33" s="42"/>
      <c r="L33" s="42"/>
      <c r="M33" s="42"/>
    </row>
    <row r="34" spans="1:13" s="45" customFormat="1" x14ac:dyDescent="0.2">
      <c r="A34" s="36" t="s">
        <v>14</v>
      </c>
      <c r="B34" s="36" t="s">
        <v>61</v>
      </c>
      <c r="C34" s="37" t="s">
        <v>168</v>
      </c>
      <c r="D34" s="43">
        <v>-19.414300000000001</v>
      </c>
      <c r="E34" s="43">
        <v>-51.1053</v>
      </c>
      <c r="F34" s="43">
        <v>424</v>
      </c>
      <c r="G34" s="41" t="s">
        <v>91</v>
      </c>
      <c r="H34" s="39">
        <v>1</v>
      </c>
      <c r="I34" s="37" t="s">
        <v>92</v>
      </c>
      <c r="J34" s="42"/>
      <c r="K34" s="42"/>
      <c r="L34" s="42"/>
      <c r="M34" s="42"/>
    </row>
    <row r="35" spans="1:13" s="45" customFormat="1" x14ac:dyDescent="0.2">
      <c r="A35" s="36" t="s">
        <v>169</v>
      </c>
      <c r="B35" s="36" t="s">
        <v>117</v>
      </c>
      <c r="C35" s="37" t="s">
        <v>170</v>
      </c>
      <c r="D35" s="132">
        <v>-18072711</v>
      </c>
      <c r="E35" s="132">
        <v>-54548811</v>
      </c>
      <c r="F35" s="43">
        <v>251</v>
      </c>
      <c r="G35" s="41">
        <v>43133</v>
      </c>
      <c r="H35" s="39">
        <v>1</v>
      </c>
      <c r="I35" s="37" t="s">
        <v>171</v>
      </c>
      <c r="J35" s="42"/>
      <c r="K35" s="42"/>
      <c r="L35" s="42"/>
      <c r="M35" s="42" t="s">
        <v>51</v>
      </c>
    </row>
    <row r="36" spans="1:13" x14ac:dyDescent="0.2">
      <c r="A36" s="36" t="s">
        <v>15</v>
      </c>
      <c r="B36" s="36" t="s">
        <v>61</v>
      </c>
      <c r="C36" s="37" t="s">
        <v>172</v>
      </c>
      <c r="D36" s="43">
        <v>-22.533300000000001</v>
      </c>
      <c r="E36" s="43">
        <v>-55.533299999999997</v>
      </c>
      <c r="F36" s="43">
        <v>650</v>
      </c>
      <c r="G36" s="41">
        <v>37140</v>
      </c>
      <c r="H36" s="39">
        <v>1</v>
      </c>
      <c r="I36" s="37" t="s">
        <v>93</v>
      </c>
      <c r="J36" s="42"/>
      <c r="K36" s="42"/>
      <c r="L36" s="42"/>
      <c r="M36" s="42"/>
    </row>
    <row r="37" spans="1:13" x14ac:dyDescent="0.2">
      <c r="A37" s="36" t="s">
        <v>16</v>
      </c>
      <c r="B37" s="36" t="s">
        <v>61</v>
      </c>
      <c r="C37" s="37" t="s">
        <v>173</v>
      </c>
      <c r="D37" s="43">
        <v>-21.7058</v>
      </c>
      <c r="E37" s="43">
        <v>-57.5533</v>
      </c>
      <c r="F37" s="43">
        <v>85</v>
      </c>
      <c r="G37" s="41">
        <v>39014</v>
      </c>
      <c r="H37" s="39">
        <v>1</v>
      </c>
      <c r="I37" s="37" t="s">
        <v>94</v>
      </c>
      <c r="J37" s="42"/>
      <c r="K37" s="42"/>
      <c r="L37" s="42"/>
      <c r="M37" s="42"/>
    </row>
    <row r="38" spans="1:13" s="45" customFormat="1" x14ac:dyDescent="0.2">
      <c r="A38" s="36" t="s">
        <v>18</v>
      </c>
      <c r="B38" s="36" t="s">
        <v>61</v>
      </c>
      <c r="C38" s="37" t="s">
        <v>174</v>
      </c>
      <c r="D38" s="43">
        <v>-19.420100000000001</v>
      </c>
      <c r="E38" s="43">
        <v>-54.553100000000001</v>
      </c>
      <c r="F38" s="43">
        <v>647</v>
      </c>
      <c r="G38" s="41">
        <v>39067</v>
      </c>
      <c r="H38" s="39">
        <v>1</v>
      </c>
      <c r="I38" s="37" t="s">
        <v>111</v>
      </c>
      <c r="J38" s="42"/>
      <c r="K38" s="42"/>
      <c r="L38" s="42"/>
      <c r="M38" s="42"/>
    </row>
    <row r="39" spans="1:13" s="45" customFormat="1" x14ac:dyDescent="0.2">
      <c r="A39" s="36" t="s">
        <v>175</v>
      </c>
      <c r="B39" s="36" t="s">
        <v>117</v>
      </c>
      <c r="C39" s="37" t="s">
        <v>176</v>
      </c>
      <c r="D39" s="132">
        <v>-20466094</v>
      </c>
      <c r="E39" s="132">
        <v>-53763028</v>
      </c>
      <c r="F39" s="43">
        <v>442</v>
      </c>
      <c r="G39" s="41">
        <v>43118</v>
      </c>
      <c r="H39" s="39">
        <v>1</v>
      </c>
      <c r="I39" s="37"/>
      <c r="J39" s="42"/>
      <c r="K39" s="42"/>
      <c r="L39" s="42"/>
      <c r="M39" s="42"/>
    </row>
    <row r="40" spans="1:13" x14ac:dyDescent="0.2">
      <c r="A40" s="36" t="s">
        <v>95</v>
      </c>
      <c r="B40" s="36" t="s">
        <v>61</v>
      </c>
      <c r="C40" s="37" t="s">
        <v>177</v>
      </c>
      <c r="D40" s="39">
        <v>-21.774999999999999</v>
      </c>
      <c r="E40" s="39">
        <v>-54.528100000000002</v>
      </c>
      <c r="F40" s="39">
        <v>329</v>
      </c>
      <c r="G40" s="41">
        <v>39625</v>
      </c>
      <c r="H40" s="39">
        <v>1</v>
      </c>
      <c r="I40" s="37" t="s">
        <v>96</v>
      </c>
      <c r="J40" s="42"/>
      <c r="K40" s="42"/>
      <c r="L40" s="42"/>
      <c r="M40" s="42" t="s">
        <v>51</v>
      </c>
    </row>
    <row r="41" spans="1:13" s="50" customFormat="1" ht="15" customHeight="1" x14ac:dyDescent="0.2">
      <c r="A41" s="47" t="s">
        <v>178</v>
      </c>
      <c r="B41" s="47" t="s">
        <v>117</v>
      </c>
      <c r="C41" s="37" t="s">
        <v>179</v>
      </c>
      <c r="D41" s="143">
        <v>-21305889</v>
      </c>
      <c r="E41" s="143">
        <v>-52820375</v>
      </c>
      <c r="F41" s="48">
        <v>383</v>
      </c>
      <c r="G41" s="38">
        <v>43209</v>
      </c>
      <c r="H41" s="37">
        <v>1</v>
      </c>
      <c r="I41" s="47" t="s">
        <v>180</v>
      </c>
      <c r="J41" s="49"/>
      <c r="K41" s="49"/>
      <c r="L41" s="49"/>
      <c r="M41" s="49"/>
    </row>
    <row r="42" spans="1:13" s="50" customFormat="1" ht="15" customHeight="1" x14ac:dyDescent="0.2">
      <c r="A42" s="47" t="s">
        <v>31</v>
      </c>
      <c r="B42" s="47" t="s">
        <v>61</v>
      </c>
      <c r="C42" s="37" t="s">
        <v>181</v>
      </c>
      <c r="D42" s="143">
        <v>-20981633</v>
      </c>
      <c r="E42" s="48">
        <v>-54.971899999999998</v>
      </c>
      <c r="F42" s="48">
        <v>464</v>
      </c>
      <c r="G42" s="38" t="s">
        <v>97</v>
      </c>
      <c r="H42" s="37">
        <v>1</v>
      </c>
      <c r="I42" s="47" t="s">
        <v>98</v>
      </c>
      <c r="J42" s="49"/>
      <c r="K42" s="49"/>
      <c r="L42" s="49"/>
      <c r="M42" s="49"/>
    </row>
    <row r="43" spans="1:13" s="45" customFormat="1" x14ac:dyDescent="0.2">
      <c r="A43" s="36" t="s">
        <v>19</v>
      </c>
      <c r="B43" s="36" t="s">
        <v>61</v>
      </c>
      <c r="C43" s="37" t="s">
        <v>182</v>
      </c>
      <c r="D43" s="39">
        <v>-23.966899999999999</v>
      </c>
      <c r="E43" s="39">
        <v>-55.0242</v>
      </c>
      <c r="F43" s="39">
        <v>402</v>
      </c>
      <c r="G43" s="41">
        <v>39605</v>
      </c>
      <c r="H43" s="39">
        <v>1</v>
      </c>
      <c r="I43" s="37" t="s">
        <v>99</v>
      </c>
      <c r="J43" s="42"/>
      <c r="K43" s="42"/>
      <c r="L43" s="42"/>
      <c r="M43" s="42"/>
    </row>
    <row r="44" spans="1:13" s="45" customFormat="1" x14ac:dyDescent="0.2">
      <c r="A44" s="36" t="s">
        <v>183</v>
      </c>
      <c r="B44" s="36" t="s">
        <v>117</v>
      </c>
      <c r="C44" s="37" t="s">
        <v>184</v>
      </c>
      <c r="D44" s="132">
        <v>-20351444</v>
      </c>
      <c r="E44" s="132">
        <v>-51430222</v>
      </c>
      <c r="F44" s="39">
        <v>374</v>
      </c>
      <c r="G44" s="41">
        <v>43196</v>
      </c>
      <c r="H44" s="39">
        <v>1</v>
      </c>
      <c r="I44" s="37" t="s">
        <v>185</v>
      </c>
      <c r="J44" s="42"/>
      <c r="K44" s="42"/>
      <c r="L44" s="42"/>
      <c r="M44" s="42"/>
    </row>
    <row r="45" spans="1:13" s="52" customFormat="1" x14ac:dyDescent="0.2">
      <c r="A45" s="47" t="s">
        <v>48</v>
      </c>
      <c r="B45" s="47" t="s">
        <v>61</v>
      </c>
      <c r="C45" s="37" t="s">
        <v>186</v>
      </c>
      <c r="D45" s="37">
        <v>-17.634699999999999</v>
      </c>
      <c r="E45" s="37">
        <v>-54.760100000000001</v>
      </c>
      <c r="F45" s="37">
        <v>486</v>
      </c>
      <c r="G45" s="38" t="s">
        <v>100</v>
      </c>
      <c r="H45" s="37">
        <v>1</v>
      </c>
      <c r="I45" s="39" t="s">
        <v>101</v>
      </c>
      <c r="J45" s="51"/>
      <c r="K45" s="51"/>
      <c r="L45" s="51"/>
      <c r="M45" s="51"/>
    </row>
    <row r="46" spans="1:13" x14ac:dyDescent="0.2">
      <c r="A46" s="36" t="s">
        <v>20</v>
      </c>
      <c r="B46" s="36" t="s">
        <v>61</v>
      </c>
      <c r="C46" s="37" t="s">
        <v>187</v>
      </c>
      <c r="D46" s="39">
        <v>-20.783300000000001</v>
      </c>
      <c r="E46" s="39">
        <v>-51.7</v>
      </c>
      <c r="F46" s="39">
        <v>313</v>
      </c>
      <c r="G46" s="41">
        <v>37137</v>
      </c>
      <c r="H46" s="39">
        <v>1</v>
      </c>
      <c r="I46" s="37" t="s">
        <v>102</v>
      </c>
      <c r="J46" s="42"/>
      <c r="K46" s="42"/>
      <c r="L46" s="42"/>
      <c r="M46" s="42"/>
    </row>
    <row r="47" spans="1:13" ht="18" customHeight="1" x14ac:dyDescent="0.2">
      <c r="A47" s="53"/>
      <c r="B47" s="54"/>
      <c r="C47" s="55"/>
      <c r="D47" s="55"/>
      <c r="E47" s="55"/>
      <c r="F47" s="55"/>
      <c r="G47" s="33" t="s">
        <v>103</v>
      </c>
      <c r="H47" s="37">
        <f>SUM(H2:H46)</f>
        <v>45</v>
      </c>
      <c r="I47" s="53"/>
      <c r="J47" s="42"/>
      <c r="K47" s="42"/>
      <c r="L47" s="42"/>
      <c r="M47" s="42"/>
    </row>
    <row r="48" spans="1:13" x14ac:dyDescent="0.2">
      <c r="A48" s="42" t="s">
        <v>104</v>
      </c>
      <c r="B48" s="56"/>
      <c r="C48" s="56"/>
      <c r="D48" s="56"/>
      <c r="E48" s="56"/>
      <c r="F48" s="56"/>
      <c r="G48" s="42"/>
      <c r="H48" s="57"/>
      <c r="I48" s="42"/>
      <c r="J48" s="42"/>
      <c r="K48" s="42"/>
      <c r="L48" s="42"/>
      <c r="M48" s="42"/>
    </row>
    <row r="49" spans="1:13" x14ac:dyDescent="0.2">
      <c r="A49" s="58" t="s">
        <v>105</v>
      </c>
      <c r="B49" s="59"/>
      <c r="C49" s="59"/>
      <c r="D49" s="59"/>
      <c r="E49" s="59"/>
      <c r="F49" s="59"/>
      <c r="G49" s="42"/>
      <c r="H49" s="42"/>
      <c r="I49" s="42"/>
      <c r="J49" s="42"/>
      <c r="K49" s="42"/>
      <c r="L49" s="42"/>
      <c r="M49" s="42"/>
    </row>
    <row r="50" spans="1:13" x14ac:dyDescent="0.2">
      <c r="A50" s="42"/>
      <c r="B50" s="59"/>
      <c r="C50" s="59"/>
      <c r="D50" s="59"/>
      <c r="E50" s="59"/>
      <c r="F50" s="59"/>
      <c r="G50" s="42"/>
      <c r="H50" s="42"/>
      <c r="I50" s="42"/>
      <c r="J50" s="42"/>
      <c r="K50" s="42"/>
      <c r="L50" s="42"/>
      <c r="M50" s="42"/>
    </row>
    <row r="51" spans="1:13" x14ac:dyDescent="0.2">
      <c r="A51" s="42"/>
      <c r="B51" s="59"/>
      <c r="C51" s="59"/>
      <c r="D51" s="59"/>
      <c r="E51" s="59"/>
      <c r="F51" s="59"/>
      <c r="G51" s="42"/>
      <c r="H51" s="42"/>
      <c r="I51" s="42"/>
      <c r="J51" s="42"/>
      <c r="K51" s="42"/>
      <c r="L51" s="42"/>
      <c r="M51" s="42"/>
    </row>
    <row r="52" spans="1:13" x14ac:dyDescent="0.2">
      <c r="A52" s="42"/>
      <c r="B52" s="59"/>
      <c r="C52" s="59"/>
      <c r="D52" s="59"/>
      <c r="E52" s="59"/>
      <c r="F52" s="59"/>
      <c r="G52" s="42"/>
      <c r="H52" s="42"/>
      <c r="I52" s="42"/>
      <c r="J52" s="42"/>
      <c r="K52" s="42"/>
      <c r="L52" s="42"/>
      <c r="M52" s="42"/>
    </row>
    <row r="53" spans="1:13" x14ac:dyDescent="0.2">
      <c r="A53" s="42"/>
      <c r="B53" s="59"/>
      <c r="C53" s="59"/>
      <c r="D53" s="59"/>
      <c r="E53" s="59"/>
      <c r="F53" s="59"/>
      <c r="G53" s="42"/>
      <c r="H53" s="42"/>
      <c r="I53" s="42"/>
      <c r="J53" s="42"/>
      <c r="K53" s="42"/>
      <c r="L53" s="42"/>
      <c r="M53" s="42"/>
    </row>
    <row r="54" spans="1:13" x14ac:dyDescent="0.2">
      <c r="A54" s="42"/>
      <c r="B54" s="59"/>
      <c r="C54" s="59"/>
      <c r="D54" s="59"/>
      <c r="E54" s="59"/>
      <c r="F54" s="59"/>
      <c r="G54" s="42"/>
      <c r="H54" s="42"/>
      <c r="I54" s="42"/>
      <c r="J54" s="42"/>
      <c r="K54" s="42"/>
      <c r="L54" s="42"/>
      <c r="M54" s="42"/>
    </row>
    <row r="55" spans="1:13" x14ac:dyDescent="0.2">
      <c r="A55" s="42"/>
      <c r="B55" s="59"/>
      <c r="C55" s="59"/>
      <c r="D55" s="59"/>
      <c r="E55" s="59"/>
      <c r="F55" s="59"/>
      <c r="G55" s="42"/>
      <c r="H55" s="42"/>
      <c r="I55" s="42"/>
      <c r="J55" s="42"/>
      <c r="K55" s="42"/>
      <c r="L55" s="42"/>
      <c r="M55" s="42"/>
    </row>
    <row r="56" spans="1:13" x14ac:dyDescent="0.2">
      <c r="A56" s="42"/>
      <c r="B56" s="59"/>
      <c r="C56" s="59"/>
      <c r="D56" s="59"/>
      <c r="E56" s="59"/>
      <c r="F56" s="59"/>
      <c r="G56" s="42"/>
      <c r="H56" s="42"/>
      <c r="I56" s="42"/>
      <c r="J56" s="42"/>
      <c r="K56" s="42"/>
      <c r="L56" s="42"/>
      <c r="M56" s="42"/>
    </row>
    <row r="57" spans="1:13" x14ac:dyDescent="0.2">
      <c r="A57" s="42"/>
      <c r="B57" s="59"/>
      <c r="C57" s="59"/>
      <c r="D57" s="59"/>
      <c r="E57" s="59"/>
      <c r="F57" s="59"/>
      <c r="G57" s="42"/>
      <c r="H57" s="42"/>
      <c r="I57" s="42"/>
      <c r="J57" s="42"/>
      <c r="K57" s="42"/>
      <c r="L57" s="42"/>
      <c r="M57" s="42"/>
    </row>
    <row r="58" spans="1:13" x14ac:dyDescent="0.2">
      <c r="A58" s="42"/>
      <c r="B58" s="59"/>
      <c r="C58" s="59"/>
      <c r="D58" s="59"/>
      <c r="E58" s="59"/>
      <c r="F58" s="59"/>
      <c r="G58" s="42"/>
      <c r="H58" s="42"/>
      <c r="I58" s="42"/>
      <c r="J58" s="42"/>
      <c r="K58" s="42"/>
      <c r="L58" s="42"/>
      <c r="M58" s="42"/>
    </row>
    <row r="59" spans="1:13" x14ac:dyDescent="0.2">
      <c r="A59" s="42"/>
      <c r="B59" s="59"/>
      <c r="C59" s="59"/>
      <c r="D59" s="59"/>
      <c r="E59" s="59"/>
      <c r="F59" s="59" t="s">
        <v>51</v>
      </c>
      <c r="G59" s="42"/>
      <c r="H59" s="42"/>
      <c r="I59" s="42"/>
      <c r="J59" s="42"/>
      <c r="K59" s="42"/>
      <c r="L59" s="42"/>
      <c r="M59" s="42"/>
    </row>
    <row r="60" spans="1:13" x14ac:dyDescent="0.2">
      <c r="A60" s="42"/>
      <c r="B60" s="59"/>
      <c r="C60" s="59"/>
      <c r="D60" s="59"/>
      <c r="E60" s="59"/>
      <c r="F60" s="59"/>
      <c r="G60" s="42"/>
      <c r="H60" s="42"/>
      <c r="I60" s="42"/>
      <c r="J60" s="42"/>
      <c r="K60" s="42"/>
      <c r="L60" s="42"/>
      <c r="M60" s="42"/>
    </row>
    <row r="61" spans="1:13" x14ac:dyDescent="0.2">
      <c r="A61" s="42"/>
      <c r="B61" s="59"/>
      <c r="C61" s="59"/>
      <c r="D61" s="59"/>
      <c r="E61" s="59"/>
      <c r="F61" s="59"/>
      <c r="G61" s="42"/>
      <c r="H61" s="42"/>
      <c r="I61" s="42"/>
      <c r="J61" s="42"/>
      <c r="K61" s="42"/>
      <c r="L61" s="42"/>
      <c r="M61" s="42"/>
    </row>
    <row r="62" spans="1:13" x14ac:dyDescent="0.2">
      <c r="A62" s="42"/>
      <c r="B62" s="59"/>
      <c r="C62" s="59"/>
      <c r="D62" s="59"/>
      <c r="E62" s="59"/>
      <c r="F62" s="59"/>
      <c r="G62" s="42"/>
      <c r="H62" s="42"/>
      <c r="I62" s="42"/>
      <c r="J62" s="42"/>
      <c r="K62" s="42"/>
      <c r="L62" s="42"/>
      <c r="M62" s="42"/>
    </row>
    <row r="63" spans="1:13" x14ac:dyDescent="0.2">
      <c r="A63" s="42"/>
      <c r="B63" s="59"/>
      <c r="C63" s="59"/>
      <c r="D63" s="59"/>
      <c r="E63" s="59"/>
      <c r="F63" s="59"/>
      <c r="G63" s="42"/>
      <c r="H63" s="42"/>
      <c r="I63" s="42"/>
      <c r="J63" s="42"/>
      <c r="K63" s="42"/>
      <c r="L63" s="42"/>
      <c r="M63" s="42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zoomScale="90" zoomScaleNormal="90" workbookViewId="0">
      <selection activeCell="L63" sqref="L63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7.28515625" style="11" bestFit="1" customWidth="1"/>
  </cols>
  <sheetData>
    <row r="1" spans="1:34" ht="20.100000000000001" customHeight="1" x14ac:dyDescent="0.2">
      <c r="A1" s="151" t="s">
        <v>23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3"/>
    </row>
    <row r="2" spans="1:34" ht="20.100000000000001" customHeight="1" x14ac:dyDescent="0.2">
      <c r="A2" s="154" t="s">
        <v>21</v>
      </c>
      <c r="B2" s="147" t="s">
        <v>112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9"/>
    </row>
    <row r="3" spans="1:34" s="4" customFormat="1" ht="20.100000000000001" customHeight="1" x14ac:dyDescent="0.2">
      <c r="A3" s="154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50">
        <v>30</v>
      </c>
      <c r="AF3" s="150">
        <v>31</v>
      </c>
      <c r="AG3" s="27" t="s">
        <v>39</v>
      </c>
      <c r="AH3" s="96" t="s">
        <v>38</v>
      </c>
    </row>
    <row r="4" spans="1:34" s="5" customFormat="1" ht="20.100000000000001" customHeight="1" x14ac:dyDescent="0.2">
      <c r="A4" s="154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27" t="s">
        <v>37</v>
      </c>
      <c r="AH4" s="96" t="s">
        <v>37</v>
      </c>
    </row>
    <row r="5" spans="1:34" s="5" customFormat="1" ht="20.100000000000001" customHeight="1" x14ac:dyDescent="0.2">
      <c r="A5" s="145" t="s">
        <v>44</v>
      </c>
      <c r="B5" s="15">
        <f>[1]Outubro!$C$5</f>
        <v>35.5</v>
      </c>
      <c r="C5" s="15">
        <f>[1]Outubro!$C$6</f>
        <v>36.4</v>
      </c>
      <c r="D5" s="15">
        <f>[1]Outubro!$C$7</f>
        <v>36.299999999999997</v>
      </c>
      <c r="E5" s="15">
        <f>[1]Outubro!$C$8</f>
        <v>34.299999999999997</v>
      </c>
      <c r="F5" s="15">
        <f>[1]Outubro!$C$9</f>
        <v>32.4</v>
      </c>
      <c r="G5" s="15">
        <f>[1]Outubro!$C$10</f>
        <v>31.9</v>
      </c>
      <c r="H5" s="15">
        <f>[1]Outubro!$C$11</f>
        <v>36.1</v>
      </c>
      <c r="I5" s="15">
        <f>[1]Outubro!$C$12</f>
        <v>33.4</v>
      </c>
      <c r="J5" s="15">
        <f>[1]Outubro!$C$13</f>
        <v>36.200000000000003</v>
      </c>
      <c r="K5" s="15">
        <f>[1]Outubro!$C$14</f>
        <v>30.4</v>
      </c>
      <c r="L5" s="15">
        <f>[1]Outubro!$C$15</f>
        <v>32.799999999999997</v>
      </c>
      <c r="M5" s="15">
        <f>[1]Outubro!$C$16</f>
        <v>31.1</v>
      </c>
      <c r="N5" s="15">
        <f>[1]Outubro!$C$17</f>
        <v>32.5</v>
      </c>
      <c r="O5" s="15">
        <f>[1]Outubro!$C$18</f>
        <v>33.5</v>
      </c>
      <c r="P5" s="15">
        <f>[1]Outubro!$C$19</f>
        <v>33.4</v>
      </c>
      <c r="Q5" s="15">
        <f>[1]Outubro!$C$20</f>
        <v>36.299999999999997</v>
      </c>
      <c r="R5" s="15">
        <f>[1]Outubro!$C$21</f>
        <v>36</v>
      </c>
      <c r="S5" s="15">
        <f>[1]Outubro!$C$22</f>
        <v>38</v>
      </c>
      <c r="T5" s="15">
        <f>[1]Outubro!$C$23</f>
        <v>33.6</v>
      </c>
      <c r="U5" s="15">
        <f>[1]Outubro!$C$24</f>
        <v>31.2</v>
      </c>
      <c r="V5" s="15">
        <f>[1]Outubro!$C$25</f>
        <v>31.9</v>
      </c>
      <c r="W5" s="15">
        <f>[1]Outubro!$C$26</f>
        <v>36.1</v>
      </c>
      <c r="X5" s="15">
        <f>[1]Outubro!$C$27</f>
        <v>34.4</v>
      </c>
      <c r="Y5" s="15">
        <f>[1]Outubro!$C$28</f>
        <v>25.6</v>
      </c>
      <c r="Z5" s="15">
        <f>[1]Outubro!$C$29</f>
        <v>30.7</v>
      </c>
      <c r="AA5" s="15">
        <f>[1]Outubro!$C$30</f>
        <v>31.5</v>
      </c>
      <c r="AB5" s="15">
        <f>[1]Outubro!$C$31</f>
        <v>30.5</v>
      </c>
      <c r="AC5" s="15">
        <f>[1]Outubro!$C$32</f>
        <v>31.5</v>
      </c>
      <c r="AD5" s="15">
        <f>[1]Outubro!$C$33</f>
        <v>34.1</v>
      </c>
      <c r="AE5" s="15">
        <f>[1]Outubro!$C$34</f>
        <v>36.4</v>
      </c>
      <c r="AF5" s="15">
        <f>[1]Outubro!$C$35</f>
        <v>38.299999999999997</v>
      </c>
      <c r="AG5" s="28">
        <f>MAX(B5:AF5)</f>
        <v>38.299999999999997</v>
      </c>
      <c r="AH5" s="97">
        <f>AVERAGE(B5:AF5)</f>
        <v>33.6225806451613</v>
      </c>
    </row>
    <row r="6" spans="1:34" ht="17.100000000000001" customHeight="1" x14ac:dyDescent="0.2">
      <c r="A6" s="145" t="s">
        <v>0</v>
      </c>
      <c r="B6" s="15">
        <f>[2]Outubro!$C$5</f>
        <v>35.299999999999997</v>
      </c>
      <c r="C6" s="15">
        <f>[2]Outubro!$C$6</f>
        <v>33.4</v>
      </c>
      <c r="D6" s="15">
        <f>[2]Outubro!$C$7</f>
        <v>31.9</v>
      </c>
      <c r="E6" s="15">
        <f>[2]Outubro!$C$8</f>
        <v>31.2</v>
      </c>
      <c r="F6" s="15">
        <f>[2]Outubro!$C$9</f>
        <v>30</v>
      </c>
      <c r="G6" s="15">
        <f>[2]Outubro!$C$10</f>
        <v>30.2</v>
      </c>
      <c r="H6" s="15">
        <f>[2]Outubro!$C$11</f>
        <v>31.9</v>
      </c>
      <c r="I6" s="15">
        <f>[2]Outubro!$C$12</f>
        <v>22.6</v>
      </c>
      <c r="J6" s="15">
        <f>[2]Outubro!$C$13</f>
        <v>24.5</v>
      </c>
      <c r="K6" s="15">
        <f>[2]Outubro!$C$14</f>
        <v>22.4</v>
      </c>
      <c r="L6" s="15">
        <f>[2]Outubro!$C$15</f>
        <v>26.6</v>
      </c>
      <c r="M6" s="15">
        <f>[2]Outubro!$C$16</f>
        <v>30</v>
      </c>
      <c r="N6" s="15">
        <f>[2]Outubro!$C$17</f>
        <v>32.1</v>
      </c>
      <c r="O6" s="15">
        <f>[2]Outubro!$C$18</f>
        <v>31.6</v>
      </c>
      <c r="P6" s="15">
        <f>[2]Outubro!$C$19</f>
        <v>29.7</v>
      </c>
      <c r="Q6" s="15">
        <f>[2]Outubro!$C$20</f>
        <v>33.799999999999997</v>
      </c>
      <c r="R6" s="15">
        <f>[2]Outubro!$C$21</f>
        <v>35.6</v>
      </c>
      <c r="S6" s="15">
        <f>[2]Outubro!$C$22</f>
        <v>36.200000000000003</v>
      </c>
      <c r="T6" s="15">
        <f>[2]Outubro!$C$23</f>
        <v>29.5</v>
      </c>
      <c r="U6" s="15">
        <f>[2]Outubro!$C$24</f>
        <v>29.1</v>
      </c>
      <c r="V6" s="15">
        <f>[2]Outubro!$C$25</f>
        <v>29.4</v>
      </c>
      <c r="W6" s="15">
        <f>[2]Outubro!$C$26</f>
        <v>34.6</v>
      </c>
      <c r="X6" s="15">
        <f>[2]Outubro!$C$27</f>
        <v>31.5</v>
      </c>
      <c r="Y6" s="15">
        <f>[2]Outubro!$C$28</f>
        <v>26.6</v>
      </c>
      <c r="Z6" s="15">
        <f>[2]Outubro!$C$29</f>
        <v>30.6</v>
      </c>
      <c r="AA6" s="15">
        <f>[2]Outubro!$C$30</f>
        <v>27.5</v>
      </c>
      <c r="AB6" s="15">
        <f>[2]Outubro!$C$31</f>
        <v>26.6</v>
      </c>
      <c r="AC6" s="15">
        <f>[2]Outubro!$C$32</f>
        <v>29.3</v>
      </c>
      <c r="AD6" s="15">
        <f>[2]Outubro!$C$33</f>
        <v>30.6</v>
      </c>
      <c r="AE6" s="15">
        <f>[2]Outubro!$C$34</f>
        <v>34.1</v>
      </c>
      <c r="AF6" s="15">
        <f>[2]Outubro!$C$35</f>
        <v>36.5</v>
      </c>
      <c r="AG6" s="24">
        <f t="shared" ref="AG6:AG16" si="1">MAX(B6:AF6)</f>
        <v>36.5</v>
      </c>
      <c r="AH6" s="98">
        <f t="shared" ref="AH6:AH16" si="2">AVERAGE(B6:AF6)</f>
        <v>30.48064516129033</v>
      </c>
    </row>
    <row r="7" spans="1:34" ht="17.100000000000001" customHeight="1" x14ac:dyDescent="0.2">
      <c r="A7" s="145" t="s">
        <v>1</v>
      </c>
      <c r="B7" s="15">
        <f>[3]Outubro!$C$5</f>
        <v>34.1</v>
      </c>
      <c r="C7" s="15">
        <f>[3]Outubro!$C$6</f>
        <v>32.799999999999997</v>
      </c>
      <c r="D7" s="15">
        <f>[3]Outubro!$C$7</f>
        <v>34.1</v>
      </c>
      <c r="E7" s="15">
        <f>[3]Outubro!$C$8</f>
        <v>33.9</v>
      </c>
      <c r="F7" s="15">
        <f>[3]Outubro!$C$9</f>
        <v>32.9</v>
      </c>
      <c r="G7" s="15">
        <f>[3]Outubro!$C$10</f>
        <v>34.6</v>
      </c>
      <c r="H7" s="15">
        <f>[3]Outubro!$C$11</f>
        <v>35.200000000000003</v>
      </c>
      <c r="I7" s="15">
        <f>[3]Outubro!$C$12</f>
        <v>34.9</v>
      </c>
      <c r="J7" s="15">
        <f>[3]Outubro!$C$13</f>
        <v>35.299999999999997</v>
      </c>
      <c r="K7" s="15">
        <f>[3]Outubro!$C$14</f>
        <v>30</v>
      </c>
      <c r="L7" s="15">
        <f>[3]Outubro!$C$15</f>
        <v>33.6</v>
      </c>
      <c r="M7" s="15">
        <f>[3]Outubro!$C$16</f>
        <v>34.1</v>
      </c>
      <c r="N7" s="15">
        <f>[3]Outubro!$C$17</f>
        <v>33.6</v>
      </c>
      <c r="O7" s="15">
        <f>[3]Outubro!$C$18</f>
        <v>32</v>
      </c>
      <c r="P7" s="15">
        <f>[3]Outubro!$C$19</f>
        <v>32.9</v>
      </c>
      <c r="Q7" s="15">
        <f>[3]Outubro!$C$20</f>
        <v>34.299999999999997</v>
      </c>
      <c r="R7" s="15">
        <f>[3]Outubro!$C$21</f>
        <v>35.4</v>
      </c>
      <c r="S7" s="15">
        <f>[3]Outubro!$C$22</f>
        <v>36.1</v>
      </c>
      <c r="T7" s="15">
        <f>[3]Outubro!$C$23</f>
        <v>30.2</v>
      </c>
      <c r="U7" s="15">
        <f>[3]Outubro!$C$24</f>
        <v>34.5</v>
      </c>
      <c r="V7" s="15">
        <f>[3]Outubro!$C$25</f>
        <v>34.1</v>
      </c>
      <c r="W7" s="15">
        <f>[3]Outubro!$C$26</f>
        <v>35.799999999999997</v>
      </c>
      <c r="X7" s="15">
        <f>[3]Outubro!$C$27</f>
        <v>32.5</v>
      </c>
      <c r="Y7" s="15">
        <f>[3]Outubro!$C$28</f>
        <v>27.3</v>
      </c>
      <c r="Z7" s="15">
        <f>[3]Outubro!$C$29</f>
        <v>28.7</v>
      </c>
      <c r="AA7" s="15">
        <f>[3]Outubro!$C$30</f>
        <v>31.6</v>
      </c>
      <c r="AB7" s="15">
        <f>[3]Outubro!$C$31</f>
        <v>29.4</v>
      </c>
      <c r="AC7" s="15">
        <f>[3]Outubro!$C$32</f>
        <v>31.4</v>
      </c>
      <c r="AD7" s="15">
        <f>[3]Outubro!$C$33</f>
        <v>33.5</v>
      </c>
      <c r="AE7" s="15">
        <f>[3]Outubro!$C$34</f>
        <v>35.9</v>
      </c>
      <c r="AF7" s="15">
        <f>[3]Outubro!$C$35</f>
        <v>35.799999999999997</v>
      </c>
      <c r="AG7" s="24">
        <f t="shared" si="1"/>
        <v>36.1</v>
      </c>
      <c r="AH7" s="98">
        <f t="shared" si="2"/>
        <v>33.241935483870968</v>
      </c>
    </row>
    <row r="8" spans="1:34" ht="17.100000000000001" customHeight="1" x14ac:dyDescent="0.2">
      <c r="A8" s="145" t="s">
        <v>70</v>
      </c>
      <c r="B8" s="15">
        <f>[4]Outubro!$C$5</f>
        <v>33.799999999999997</v>
      </c>
      <c r="C8" s="15">
        <f>[4]Outubro!$C$6</f>
        <v>33.299999999999997</v>
      </c>
      <c r="D8" s="15">
        <f>[4]Outubro!$C$7</f>
        <v>34.9</v>
      </c>
      <c r="E8" s="15">
        <f>[4]Outubro!$C$8</f>
        <v>33.6</v>
      </c>
      <c r="F8" s="15">
        <f>[4]Outubro!$C$9</f>
        <v>30.3</v>
      </c>
      <c r="G8" s="15">
        <f>[4]Outubro!$C$10</f>
        <v>29.3</v>
      </c>
      <c r="H8" s="15">
        <f>[4]Outubro!$C$11</f>
        <v>32.700000000000003</v>
      </c>
      <c r="I8" s="15">
        <f>[4]Outubro!$C$12</f>
        <v>27.9</v>
      </c>
      <c r="J8" s="15">
        <f>[4]Outubro!$C$13</f>
        <v>32</v>
      </c>
      <c r="K8" s="15">
        <f>[4]Outubro!$C$14</f>
        <v>24.2</v>
      </c>
      <c r="L8" s="15">
        <f>[4]Outubro!$C$15</f>
        <v>29.8</v>
      </c>
      <c r="M8" s="15">
        <f>[4]Outubro!$C$16</f>
        <v>32.299999999999997</v>
      </c>
      <c r="N8" s="15">
        <f>[4]Outubro!$C$17</f>
        <v>32.9</v>
      </c>
      <c r="O8" s="15">
        <f>[4]Outubro!$C$18</f>
        <v>33.1</v>
      </c>
      <c r="P8" s="15">
        <f>[4]Outubro!$C$19</f>
        <v>31.7</v>
      </c>
      <c r="Q8" s="15">
        <f>[4]Outubro!$C$20</f>
        <v>32.700000000000003</v>
      </c>
      <c r="R8" s="15">
        <f>[4]Outubro!$C$21</f>
        <v>34.799999999999997</v>
      </c>
      <c r="S8" s="15">
        <f>[4]Outubro!$C$22</f>
        <v>35.700000000000003</v>
      </c>
      <c r="T8" s="15">
        <f>[4]Outubro!$C$23</f>
        <v>30.7</v>
      </c>
      <c r="U8" s="15">
        <f>[4]Outubro!$C$24</f>
        <v>28.3</v>
      </c>
      <c r="V8" s="15">
        <f>[4]Outubro!$C$25</f>
        <v>28.9</v>
      </c>
      <c r="W8" s="15">
        <f>[4]Outubro!$C$26</f>
        <v>32.1</v>
      </c>
      <c r="X8" s="15">
        <f>[4]Outubro!$C$27</f>
        <v>34.1</v>
      </c>
      <c r="Y8" s="15">
        <f>[4]Outubro!$C$28</f>
        <v>26.7</v>
      </c>
      <c r="Z8" s="15">
        <f>[4]Outubro!$C$29</f>
        <v>27.1</v>
      </c>
      <c r="AA8" s="15">
        <f>[4]Outubro!$C$30</f>
        <v>27.6</v>
      </c>
      <c r="AB8" s="15">
        <f>[4]Outubro!$C$31</f>
        <v>28.9</v>
      </c>
      <c r="AC8" s="15">
        <f>[4]Outubro!$C$32</f>
        <v>29.7</v>
      </c>
      <c r="AD8" s="15">
        <f>[4]Outubro!$C$33</f>
        <v>28.6</v>
      </c>
      <c r="AE8" s="15">
        <f>[4]Outubro!$C$34</f>
        <v>33.1</v>
      </c>
      <c r="AF8" s="15">
        <f>[4]Outubro!$C$35</f>
        <v>36.299999999999997</v>
      </c>
      <c r="AG8" s="23">
        <f t="shared" si="1"/>
        <v>36.299999999999997</v>
      </c>
      <c r="AH8" s="98">
        <f t="shared" si="2"/>
        <v>31.196774193548396</v>
      </c>
    </row>
    <row r="9" spans="1:34" ht="17.100000000000001" customHeight="1" x14ac:dyDescent="0.2">
      <c r="A9" s="145" t="s">
        <v>45</v>
      </c>
      <c r="B9" s="15">
        <f>[5]Outubro!$C$5</f>
        <v>34.799999999999997</v>
      </c>
      <c r="C9" s="15">
        <f>[5]Outubro!$C$6</f>
        <v>32.299999999999997</v>
      </c>
      <c r="D9" s="15">
        <f>[5]Outubro!$C$7</f>
        <v>29.3</v>
      </c>
      <c r="E9" s="15">
        <f>[5]Outubro!$C$8</f>
        <v>29.1</v>
      </c>
      <c r="F9" s="15">
        <f>[5]Outubro!$C$9</f>
        <v>29.7</v>
      </c>
      <c r="G9" s="15">
        <f>[5]Outubro!$C$10</f>
        <v>32.799999999999997</v>
      </c>
      <c r="H9" s="15">
        <f>[5]Outubro!$C$11</f>
        <v>33.6</v>
      </c>
      <c r="I9" s="15">
        <f>[5]Outubro!$C$12</f>
        <v>28.7</v>
      </c>
      <c r="J9" s="15">
        <f>[5]Outubro!$C$13</f>
        <v>35</v>
      </c>
      <c r="K9" s="15">
        <f>[5]Outubro!$C$14</f>
        <v>27.3</v>
      </c>
      <c r="L9" s="15">
        <f>[5]Outubro!$C$15</f>
        <v>30.7</v>
      </c>
      <c r="M9" s="15">
        <f>[5]Outubro!$C$16</f>
        <v>31</v>
      </c>
      <c r="N9" s="15">
        <f>[5]Outubro!$C$17</f>
        <v>30.9</v>
      </c>
      <c r="O9" s="15">
        <f>[5]Outubro!$C$18</f>
        <v>28.5</v>
      </c>
      <c r="P9" s="15">
        <f>[5]Outubro!$C$19</f>
        <v>28.3</v>
      </c>
      <c r="Q9" s="15">
        <f>[5]Outubro!$C$20</f>
        <v>33.4</v>
      </c>
      <c r="R9" s="15">
        <f>[5]Outubro!$C$21</f>
        <v>36.200000000000003</v>
      </c>
      <c r="S9" s="15">
        <f>[5]Outubro!$C$22</f>
        <v>36.299999999999997</v>
      </c>
      <c r="T9" s="15">
        <f>[5]Outubro!$C$23</f>
        <v>27.7</v>
      </c>
      <c r="U9" s="15">
        <f>[5]Outubro!$C$24</f>
        <v>33.6</v>
      </c>
      <c r="V9" s="15">
        <f>[5]Outubro!$C$25</f>
        <v>32.9</v>
      </c>
      <c r="W9" s="15">
        <f>[5]Outubro!$C$26</f>
        <v>34.6</v>
      </c>
      <c r="X9" s="15">
        <f>[5]Outubro!$C$27</f>
        <v>33.299999999999997</v>
      </c>
      <c r="Y9" s="15">
        <f>[5]Outubro!$C$28</f>
        <v>29.7</v>
      </c>
      <c r="Z9" s="15">
        <f>[5]Outubro!$C$29</f>
        <v>29.3</v>
      </c>
      <c r="AA9" s="15">
        <f>[5]Outubro!$C$30</f>
        <v>28.4</v>
      </c>
      <c r="AB9" s="15">
        <f>[5]Outubro!$C$31</f>
        <v>26.5</v>
      </c>
      <c r="AC9" s="15">
        <f>[5]Outubro!$C$32</f>
        <v>30.1</v>
      </c>
      <c r="AD9" s="15">
        <f>[5]Outubro!$C$33</f>
        <v>32.299999999999997</v>
      </c>
      <c r="AE9" s="15">
        <f>[5]Outubro!$C$34</f>
        <v>33.9</v>
      </c>
      <c r="AF9" s="15">
        <f>[5]Outubro!$C$35</f>
        <v>35.5</v>
      </c>
      <c r="AG9" s="24">
        <f t="shared" ref="AG9" si="3">MAX(B9:AF9)</f>
        <v>36.299999999999997</v>
      </c>
      <c r="AH9" s="98">
        <f t="shared" ref="AH9" si="4">AVERAGE(B9:AF9)</f>
        <v>31.474193548387092</v>
      </c>
    </row>
    <row r="10" spans="1:34" ht="17.100000000000001" customHeight="1" x14ac:dyDescent="0.2">
      <c r="A10" s="145" t="s">
        <v>2</v>
      </c>
      <c r="B10" s="15">
        <f>[6]Outubro!$C$5</f>
        <v>32.1</v>
      </c>
      <c r="C10" s="15">
        <f>[6]Outubro!$C$6</f>
        <v>31</v>
      </c>
      <c r="D10" s="15">
        <f>[6]Outubro!$C$7</f>
        <v>33.4</v>
      </c>
      <c r="E10" s="15">
        <f>[6]Outubro!$C$8</f>
        <v>32.4</v>
      </c>
      <c r="F10" s="15">
        <f>[6]Outubro!$C$9</f>
        <v>30.5</v>
      </c>
      <c r="G10" s="15">
        <f>[6]Outubro!$C$10</f>
        <v>30.7</v>
      </c>
      <c r="H10" s="15">
        <f>[6]Outubro!$C$11</f>
        <v>32.6</v>
      </c>
      <c r="I10" s="15">
        <f>[6]Outubro!$C$12</f>
        <v>31.7</v>
      </c>
      <c r="J10" s="15">
        <f>[6]Outubro!$C$13</f>
        <v>32.5</v>
      </c>
      <c r="K10" s="15">
        <f>[6]Outubro!$C$14</f>
        <v>30.4</v>
      </c>
      <c r="L10" s="15">
        <f>[6]Outubro!$C$15</f>
        <v>31.3</v>
      </c>
      <c r="M10" s="15">
        <f>[6]Outubro!$C$16</f>
        <v>32</v>
      </c>
      <c r="N10" s="15">
        <f>[6]Outubro!$C$17</f>
        <v>31</v>
      </c>
      <c r="O10" s="15">
        <f>[6]Outubro!$C$18</f>
        <v>31.5</v>
      </c>
      <c r="P10" s="15">
        <f>[6]Outubro!$C$19</f>
        <v>30.3</v>
      </c>
      <c r="Q10" s="15">
        <f>[6]Outubro!$C$20</f>
        <v>32.5</v>
      </c>
      <c r="R10" s="15">
        <f>[6]Outubro!$C$21</f>
        <v>33.4</v>
      </c>
      <c r="S10" s="15">
        <f>[6]Outubro!$C$22</f>
        <v>33.9</v>
      </c>
      <c r="T10" s="15">
        <f>[6]Outubro!$C$23</f>
        <v>31.3</v>
      </c>
      <c r="U10" s="15">
        <f>[6]Outubro!$C$24</f>
        <v>31.9</v>
      </c>
      <c r="V10" s="15">
        <f>[6]Outubro!$C$25</f>
        <v>31.8</v>
      </c>
      <c r="W10" s="15">
        <f>[6]Outubro!$C$26</f>
        <v>34</v>
      </c>
      <c r="X10" s="15">
        <f>[6]Outubro!$C$27</f>
        <v>30.1</v>
      </c>
      <c r="Y10" s="15">
        <f>[6]Outubro!$C$28</f>
        <v>23.8</v>
      </c>
      <c r="Z10" s="15">
        <f>[6]Outubro!$C$29</f>
        <v>26.6</v>
      </c>
      <c r="AA10" s="15">
        <f>[6]Outubro!$C$30</f>
        <v>29.7</v>
      </c>
      <c r="AB10" s="15">
        <f>[6]Outubro!$C$31</f>
        <v>26.8</v>
      </c>
      <c r="AC10" s="15">
        <f>[6]Outubro!$C$32</f>
        <v>30.1</v>
      </c>
      <c r="AD10" s="15">
        <f>[6]Outubro!$C$33</f>
        <v>31.2</v>
      </c>
      <c r="AE10" s="15">
        <f>[6]Outubro!$C$34</f>
        <v>33.700000000000003</v>
      </c>
      <c r="AF10" s="15">
        <f>[6]Outubro!$C$35</f>
        <v>33.299999999999997</v>
      </c>
      <c r="AG10" s="24">
        <f t="shared" si="1"/>
        <v>34</v>
      </c>
      <c r="AH10" s="98">
        <f t="shared" si="2"/>
        <v>31.209677419354836</v>
      </c>
    </row>
    <row r="11" spans="1:34" ht="17.100000000000001" customHeight="1" x14ac:dyDescent="0.2">
      <c r="A11" s="145" t="s">
        <v>3</v>
      </c>
      <c r="B11" s="15">
        <f>[7]Outubro!$C$5</f>
        <v>33.4</v>
      </c>
      <c r="C11" s="15">
        <f>[7]Outubro!$C$6</f>
        <v>33.9</v>
      </c>
      <c r="D11" s="15">
        <f>[7]Outubro!$C$7</f>
        <v>36.4</v>
      </c>
      <c r="E11" s="15">
        <f>[7]Outubro!$C$8</f>
        <v>32.9</v>
      </c>
      <c r="F11" s="15">
        <f>[7]Outubro!$C$9</f>
        <v>33.4</v>
      </c>
      <c r="G11" s="15">
        <f>[7]Outubro!$C$10</f>
        <v>31.8</v>
      </c>
      <c r="H11" s="15">
        <f>[7]Outubro!$C$11</f>
        <v>27.7</v>
      </c>
      <c r="I11" s="15">
        <f>[7]Outubro!$C$12</f>
        <v>33.4</v>
      </c>
      <c r="J11" s="15">
        <f>[7]Outubro!$C$13</f>
        <v>34.299999999999997</v>
      </c>
      <c r="K11" s="15">
        <f>[7]Outubro!$C$14</f>
        <v>26.4</v>
      </c>
      <c r="L11" s="15">
        <f>[7]Outubro!$C$15</f>
        <v>32.4</v>
      </c>
      <c r="M11" s="15">
        <f>[7]Outubro!$C$16</f>
        <v>32.4</v>
      </c>
      <c r="N11" s="15">
        <f>[7]Outubro!$C$17</f>
        <v>34.1</v>
      </c>
      <c r="O11" s="15">
        <f>[7]Outubro!$C$18</f>
        <v>27</v>
      </c>
      <c r="P11" s="15">
        <f>[7]Outubro!$C$19</f>
        <v>33.700000000000003</v>
      </c>
      <c r="Q11" s="15" t="str">
        <f>[7]Outubro!$C$20</f>
        <v>*</v>
      </c>
      <c r="R11" s="15">
        <f>[7]Outubro!$C$21</f>
        <v>34.6</v>
      </c>
      <c r="S11" s="15">
        <f>[7]Outubro!$C$22</f>
        <v>36.5</v>
      </c>
      <c r="T11" s="15">
        <f>[7]Outubro!$C$23</f>
        <v>28.6</v>
      </c>
      <c r="U11" s="15">
        <f>[7]Outubro!$C$24</f>
        <v>32.1</v>
      </c>
      <c r="V11" s="15">
        <f>[7]Outubro!$C$25</f>
        <v>31.8</v>
      </c>
      <c r="W11" s="15">
        <f>[7]Outubro!$C$26</f>
        <v>34.200000000000003</v>
      </c>
      <c r="X11" s="15">
        <f>[7]Outubro!$C$27</f>
        <v>33.6</v>
      </c>
      <c r="Y11" s="15">
        <f>[7]Outubro!$C$28</f>
        <v>27.4</v>
      </c>
      <c r="Z11" s="15">
        <f>[7]Outubro!$C$29</f>
        <v>31.1</v>
      </c>
      <c r="AA11" s="15">
        <f>[7]Outubro!$C$30</f>
        <v>31.7</v>
      </c>
      <c r="AB11" s="15">
        <f>[7]Outubro!$C$31</f>
        <v>27.6</v>
      </c>
      <c r="AC11" s="15">
        <f>[7]Outubro!$C$32</f>
        <v>30.2</v>
      </c>
      <c r="AD11" s="15">
        <f>[7]Outubro!$C$33</f>
        <v>32</v>
      </c>
      <c r="AE11" s="15">
        <f>[7]Outubro!$C$34</f>
        <v>34.700000000000003</v>
      </c>
      <c r="AF11" s="15">
        <f>[7]Outubro!$C$35</f>
        <v>35.799999999999997</v>
      </c>
      <c r="AG11" s="24">
        <f t="shared" si="1"/>
        <v>36.5</v>
      </c>
      <c r="AH11" s="98">
        <f t="shared" si="2"/>
        <v>32.17</v>
      </c>
    </row>
    <row r="12" spans="1:34" ht="17.100000000000001" customHeight="1" x14ac:dyDescent="0.2">
      <c r="A12" s="145" t="s">
        <v>4</v>
      </c>
      <c r="B12" s="15">
        <f>[8]Outubro!$C$5</f>
        <v>31.7</v>
      </c>
      <c r="C12" s="15">
        <f>[8]Outubro!$C$6</f>
        <v>30.5</v>
      </c>
      <c r="D12" s="15">
        <f>[8]Outubro!$C$7</f>
        <v>32.299999999999997</v>
      </c>
      <c r="E12" s="15">
        <f>[8]Outubro!$C$8</f>
        <v>30.1</v>
      </c>
      <c r="F12" s="15">
        <f>[8]Outubro!$C$9</f>
        <v>29.5</v>
      </c>
      <c r="G12" s="15">
        <f>[8]Outubro!$C$10</f>
        <v>30.1</v>
      </c>
      <c r="H12" s="15">
        <f>[8]Outubro!$C$11</f>
        <v>31</v>
      </c>
      <c r="I12" s="15">
        <f>[8]Outubro!$C$12</f>
        <v>30.9</v>
      </c>
      <c r="J12" s="15">
        <f>[8]Outubro!$C$13</f>
        <v>30.7</v>
      </c>
      <c r="K12" s="15">
        <f>[8]Outubro!$C$14</f>
        <v>31.7</v>
      </c>
      <c r="L12" s="15">
        <f>[8]Outubro!$C$15</f>
        <v>28.7</v>
      </c>
      <c r="M12" s="15">
        <f>[8]Outubro!$C$16</f>
        <v>31</v>
      </c>
      <c r="N12" s="15">
        <f>[8]Outubro!$C$17</f>
        <v>30.9</v>
      </c>
      <c r="O12" s="15">
        <f>[8]Outubro!$C$18</f>
        <v>30.9</v>
      </c>
      <c r="P12" s="15">
        <f>[8]Outubro!$C$19</f>
        <v>30.5</v>
      </c>
      <c r="Q12" s="15">
        <f>[8]Outubro!$C$20</f>
        <v>33.299999999999997</v>
      </c>
      <c r="R12" s="15">
        <f>[8]Outubro!$C$21</f>
        <v>31.2</v>
      </c>
      <c r="S12" s="15">
        <f>[8]Outubro!$C$22</f>
        <v>33.6</v>
      </c>
      <c r="T12" s="15">
        <f>[8]Outubro!$C$23</f>
        <v>30</v>
      </c>
      <c r="U12" s="15">
        <f>[8]Outubro!$C$24</f>
        <v>29</v>
      </c>
      <c r="V12" s="15">
        <f>[8]Outubro!$C$25</f>
        <v>30.4</v>
      </c>
      <c r="W12" s="15">
        <f>[8]Outubro!$C$26</f>
        <v>31.6</v>
      </c>
      <c r="X12" s="15">
        <f>[8]Outubro!$C$27</f>
        <v>30</v>
      </c>
      <c r="Y12" s="15">
        <f>[8]Outubro!$C$28</f>
        <v>23.3</v>
      </c>
      <c r="Z12" s="15">
        <f>[8]Outubro!$C$29</f>
        <v>29.8</v>
      </c>
      <c r="AA12" s="15">
        <f>[8]Outubro!$C$30</f>
        <v>30.4</v>
      </c>
      <c r="AB12" s="15">
        <f>[8]Outubro!$C$31</f>
        <v>24.7</v>
      </c>
      <c r="AC12" s="15">
        <f>[8]Outubro!$C$32</f>
        <v>27.7</v>
      </c>
      <c r="AD12" s="15">
        <f>[8]Outubro!$C$33</f>
        <v>29.8</v>
      </c>
      <c r="AE12" s="15">
        <f>[8]Outubro!$C$34</f>
        <v>32.299999999999997</v>
      </c>
      <c r="AF12" s="15">
        <f>[8]Outubro!$C$35</f>
        <v>32.6</v>
      </c>
      <c r="AG12" s="24">
        <f t="shared" si="1"/>
        <v>33.6</v>
      </c>
      <c r="AH12" s="98">
        <f t="shared" si="2"/>
        <v>30.329032258064515</v>
      </c>
    </row>
    <row r="13" spans="1:34" ht="17.100000000000001" customHeight="1" x14ac:dyDescent="0.2">
      <c r="A13" s="145" t="s">
        <v>5</v>
      </c>
      <c r="B13" s="15">
        <f>[9]Outubro!$C$5</f>
        <v>35.5</v>
      </c>
      <c r="C13" s="15">
        <f>[9]Outubro!$C$6</f>
        <v>35.700000000000003</v>
      </c>
      <c r="D13" s="15">
        <f>[9]Outubro!$C$7</f>
        <v>27.4</v>
      </c>
      <c r="E13" s="15" t="str">
        <f>[9]Outubro!$C$8</f>
        <v>*</v>
      </c>
      <c r="F13" s="15" t="str">
        <f>[9]Outubro!$C$9</f>
        <v>*</v>
      </c>
      <c r="G13" s="15" t="str">
        <f>[9]Outubro!$C$10</f>
        <v>*</v>
      </c>
      <c r="H13" s="15" t="str">
        <f>[9]Outubro!$C$11</f>
        <v>*</v>
      </c>
      <c r="I13" s="15" t="str">
        <f>[9]Outubro!$C$12</f>
        <v>*</v>
      </c>
      <c r="J13" s="15" t="str">
        <f>[9]Outubro!$C$13</f>
        <v>*</v>
      </c>
      <c r="K13" s="15" t="str">
        <f>[9]Outubro!$C$14</f>
        <v>*</v>
      </c>
      <c r="L13" s="15">
        <f>[9]Outubro!$C$15</f>
        <v>31.8</v>
      </c>
      <c r="M13" s="15">
        <f>[9]Outubro!$C$16</f>
        <v>34.1</v>
      </c>
      <c r="N13" s="15">
        <f>[9]Outubro!$C$17</f>
        <v>33.700000000000003</v>
      </c>
      <c r="O13" s="15">
        <f>[9]Outubro!$C$18</f>
        <v>31.8</v>
      </c>
      <c r="P13" s="15">
        <f>[9]Outubro!$C$19</f>
        <v>33</v>
      </c>
      <c r="Q13" s="15">
        <f>[9]Outubro!$C$20</f>
        <v>27.7</v>
      </c>
      <c r="R13" s="15" t="str">
        <f>[9]Outubro!$C$21</f>
        <v>*</v>
      </c>
      <c r="S13" s="15" t="str">
        <f>[9]Outubro!$C$22</f>
        <v>*</v>
      </c>
      <c r="T13" s="15" t="str">
        <f>[9]Outubro!$C$23</f>
        <v>*</v>
      </c>
      <c r="U13" s="15" t="str">
        <f>[9]Outubro!$C$24</f>
        <v>*</v>
      </c>
      <c r="V13" s="15" t="str">
        <f>[9]Outubro!$C$25</f>
        <v>*</v>
      </c>
      <c r="W13" s="15">
        <f>[9]Outubro!$C$26</f>
        <v>31</v>
      </c>
      <c r="X13" s="15">
        <f>[9]Outubro!$C$27</f>
        <v>32.6</v>
      </c>
      <c r="Y13" s="15">
        <f>[9]Outubro!$C$28</f>
        <v>30.1</v>
      </c>
      <c r="Z13" s="15">
        <f>[9]Outubro!$C$29</f>
        <v>28</v>
      </c>
      <c r="AA13" s="15">
        <f>[9]Outubro!$C$30</f>
        <v>24.6</v>
      </c>
      <c r="AB13" s="15" t="str">
        <f>[9]Outubro!$C$31</f>
        <v>*</v>
      </c>
      <c r="AC13" s="15" t="str">
        <f>[9]Outubro!$C$32</f>
        <v>*</v>
      </c>
      <c r="AD13" s="15" t="str">
        <f>[9]Outubro!$C$33</f>
        <v>*</v>
      </c>
      <c r="AE13" s="15" t="str">
        <f>[9]Outubro!$C$34</f>
        <v>*</v>
      </c>
      <c r="AF13" s="15">
        <f>[9]Outubro!$C$35</f>
        <v>36.4</v>
      </c>
      <c r="AG13" s="24">
        <f t="shared" si="1"/>
        <v>36.4</v>
      </c>
      <c r="AH13" s="98">
        <f t="shared" si="2"/>
        <v>31.560000000000002</v>
      </c>
    </row>
    <row r="14" spans="1:34" ht="17.100000000000001" customHeight="1" x14ac:dyDescent="0.2">
      <c r="A14" s="145" t="s">
        <v>47</v>
      </c>
      <c r="B14" s="15">
        <f>[10]Outubro!$C$5</f>
        <v>33.1</v>
      </c>
      <c r="C14" s="15">
        <f>[10]Outubro!$C$6</f>
        <v>33.5</v>
      </c>
      <c r="D14" s="15">
        <f>[10]Outubro!$C$7</f>
        <v>34.299999999999997</v>
      </c>
      <c r="E14" s="15">
        <f>[10]Outubro!$C$8</f>
        <v>32.6</v>
      </c>
      <c r="F14" s="15">
        <f>[10]Outubro!$C$9</f>
        <v>31.2</v>
      </c>
      <c r="G14" s="15">
        <f>[10]Outubro!$C$10</f>
        <v>30.6</v>
      </c>
      <c r="H14" s="15">
        <f>[10]Outubro!$C$11</f>
        <v>33.1</v>
      </c>
      <c r="I14" s="15">
        <f>[10]Outubro!$C$12</f>
        <v>32.799999999999997</v>
      </c>
      <c r="J14" s="15">
        <f>[10]Outubro!$C$13</f>
        <v>32.5</v>
      </c>
      <c r="K14" s="15">
        <f>[10]Outubro!$C$14</f>
        <v>33.200000000000003</v>
      </c>
      <c r="L14" s="15">
        <f>[10]Outubro!$C$15</f>
        <v>30.7</v>
      </c>
      <c r="M14" s="15">
        <f>[10]Outubro!$C$16</f>
        <v>32.9</v>
      </c>
      <c r="N14" s="15">
        <f>[10]Outubro!$C$17</f>
        <v>30.7</v>
      </c>
      <c r="O14" s="15">
        <f>[10]Outubro!$C$18</f>
        <v>32.9</v>
      </c>
      <c r="P14" s="15">
        <f>[10]Outubro!$C$19</f>
        <v>33.799999999999997</v>
      </c>
      <c r="Q14" s="15">
        <f>[10]Outubro!$C$20</f>
        <v>35</v>
      </c>
      <c r="R14" s="15">
        <f>[10]Outubro!$C$21</f>
        <v>32.5</v>
      </c>
      <c r="S14" s="15">
        <f>[10]Outubro!$C$22</f>
        <v>34.6</v>
      </c>
      <c r="T14" s="15">
        <f>[10]Outubro!$C$23</f>
        <v>31.5</v>
      </c>
      <c r="U14" s="15">
        <f>[10]Outubro!$C$24</f>
        <v>31.6</v>
      </c>
      <c r="V14" s="15">
        <f>[10]Outubro!$C$25</f>
        <v>33.200000000000003</v>
      </c>
      <c r="W14" s="15">
        <f>[10]Outubro!$C$26</f>
        <v>32.700000000000003</v>
      </c>
      <c r="X14" s="15">
        <f>[10]Outubro!$C$27</f>
        <v>31.8</v>
      </c>
      <c r="Y14" s="15">
        <f>[10]Outubro!$C$28</f>
        <v>25.1</v>
      </c>
      <c r="Z14" s="15">
        <f>[10]Outubro!$C$29</f>
        <v>31.7</v>
      </c>
      <c r="AA14" s="15">
        <f>[10]Outubro!$C$30</f>
        <v>32</v>
      </c>
      <c r="AB14" s="15">
        <f>[10]Outubro!$C$31</f>
        <v>25.4</v>
      </c>
      <c r="AC14" s="15">
        <f>[10]Outubro!$C$32</f>
        <v>30.2</v>
      </c>
      <c r="AD14" s="15">
        <f>[10]Outubro!$C$33</f>
        <v>30.7</v>
      </c>
      <c r="AE14" s="15">
        <f>[10]Outubro!$C$34</f>
        <v>34.200000000000003</v>
      </c>
      <c r="AF14" s="15">
        <f>[10]Outubro!$C$35</f>
        <v>33.799999999999997</v>
      </c>
      <c r="AG14" s="24">
        <f>MAX(B14:AF14)</f>
        <v>35</v>
      </c>
      <c r="AH14" s="98">
        <f>AVERAGE(B14:AF14)</f>
        <v>32.061290322580646</v>
      </c>
    </row>
    <row r="15" spans="1:34" ht="17.100000000000001" customHeight="1" x14ac:dyDescent="0.2">
      <c r="A15" s="145" t="s">
        <v>6</v>
      </c>
      <c r="B15" s="15">
        <f>[11]Outubro!$C$5</f>
        <v>35.299999999999997</v>
      </c>
      <c r="C15" s="15">
        <f>[11]Outubro!$C$6</f>
        <v>34.5</v>
      </c>
      <c r="D15" s="15">
        <f>[11]Outubro!$C$7</f>
        <v>35.1</v>
      </c>
      <c r="E15" s="15">
        <f>[11]Outubro!$C$8</f>
        <v>31.2</v>
      </c>
      <c r="F15" s="15">
        <f>[11]Outubro!$C$9</f>
        <v>35.1</v>
      </c>
      <c r="G15" s="15">
        <f>[11]Outubro!$C$10</f>
        <v>33.200000000000003</v>
      </c>
      <c r="H15" s="15">
        <f>[11]Outubro!$C$11</f>
        <v>35.799999999999997</v>
      </c>
      <c r="I15" s="15">
        <f>[11]Outubro!$C$12</f>
        <v>35.4</v>
      </c>
      <c r="J15" s="15">
        <f>[11]Outubro!$C$13</f>
        <v>35.4</v>
      </c>
      <c r="K15" s="15">
        <f>[11]Outubro!$C$14</f>
        <v>36.1</v>
      </c>
      <c r="L15" s="15">
        <f>[11]Outubro!$C$15</f>
        <v>33.1</v>
      </c>
      <c r="M15" s="15">
        <f>[11]Outubro!$C$16</f>
        <v>36</v>
      </c>
      <c r="N15" s="15">
        <f>[11]Outubro!$C$17</f>
        <v>33.200000000000003</v>
      </c>
      <c r="O15" s="15">
        <f>[11]Outubro!$C$18</f>
        <v>31.8</v>
      </c>
      <c r="P15" s="15">
        <f>[11]Outubro!$C$19</f>
        <v>33.299999999999997</v>
      </c>
      <c r="Q15" s="15">
        <f>[11]Outubro!$C$20</f>
        <v>34.9</v>
      </c>
      <c r="R15" s="15">
        <f>[11]Outubro!$C$21</f>
        <v>35.6</v>
      </c>
      <c r="S15" s="15">
        <f>[11]Outubro!$C$22</f>
        <v>36.5</v>
      </c>
      <c r="T15" s="15">
        <f>[11]Outubro!$C$23</f>
        <v>33.5</v>
      </c>
      <c r="U15" s="15">
        <f>[11]Outubro!$C$24</f>
        <v>34.700000000000003</v>
      </c>
      <c r="V15" s="15">
        <f>[11]Outubro!$C$25</f>
        <v>36.299999999999997</v>
      </c>
      <c r="W15" s="15">
        <f>[11]Outubro!$C$26</f>
        <v>35</v>
      </c>
      <c r="X15" s="15">
        <f>[11]Outubro!$C$27</f>
        <v>35.299999999999997</v>
      </c>
      <c r="Y15" s="15">
        <f>[11]Outubro!$C$28</f>
        <v>29</v>
      </c>
      <c r="Z15" s="15">
        <f>[11]Outubro!$C$29</f>
        <v>31.9</v>
      </c>
      <c r="AA15" s="15">
        <f>[11]Outubro!$C$30</f>
        <v>27.7</v>
      </c>
      <c r="AB15" s="15">
        <f>[11]Outubro!$C$31</f>
        <v>28.3</v>
      </c>
      <c r="AC15" s="15">
        <f>[11]Outubro!$C$32</f>
        <v>29.3</v>
      </c>
      <c r="AD15" s="15">
        <f>[11]Outubro!$C$33</f>
        <v>34.299999999999997</v>
      </c>
      <c r="AE15" s="15">
        <f>[11]Outubro!$C$34</f>
        <v>35.6</v>
      </c>
      <c r="AF15" s="15">
        <f>[11]Outubro!$C$35</f>
        <v>35.5</v>
      </c>
      <c r="AG15" s="24">
        <f t="shared" si="1"/>
        <v>36.5</v>
      </c>
      <c r="AH15" s="98">
        <f t="shared" si="2"/>
        <v>33.803225806451607</v>
      </c>
    </row>
    <row r="16" spans="1:34" ht="17.100000000000001" customHeight="1" x14ac:dyDescent="0.2">
      <c r="A16" s="145" t="s">
        <v>7</v>
      </c>
      <c r="B16" s="15">
        <f>[12]Outubro!$C$5</f>
        <v>34.299999999999997</v>
      </c>
      <c r="C16" s="15">
        <f>[12]Outubro!$C$6</f>
        <v>31.8</v>
      </c>
      <c r="D16" s="15">
        <f>[12]Outubro!$C$7</f>
        <v>32.4</v>
      </c>
      <c r="E16" s="15">
        <f>[12]Outubro!$C$8</f>
        <v>30.6</v>
      </c>
      <c r="F16" s="15">
        <f>[12]Outubro!$C$9</f>
        <v>30.5</v>
      </c>
      <c r="G16" s="15">
        <f>[12]Outubro!$C$10</f>
        <v>30</v>
      </c>
      <c r="H16" s="15">
        <f>[12]Outubro!$C$11</f>
        <v>33</v>
      </c>
      <c r="I16" s="15">
        <f>[12]Outubro!$C$12</f>
        <v>26.2</v>
      </c>
      <c r="J16" s="15">
        <f>[12]Outubro!$C$13</f>
        <v>27.7</v>
      </c>
      <c r="K16" s="15">
        <f>[12]Outubro!$C$14</f>
        <v>21.6</v>
      </c>
      <c r="L16" s="15">
        <f>[12]Outubro!$C$15</f>
        <v>28.2</v>
      </c>
      <c r="M16" s="15">
        <f>[12]Outubro!$C$16</f>
        <v>29</v>
      </c>
      <c r="N16" s="15">
        <f>[12]Outubro!$C$17</f>
        <v>32.1</v>
      </c>
      <c r="O16" s="15">
        <f>[12]Outubro!$C$18</f>
        <v>30.3</v>
      </c>
      <c r="P16" s="15">
        <f>[12]Outubro!$C$19</f>
        <v>30.5</v>
      </c>
      <c r="Q16" s="15">
        <f>[12]Outubro!$C$20</f>
        <v>34</v>
      </c>
      <c r="R16" s="15">
        <f>[12]Outubro!$C$21</f>
        <v>35.9</v>
      </c>
      <c r="S16" s="15">
        <f>[12]Outubro!$C$22</f>
        <v>36.200000000000003</v>
      </c>
      <c r="T16" s="15">
        <f>[12]Outubro!$C$23</f>
        <v>28.4</v>
      </c>
      <c r="U16" s="15">
        <f>[12]Outubro!$C$24</f>
        <v>29</v>
      </c>
      <c r="V16" s="15">
        <f>[12]Outubro!$C$25</f>
        <v>29.3</v>
      </c>
      <c r="W16" s="15">
        <f>[12]Outubro!$C$26</f>
        <v>34</v>
      </c>
      <c r="X16" s="15">
        <f>[12]Outubro!$C$27</f>
        <v>32.4</v>
      </c>
      <c r="Y16" s="15">
        <f>[12]Outubro!$C$28</f>
        <v>24.4</v>
      </c>
      <c r="Z16" s="15">
        <f>[12]Outubro!$C$29</f>
        <v>26</v>
      </c>
      <c r="AA16" s="15">
        <f>[12]Outubro!$C$30</f>
        <v>29.7</v>
      </c>
      <c r="AB16" s="15">
        <f>[12]Outubro!$C$31</f>
        <v>26.2</v>
      </c>
      <c r="AC16" s="15">
        <f>[12]Outubro!$C$32</f>
        <v>29</v>
      </c>
      <c r="AD16" s="15">
        <f>[12]Outubro!$C$33</f>
        <v>30.9</v>
      </c>
      <c r="AE16" s="15">
        <f>[12]Outubro!$C$34</f>
        <v>34.1</v>
      </c>
      <c r="AF16" s="15">
        <f>[12]Outubro!$C$35</f>
        <v>34.4</v>
      </c>
      <c r="AG16" s="24">
        <f t="shared" si="1"/>
        <v>36.200000000000003</v>
      </c>
      <c r="AH16" s="98">
        <f t="shared" si="2"/>
        <v>30.390322580645162</v>
      </c>
    </row>
    <row r="17" spans="1:34" ht="17.100000000000001" customHeight="1" x14ac:dyDescent="0.2">
      <c r="A17" s="145" t="s">
        <v>8</v>
      </c>
      <c r="B17" s="15">
        <f>[13]Outubro!$C$5</f>
        <v>32.200000000000003</v>
      </c>
      <c r="C17" s="15">
        <f>[13]Outubro!$C$6</f>
        <v>31.6</v>
      </c>
      <c r="D17" s="15">
        <f>[13]Outubro!$C$7</f>
        <v>30.9</v>
      </c>
      <c r="E17" s="15">
        <f>[13]Outubro!$C$8</f>
        <v>30.2</v>
      </c>
      <c r="F17" s="15">
        <f>[13]Outubro!$C$9</f>
        <v>29.5</v>
      </c>
      <c r="G17" s="15">
        <f>[13]Outubro!$C$10</f>
        <v>27.6</v>
      </c>
      <c r="H17" s="15">
        <f>[13]Outubro!$C$11</f>
        <v>31.6</v>
      </c>
      <c r="I17" s="15">
        <f>[13]Outubro!$C$12</f>
        <v>22.8</v>
      </c>
      <c r="J17" s="15">
        <f>[13]Outubro!$C$13</f>
        <v>23.4</v>
      </c>
      <c r="K17" s="15">
        <f>[13]Outubro!$C$14</f>
        <v>23.2</v>
      </c>
      <c r="L17" s="15">
        <f>[13]Outubro!$C$15</f>
        <v>24.8</v>
      </c>
      <c r="M17" s="15">
        <f>[13]Outubro!$C$16</f>
        <v>29.7</v>
      </c>
      <c r="N17" s="15">
        <f>[13]Outubro!$C$17</f>
        <v>32.1</v>
      </c>
      <c r="O17" s="15">
        <f>[13]Outubro!$C$18</f>
        <v>32.4</v>
      </c>
      <c r="P17" s="15">
        <f>[13]Outubro!$C$19</f>
        <v>28.7</v>
      </c>
      <c r="Q17" s="15">
        <f>[13]Outubro!$C$20</f>
        <v>31.6</v>
      </c>
      <c r="R17" s="15">
        <f>[13]Outubro!$C$21</f>
        <v>28.6</v>
      </c>
      <c r="S17" s="15">
        <f>[13]Outubro!$C$22</f>
        <v>33.299999999999997</v>
      </c>
      <c r="T17" s="15">
        <f>[13]Outubro!$C$23</f>
        <v>28</v>
      </c>
      <c r="U17" s="15">
        <f>[13]Outubro!$C$24</f>
        <v>28.2</v>
      </c>
      <c r="V17" s="15">
        <f>[13]Outubro!$C$25</f>
        <v>28</v>
      </c>
      <c r="W17" s="15">
        <f>[13]Outubro!$C$26</f>
        <v>30.5</v>
      </c>
      <c r="X17" s="15">
        <f>[13]Outubro!$C$27</f>
        <v>30.9</v>
      </c>
      <c r="Y17" s="15">
        <f>[13]Outubro!$C$28</f>
        <v>24.1</v>
      </c>
      <c r="Z17" s="15">
        <f>[13]Outubro!$C$29</f>
        <v>23.1</v>
      </c>
      <c r="AA17" s="15">
        <f>[13]Outubro!$C$30</f>
        <v>26.5</v>
      </c>
      <c r="AB17" s="15">
        <f>[13]Outubro!$C$31</f>
        <v>24.3</v>
      </c>
      <c r="AC17" s="15">
        <f>[13]Outubro!$C$32</f>
        <v>28</v>
      </c>
      <c r="AD17" s="15">
        <f>[13]Outubro!$C$33</f>
        <v>29.5</v>
      </c>
      <c r="AE17" s="15">
        <f>[13]Outubro!$C$34</f>
        <v>32.9</v>
      </c>
      <c r="AF17" s="15">
        <f>[13]Outubro!$C$35</f>
        <v>34.299999999999997</v>
      </c>
      <c r="AG17" s="24">
        <f>MAX(B17:AF17)</f>
        <v>34.299999999999997</v>
      </c>
      <c r="AH17" s="98">
        <f>AVERAGE(B17:AF17)</f>
        <v>28.79032258064516</v>
      </c>
    </row>
    <row r="18" spans="1:34" ht="17.100000000000001" customHeight="1" x14ac:dyDescent="0.2">
      <c r="A18" s="145" t="s">
        <v>9</v>
      </c>
      <c r="B18" s="15">
        <f>[14]Outubro!$C$5</f>
        <v>32.6</v>
      </c>
      <c r="C18" s="15">
        <f>[14]Outubro!$C$6</f>
        <v>31.4</v>
      </c>
      <c r="D18" s="15">
        <f>[14]Outubro!$C$7</f>
        <v>33.6</v>
      </c>
      <c r="E18" s="15">
        <f>[14]Outubro!$C$8</f>
        <v>31.3</v>
      </c>
      <c r="F18" s="15">
        <f>[14]Outubro!$C$9</f>
        <v>29.6</v>
      </c>
      <c r="G18" s="15">
        <f>[14]Outubro!$C$10</f>
        <v>27.9</v>
      </c>
      <c r="H18" s="15">
        <f>[14]Outubro!$C$11</f>
        <v>33.299999999999997</v>
      </c>
      <c r="I18" s="15">
        <f>[14]Outubro!$C$12</f>
        <v>26.8</v>
      </c>
      <c r="J18" s="15">
        <f>[14]Outubro!$C$13</f>
        <v>23.5</v>
      </c>
      <c r="K18" s="15">
        <f>[14]Outubro!$C$14</f>
        <v>21</v>
      </c>
      <c r="L18" s="15">
        <f>[14]Outubro!$C$15</f>
        <v>28</v>
      </c>
      <c r="M18" s="15">
        <f>[14]Outubro!$C$16</f>
        <v>30.7</v>
      </c>
      <c r="N18" s="15">
        <f>[14]Outubro!$C$17</f>
        <v>32.299999999999997</v>
      </c>
      <c r="O18" s="15">
        <f>[14]Outubro!$C$18</f>
        <v>33.1</v>
      </c>
      <c r="P18" s="15">
        <f>[14]Outubro!$C$19</f>
        <v>29.5</v>
      </c>
      <c r="Q18" s="15">
        <f>[14]Outubro!$C$20</f>
        <v>34.200000000000003</v>
      </c>
      <c r="R18" s="15">
        <f>[14]Outubro!$C$21</f>
        <v>35</v>
      </c>
      <c r="S18" s="15">
        <f>[14]Outubro!$C$22</f>
        <v>35.6</v>
      </c>
      <c r="T18" s="15">
        <f>[14]Outubro!$C$23</f>
        <v>31.2</v>
      </c>
      <c r="U18" s="15">
        <f>[14]Outubro!$C$24</f>
        <v>28.9</v>
      </c>
      <c r="V18" s="15">
        <f>[14]Outubro!$C$25</f>
        <v>28.9</v>
      </c>
      <c r="W18" s="15">
        <f>[14]Outubro!$C$26</f>
        <v>32.799999999999997</v>
      </c>
      <c r="X18" s="15">
        <f>[14]Outubro!$C$27</f>
        <v>32.700000000000003</v>
      </c>
      <c r="Y18" s="15">
        <f>[14]Outubro!$C$28</f>
        <v>26.3</v>
      </c>
      <c r="Z18" s="15">
        <f>[14]Outubro!$C$29</f>
        <v>27.3</v>
      </c>
      <c r="AA18" s="15">
        <f>[14]Outubro!$C$30</f>
        <v>29</v>
      </c>
      <c r="AB18" s="15">
        <f>[14]Outubro!$C$31</f>
        <v>27.6</v>
      </c>
      <c r="AC18" s="15">
        <f>[14]Outubro!$C$32</f>
        <v>30</v>
      </c>
      <c r="AD18" s="15">
        <f>[14]Outubro!$C$33</f>
        <v>30.1</v>
      </c>
      <c r="AE18" s="15">
        <f>[14]Outubro!$C$34</f>
        <v>34.1</v>
      </c>
      <c r="AF18" s="15">
        <f>[14]Outubro!$C$35</f>
        <v>35.299999999999997</v>
      </c>
      <c r="AG18" s="24">
        <f>MAX(B18:AF18)</f>
        <v>35.6</v>
      </c>
      <c r="AH18" s="98">
        <f>AVERAGE(B18:AF18)</f>
        <v>30.43870967741935</v>
      </c>
    </row>
    <row r="19" spans="1:34" ht="17.100000000000001" customHeight="1" x14ac:dyDescent="0.2">
      <c r="A19" s="145" t="s">
        <v>46</v>
      </c>
      <c r="B19" s="15">
        <f>[15]Outubro!$C$5</f>
        <v>33.200000000000003</v>
      </c>
      <c r="C19" s="15">
        <f>[15]Outubro!$C$6</f>
        <v>30.9</v>
      </c>
      <c r="D19" s="15">
        <f>[15]Outubro!$C$7</f>
        <v>30.8</v>
      </c>
      <c r="E19" s="15">
        <f>[15]Outubro!$C$8</f>
        <v>32.4</v>
      </c>
      <c r="F19" s="15">
        <f>[15]Outubro!$C$9</f>
        <v>32.4</v>
      </c>
      <c r="G19" s="15">
        <f>[15]Outubro!$C$10</f>
        <v>31.9</v>
      </c>
      <c r="H19" s="15">
        <f>[15]Outubro!$C$11</f>
        <v>33.6</v>
      </c>
      <c r="I19" s="15">
        <f>[15]Outubro!$C$12</f>
        <v>32.9</v>
      </c>
      <c r="J19" s="15">
        <f>[15]Outubro!$C$13</f>
        <v>34.1</v>
      </c>
      <c r="K19" s="15">
        <f>[15]Outubro!$C$14</f>
        <v>26.1</v>
      </c>
      <c r="L19" s="15">
        <f>[15]Outubro!$C$15</f>
        <v>32</v>
      </c>
      <c r="M19" s="15">
        <f>[15]Outubro!$C$16</f>
        <v>31.8</v>
      </c>
      <c r="N19" s="15">
        <f>[15]Outubro!$C$17</f>
        <v>33</v>
      </c>
      <c r="O19" s="15">
        <f>[15]Outubro!$C$18</f>
        <v>30.2</v>
      </c>
      <c r="P19" s="15">
        <f>[15]Outubro!$C$19</f>
        <v>30.5</v>
      </c>
      <c r="Q19" s="15">
        <f>[15]Outubro!$C$20</f>
        <v>32.9</v>
      </c>
      <c r="R19" s="15">
        <f>[15]Outubro!$C$21</f>
        <v>34.799999999999997</v>
      </c>
      <c r="S19" s="15">
        <f>[15]Outubro!$C$22</f>
        <v>35.6</v>
      </c>
      <c r="T19" s="15">
        <f>[15]Outubro!$C$23</f>
        <v>29.1</v>
      </c>
      <c r="U19" s="15">
        <f>[15]Outubro!$C$24</f>
        <v>33.9</v>
      </c>
      <c r="V19" s="15">
        <f>[15]Outubro!$C$25</f>
        <v>33.200000000000003</v>
      </c>
      <c r="W19" s="15">
        <f>[15]Outubro!$C$26</f>
        <v>34</v>
      </c>
      <c r="X19" s="15">
        <f>[15]Outubro!$C$27</f>
        <v>31.7</v>
      </c>
      <c r="Y19" s="15">
        <f>[15]Outubro!$C$28</f>
        <v>27.7</v>
      </c>
      <c r="Z19" s="15">
        <f>[15]Outubro!$C$29</f>
        <v>27.9</v>
      </c>
      <c r="AA19" s="15">
        <f>[15]Outubro!$C$30</f>
        <v>29.5</v>
      </c>
      <c r="AB19" s="15">
        <f>[15]Outubro!$C$31</f>
        <v>27.3</v>
      </c>
      <c r="AC19" s="15">
        <f>[15]Outubro!$C$32</f>
        <v>29.6</v>
      </c>
      <c r="AD19" s="15">
        <f>[15]Outubro!$C$33</f>
        <v>32.200000000000003</v>
      </c>
      <c r="AE19" s="15">
        <f>[15]Outubro!$C$34</f>
        <v>33.299999999999997</v>
      </c>
      <c r="AF19" s="15">
        <f>[15]Outubro!$C$35</f>
        <v>34.700000000000003</v>
      </c>
      <c r="AG19" s="24">
        <f>MAX(B19:AF19)</f>
        <v>35.6</v>
      </c>
      <c r="AH19" s="98">
        <f>AVERAGE(B19:AF19)</f>
        <v>31.71612903225807</v>
      </c>
    </row>
    <row r="20" spans="1:34" ht="17.100000000000001" customHeight="1" x14ac:dyDescent="0.2">
      <c r="A20" s="145" t="s">
        <v>10</v>
      </c>
      <c r="B20" s="15">
        <f>[16]Outubro!$C$5</f>
        <v>34</v>
      </c>
      <c r="C20" s="15">
        <f>[16]Outubro!$C$6</f>
        <v>32.5</v>
      </c>
      <c r="D20" s="15">
        <f>[16]Outubro!$C$7</f>
        <v>32.200000000000003</v>
      </c>
      <c r="E20" s="15">
        <f>[16]Outubro!$C$8</f>
        <v>29.9</v>
      </c>
      <c r="F20" s="15">
        <f>[16]Outubro!$C$9</f>
        <v>29.8</v>
      </c>
      <c r="G20" s="15">
        <f>[16]Outubro!$C$10</f>
        <v>28.4</v>
      </c>
      <c r="H20" s="15">
        <f>[16]Outubro!$C$11</f>
        <v>33</v>
      </c>
      <c r="I20" s="15">
        <f>[16]Outubro!$C$12</f>
        <v>23.1</v>
      </c>
      <c r="J20" s="15">
        <f>[16]Outubro!$C$13</f>
        <v>23.7</v>
      </c>
      <c r="K20" s="15">
        <f>[16]Outubro!$C$14</f>
        <v>22</v>
      </c>
      <c r="L20" s="15">
        <f>[16]Outubro!$C$15</f>
        <v>26.2</v>
      </c>
      <c r="M20" s="15">
        <f>[16]Outubro!$C$16</f>
        <v>29.8</v>
      </c>
      <c r="N20" s="15">
        <f>[16]Outubro!$C$17</f>
        <v>32.5</v>
      </c>
      <c r="O20" s="15">
        <f>[16]Outubro!$C$18</f>
        <v>33.1</v>
      </c>
      <c r="P20" s="15">
        <f>[16]Outubro!$C$19</f>
        <v>29.7</v>
      </c>
      <c r="Q20" s="15">
        <f>[16]Outubro!$C$20</f>
        <v>33.9</v>
      </c>
      <c r="R20" s="15">
        <f>[16]Outubro!$C$21</f>
        <v>33.6</v>
      </c>
      <c r="S20" s="15">
        <f>[16]Outubro!$C$22</f>
        <v>35.200000000000003</v>
      </c>
      <c r="T20" s="15">
        <f>[16]Outubro!$C$23</f>
        <v>30.6</v>
      </c>
      <c r="U20" s="15">
        <f>[16]Outubro!$C$24</f>
        <v>28.8</v>
      </c>
      <c r="V20" s="15">
        <f>[16]Outubro!$C$25</f>
        <v>29.5</v>
      </c>
      <c r="W20" s="15">
        <f>[16]Outubro!$C$26</f>
        <v>32.9</v>
      </c>
      <c r="X20" s="15">
        <f>[16]Outubro!$C$27</f>
        <v>32.700000000000003</v>
      </c>
      <c r="Y20" s="15">
        <f>[16]Outubro!$C$28</f>
        <v>26.4</v>
      </c>
      <c r="Z20" s="15">
        <f>[16]Outubro!$C$29</f>
        <v>28.7</v>
      </c>
      <c r="AA20" s="15">
        <f>[16]Outubro!$C$30</f>
        <v>28.9</v>
      </c>
      <c r="AB20" s="15">
        <f>[16]Outubro!$C$31</f>
        <v>26.2</v>
      </c>
      <c r="AC20" s="15">
        <f>[16]Outubro!$C$32</f>
        <v>28.8</v>
      </c>
      <c r="AD20" s="15">
        <f>[16]Outubro!$C$33</f>
        <v>29.8</v>
      </c>
      <c r="AE20" s="15">
        <f>[16]Outubro!$C$34</f>
        <v>34.200000000000003</v>
      </c>
      <c r="AF20" s="15">
        <f>[16]Outubro!$C$35</f>
        <v>35.200000000000003</v>
      </c>
      <c r="AG20" s="24">
        <f t="shared" ref="AG20:AG30" si="5">MAX(B20:AF20)</f>
        <v>35.200000000000003</v>
      </c>
      <c r="AH20" s="98">
        <f t="shared" ref="AH20:AH30" si="6">AVERAGE(B20:AF20)</f>
        <v>30.170967741935485</v>
      </c>
    </row>
    <row r="21" spans="1:34" ht="17.100000000000001" customHeight="1" x14ac:dyDescent="0.2">
      <c r="A21" s="145" t="s">
        <v>11</v>
      </c>
      <c r="B21" s="15">
        <f>[17]Outubro!$C$5</f>
        <v>33.700000000000003</v>
      </c>
      <c r="C21" s="15">
        <f>[17]Outubro!$C$6</f>
        <v>32.9</v>
      </c>
      <c r="D21" s="15">
        <f>[17]Outubro!$C$7</f>
        <v>32.1</v>
      </c>
      <c r="E21" s="15">
        <f>[17]Outubro!$C$8</f>
        <v>32</v>
      </c>
      <c r="F21" s="15">
        <f>[17]Outubro!$C$9</f>
        <v>31.2</v>
      </c>
      <c r="G21" s="15">
        <f>[17]Outubro!$C$10</f>
        <v>30.4</v>
      </c>
      <c r="H21" s="15">
        <f>[17]Outubro!$C$11</f>
        <v>34.4</v>
      </c>
      <c r="I21" s="15">
        <f>[17]Outubro!$C$12</f>
        <v>34</v>
      </c>
      <c r="J21" s="15">
        <f>[17]Outubro!$C$13</f>
        <v>34.299999999999997</v>
      </c>
      <c r="K21" s="15">
        <f>[17]Outubro!$C$14</f>
        <v>22.9</v>
      </c>
      <c r="L21" s="15">
        <f>[17]Outubro!$C$15</f>
        <v>29.7</v>
      </c>
      <c r="M21" s="15">
        <f>[17]Outubro!$C$16</f>
        <v>31.4</v>
      </c>
      <c r="N21" s="15">
        <f>[17]Outubro!$C$17</f>
        <v>32.700000000000003</v>
      </c>
      <c r="O21" s="15">
        <f>[17]Outubro!$C$18</f>
        <v>31.5</v>
      </c>
      <c r="P21" s="15">
        <f>[17]Outubro!$C$19</f>
        <v>31.7</v>
      </c>
      <c r="Q21" s="15">
        <f>[17]Outubro!$C$20</f>
        <v>34.6</v>
      </c>
      <c r="R21" s="15">
        <f>[17]Outubro!$C$21</f>
        <v>35.9</v>
      </c>
      <c r="S21" s="15">
        <f>[17]Outubro!$C$22</f>
        <v>36.5</v>
      </c>
      <c r="T21" s="15">
        <f>[17]Outubro!$C$23</f>
        <v>30.9</v>
      </c>
      <c r="U21" s="15">
        <f>[17]Outubro!$C$24</f>
        <v>31</v>
      </c>
      <c r="V21" s="15">
        <f>[17]Outubro!$C$25</f>
        <v>31.1</v>
      </c>
      <c r="W21" s="15">
        <f>[17]Outubro!$C$26</f>
        <v>34.9</v>
      </c>
      <c r="X21" s="15">
        <f>[17]Outubro!$C$27</f>
        <v>34.4</v>
      </c>
      <c r="Y21" s="15">
        <f>[17]Outubro!$C$28</f>
        <v>28.7</v>
      </c>
      <c r="Z21" s="15">
        <f>[17]Outubro!$C$29</f>
        <v>27.8</v>
      </c>
      <c r="AA21" s="15">
        <f>[17]Outubro!$C$30</f>
        <v>30.5</v>
      </c>
      <c r="AB21" s="15">
        <f>[17]Outubro!$C$31</f>
        <v>28.2</v>
      </c>
      <c r="AC21" s="15">
        <f>[17]Outubro!$C$32</f>
        <v>30.8</v>
      </c>
      <c r="AD21" s="15">
        <f>[17]Outubro!$C$33</f>
        <v>32.6</v>
      </c>
      <c r="AE21" s="15">
        <f>[17]Outubro!$C$34</f>
        <v>35</v>
      </c>
      <c r="AF21" s="15">
        <f>[17]Outubro!$C$35</f>
        <v>36.6</v>
      </c>
      <c r="AG21" s="24">
        <f t="shared" si="5"/>
        <v>36.6</v>
      </c>
      <c r="AH21" s="98">
        <f t="shared" si="6"/>
        <v>32.07741935483871</v>
      </c>
    </row>
    <row r="22" spans="1:34" ht="17.100000000000001" customHeight="1" x14ac:dyDescent="0.2">
      <c r="A22" s="145" t="s">
        <v>12</v>
      </c>
      <c r="B22" s="15">
        <f>[18]Outubro!$C$5</f>
        <v>34.299999999999997</v>
      </c>
      <c r="C22" s="15">
        <f>[18]Outubro!$C$6</f>
        <v>32.200000000000003</v>
      </c>
      <c r="D22" s="15">
        <f>[18]Outubro!$C$7</f>
        <v>32</v>
      </c>
      <c r="E22" s="15">
        <f>[18]Outubro!$C$8</f>
        <v>33.1</v>
      </c>
      <c r="F22" s="15">
        <f>[18]Outubro!$C$9</f>
        <v>32.6</v>
      </c>
      <c r="G22" s="15">
        <f>[18]Outubro!$C$10</f>
        <v>33.5</v>
      </c>
      <c r="H22" s="15">
        <f>[18]Outubro!$C$11</f>
        <v>34.4</v>
      </c>
      <c r="I22" s="15">
        <f>[18]Outubro!$C$12</f>
        <v>34.700000000000003</v>
      </c>
      <c r="J22" s="15">
        <f>[18]Outubro!$C$13</f>
        <v>35.299999999999997</v>
      </c>
      <c r="K22" s="15">
        <f>[18]Outubro!$C$14</f>
        <v>29.8</v>
      </c>
      <c r="L22" s="15">
        <f>[18]Outubro!$C$15</f>
        <v>32.9</v>
      </c>
      <c r="M22" s="15">
        <f>[18]Outubro!$C$16</f>
        <v>34.299999999999997</v>
      </c>
      <c r="N22" s="15">
        <f>[18]Outubro!$C$17</f>
        <v>33.299999999999997</v>
      </c>
      <c r="O22" s="15">
        <f>[18]Outubro!$C$18</f>
        <v>28.8</v>
      </c>
      <c r="P22" s="15">
        <f>[18]Outubro!$C$19</f>
        <v>32.799999999999997</v>
      </c>
      <c r="Q22" s="15">
        <f>[18]Outubro!$C$20</f>
        <v>34.299999999999997</v>
      </c>
      <c r="R22" s="15">
        <f>[18]Outubro!$C$21</f>
        <v>35.9</v>
      </c>
      <c r="S22" s="15">
        <f>[18]Outubro!$C$22</f>
        <v>36.1</v>
      </c>
      <c r="T22" s="15">
        <f>[18]Outubro!$C$23</f>
        <v>29</v>
      </c>
      <c r="U22" s="15">
        <f>[18]Outubro!$C$24</f>
        <v>34.6</v>
      </c>
      <c r="V22" s="15">
        <f>[18]Outubro!$C$25</f>
        <v>34.299999999999997</v>
      </c>
      <c r="W22" s="15">
        <f>[18]Outubro!$C$26</f>
        <v>35.5</v>
      </c>
      <c r="X22" s="15">
        <f>[18]Outubro!$C$27</f>
        <v>32.5</v>
      </c>
      <c r="Y22" s="15">
        <f>[18]Outubro!$C$28</f>
        <v>27.4</v>
      </c>
      <c r="Z22" s="15">
        <f>[18]Outubro!$C$29</f>
        <v>29.2</v>
      </c>
      <c r="AA22" s="15">
        <f>[18]Outubro!$C$30</f>
        <v>30.3</v>
      </c>
      <c r="AB22" s="15">
        <f>[18]Outubro!$C$31</f>
        <v>28.7</v>
      </c>
      <c r="AC22" s="15">
        <f>[18]Outubro!$C$32</f>
        <v>30.1</v>
      </c>
      <c r="AD22" s="15">
        <f>[18]Outubro!$C$33</f>
        <v>33.1</v>
      </c>
      <c r="AE22" s="15">
        <f>[18]Outubro!$C$34</f>
        <v>35.700000000000003</v>
      </c>
      <c r="AF22" s="15">
        <f>[18]Outubro!$C$35</f>
        <v>36.200000000000003</v>
      </c>
      <c r="AG22" s="24">
        <f t="shared" si="5"/>
        <v>36.200000000000003</v>
      </c>
      <c r="AH22" s="98">
        <f t="shared" si="6"/>
        <v>32.803225806451621</v>
      </c>
    </row>
    <row r="23" spans="1:34" ht="17.100000000000001" customHeight="1" x14ac:dyDescent="0.2">
      <c r="A23" s="145" t="s">
        <v>13</v>
      </c>
      <c r="B23" s="15">
        <f>[19]Outubro!$C$5</f>
        <v>35.799999999999997</v>
      </c>
      <c r="C23" s="15">
        <f>[19]Outubro!$C$6</f>
        <v>37</v>
      </c>
      <c r="D23" s="15">
        <f>[19]Outubro!$C$7</f>
        <v>34.1</v>
      </c>
      <c r="E23" s="15">
        <f>[19]Outubro!$C$8</f>
        <v>28.2</v>
      </c>
      <c r="F23" s="15">
        <f>[19]Outubro!$C$9</f>
        <v>32.299999999999997</v>
      </c>
      <c r="G23" s="15">
        <f>[19]Outubro!$C$10</f>
        <v>34.700000000000003</v>
      </c>
      <c r="H23" s="15">
        <f>[19]Outubro!$C$11</f>
        <v>35.4</v>
      </c>
      <c r="I23" s="15">
        <f>[19]Outubro!$C$12</f>
        <v>35.799999999999997</v>
      </c>
      <c r="J23" s="15">
        <f>[19]Outubro!$C$13</f>
        <v>36.5</v>
      </c>
      <c r="K23" s="15">
        <f>[19]Outubro!$C$14</f>
        <v>35</v>
      </c>
      <c r="L23" s="15">
        <f>[19]Outubro!$C$15</f>
        <v>33.4</v>
      </c>
      <c r="M23" s="15">
        <f>[19]Outubro!$C$16</f>
        <v>34.6</v>
      </c>
      <c r="N23" s="15">
        <f>[19]Outubro!$C$17</f>
        <v>33.299999999999997</v>
      </c>
      <c r="O23" s="15">
        <f>[19]Outubro!$C$18</f>
        <v>31.7</v>
      </c>
      <c r="P23" s="15">
        <f>[19]Outubro!$C$19</f>
        <v>32.1</v>
      </c>
      <c r="Q23" s="15">
        <f>[19]Outubro!$C$20</f>
        <v>36.1</v>
      </c>
      <c r="R23" s="15">
        <f>[19]Outubro!$C$21</f>
        <v>36.200000000000003</v>
      </c>
      <c r="S23" s="15">
        <f>[19]Outubro!$C$22</f>
        <v>37.700000000000003</v>
      </c>
      <c r="T23" s="15">
        <f>[19]Outubro!$C$23</f>
        <v>31.6</v>
      </c>
      <c r="U23" s="15">
        <f>[19]Outubro!$C$24</f>
        <v>34</v>
      </c>
      <c r="V23" s="15">
        <f>[19]Outubro!$C$25</f>
        <v>35.4</v>
      </c>
      <c r="W23" s="15">
        <f>[19]Outubro!$C$26</f>
        <v>33.799999999999997</v>
      </c>
      <c r="X23" s="15">
        <f>[19]Outubro!$C$27</f>
        <v>35.200000000000003</v>
      </c>
      <c r="Y23" s="15">
        <f>[19]Outubro!$C$28</f>
        <v>29.5</v>
      </c>
      <c r="Z23" s="15">
        <f>[19]Outubro!$C$29</f>
        <v>31.6</v>
      </c>
      <c r="AA23" s="15">
        <f>[19]Outubro!$C$30</f>
        <v>33.4</v>
      </c>
      <c r="AB23" s="15">
        <f>[19]Outubro!$C$31</f>
        <v>26.1</v>
      </c>
      <c r="AC23" s="15">
        <f>[19]Outubro!$C$32</f>
        <v>31.8</v>
      </c>
      <c r="AD23" s="15">
        <f>[19]Outubro!$C$33</f>
        <v>34.299999999999997</v>
      </c>
      <c r="AE23" s="15">
        <f>[19]Outubro!$C$34</f>
        <v>36.6</v>
      </c>
      <c r="AF23" s="15">
        <f>[19]Outubro!$C$35</f>
        <v>36.6</v>
      </c>
      <c r="AG23" s="24">
        <f t="shared" si="5"/>
        <v>37.700000000000003</v>
      </c>
      <c r="AH23" s="98">
        <f t="shared" si="6"/>
        <v>33.864516129032253</v>
      </c>
    </row>
    <row r="24" spans="1:34" ht="17.100000000000001" customHeight="1" x14ac:dyDescent="0.2">
      <c r="A24" s="145" t="s">
        <v>14</v>
      </c>
      <c r="B24" s="15">
        <f>[20]Outubro!$C$5</f>
        <v>32.4</v>
      </c>
      <c r="C24" s="15">
        <f>[20]Outubro!$C$6</f>
        <v>34.799999999999997</v>
      </c>
      <c r="D24" s="15">
        <f>[20]Outubro!$C$7</f>
        <v>36.6</v>
      </c>
      <c r="E24" s="15">
        <f>[20]Outubro!$C$8</f>
        <v>33</v>
      </c>
      <c r="F24" s="15">
        <f>[20]Outubro!$C$9</f>
        <v>32.799999999999997</v>
      </c>
      <c r="G24" s="15">
        <f>[20]Outubro!$C$10</f>
        <v>29.3</v>
      </c>
      <c r="H24" s="15">
        <f>[20]Outubro!$C$10</f>
        <v>29.3</v>
      </c>
      <c r="I24" s="15">
        <f>[20]Outubro!$C$12</f>
        <v>33.299999999999997</v>
      </c>
      <c r="J24" s="15">
        <f>[20]Outubro!$C$13</f>
        <v>34.700000000000003</v>
      </c>
      <c r="K24" s="15">
        <f>[20]Outubro!$C$14</f>
        <v>31.8</v>
      </c>
      <c r="L24" s="15">
        <f>[20]Outubro!$C$15</f>
        <v>31.1</v>
      </c>
      <c r="M24" s="15">
        <f>[20]Outubro!$C$16</f>
        <v>32.9</v>
      </c>
      <c r="N24" s="15">
        <f>[20]Outubro!$C$17</f>
        <v>34.4</v>
      </c>
      <c r="O24" s="15">
        <f>[20]Outubro!$C$18</f>
        <v>32.700000000000003</v>
      </c>
      <c r="P24" s="15">
        <f>[20]Outubro!$C$19</f>
        <v>32.6</v>
      </c>
      <c r="Q24" s="15">
        <f>[20]Outubro!$C$20</f>
        <v>35.200000000000003</v>
      </c>
      <c r="R24" s="15">
        <f>[20]Outubro!$C$21</f>
        <v>34.6</v>
      </c>
      <c r="S24" s="15">
        <f>[20]Outubro!$C$22</f>
        <v>36.5</v>
      </c>
      <c r="T24" s="15">
        <f>[20]Outubro!$C$23</f>
        <v>32.1</v>
      </c>
      <c r="U24" s="15">
        <f>[20]Outubro!$C$24</f>
        <v>30.9</v>
      </c>
      <c r="V24" s="15">
        <f>[20]Outubro!$C$25</f>
        <v>30.7</v>
      </c>
      <c r="W24" s="15">
        <f>[20]Outubro!$C$26</f>
        <v>33</v>
      </c>
      <c r="X24" s="15">
        <f>[20]Outubro!$C$27</f>
        <v>34</v>
      </c>
      <c r="Y24" s="15">
        <f>[20]Outubro!$C$28</f>
        <v>26.7</v>
      </c>
      <c r="Z24" s="15">
        <f>[20]Outubro!$C$29</f>
        <v>29.5</v>
      </c>
      <c r="AA24" s="15">
        <f>[20]Outubro!$C$30</f>
        <v>32.200000000000003</v>
      </c>
      <c r="AB24" s="15">
        <f>[20]Outubro!$C$31</f>
        <v>29.6</v>
      </c>
      <c r="AC24" s="15">
        <f>[20]Outubro!$C$32</f>
        <v>30</v>
      </c>
      <c r="AD24" s="15">
        <f>[20]Outubro!$C$33</f>
        <v>30.8</v>
      </c>
      <c r="AE24" s="15">
        <f>[20]Outubro!$C$34</f>
        <v>34.1</v>
      </c>
      <c r="AF24" s="15">
        <f>[20]Outubro!$C$35</f>
        <v>36.799999999999997</v>
      </c>
      <c r="AG24" s="24">
        <f t="shared" si="5"/>
        <v>36.799999999999997</v>
      </c>
      <c r="AH24" s="98">
        <f t="shared" si="6"/>
        <v>32.529032258064518</v>
      </c>
    </row>
    <row r="25" spans="1:34" ht="17.100000000000001" customHeight="1" x14ac:dyDescent="0.2">
      <c r="A25" s="145" t="s">
        <v>15</v>
      </c>
      <c r="B25" s="15">
        <f>[21]Outubro!$C$5</f>
        <v>32.4</v>
      </c>
      <c r="C25" s="15">
        <f>[21]Outubro!$C$6</f>
        <v>30.2</v>
      </c>
      <c r="D25" s="15">
        <f>[21]Outubro!$C$7</f>
        <v>28.6</v>
      </c>
      <c r="E25" s="15">
        <f>[21]Outubro!$C$8</f>
        <v>28.2</v>
      </c>
      <c r="F25" s="15">
        <f>[21]Outubro!$C$9</f>
        <v>28.7</v>
      </c>
      <c r="G25" s="15">
        <f>[21]Outubro!$C$10</f>
        <v>29.5</v>
      </c>
      <c r="H25" s="15">
        <f>[21]Outubro!$C$11</f>
        <v>31.3</v>
      </c>
      <c r="I25" s="15">
        <f>[21]Outubro!$C$12</f>
        <v>23.2</v>
      </c>
      <c r="J25" s="15">
        <f>[21]Outubro!$C$13</f>
        <v>27.4</v>
      </c>
      <c r="K25" s="15">
        <f>[21]Outubro!$C$14</f>
        <v>21.2</v>
      </c>
      <c r="L25" s="15">
        <f>[21]Outubro!$C$15</f>
        <v>25.9</v>
      </c>
      <c r="M25" s="15">
        <f>[21]Outubro!$C$16</f>
        <v>26.9</v>
      </c>
      <c r="N25" s="15">
        <f>[21]Outubro!$C$17</f>
        <v>29.8</v>
      </c>
      <c r="O25" s="15">
        <f>[21]Outubro!$C$18</f>
        <v>29.4</v>
      </c>
      <c r="P25" s="15">
        <f>[21]Outubro!$C$19</f>
        <v>26.7</v>
      </c>
      <c r="Q25" s="15">
        <f>[21]Outubro!$C$20</f>
        <v>31.4</v>
      </c>
      <c r="R25" s="15">
        <f>[21]Outubro!$C$21</f>
        <v>32.799999999999997</v>
      </c>
      <c r="S25" s="15">
        <f>[21]Outubro!$C$22</f>
        <v>33.6</v>
      </c>
      <c r="T25" s="15">
        <f>[21]Outubro!$C$23</f>
        <v>27</v>
      </c>
      <c r="U25" s="15">
        <f>[21]Outubro!$C$24</f>
        <v>28.9</v>
      </c>
      <c r="V25" s="15">
        <f>[21]Outubro!$C$25</f>
        <v>29</v>
      </c>
      <c r="W25" s="15">
        <f>[21]Outubro!$C$26</f>
        <v>32.200000000000003</v>
      </c>
      <c r="X25" s="15">
        <f>[21]Outubro!$C$27</f>
        <v>30.2</v>
      </c>
      <c r="Y25" s="15">
        <f>[21]Outubro!$C$28</f>
        <v>25.7</v>
      </c>
      <c r="Z25" s="15">
        <f>[21]Outubro!$C$29</f>
        <v>27.6</v>
      </c>
      <c r="AA25" s="15">
        <f>[21]Outubro!$C$30</f>
        <v>25.7</v>
      </c>
      <c r="AB25" s="15">
        <f>[21]Outubro!$C$31</f>
        <v>24</v>
      </c>
      <c r="AC25" s="15">
        <f>[21]Outubro!$C$32</f>
        <v>28.2</v>
      </c>
      <c r="AD25" s="15">
        <f>[21]Outubro!$C$33</f>
        <v>28.8</v>
      </c>
      <c r="AE25" s="15">
        <f>[21]Outubro!$C$34</f>
        <v>32.4</v>
      </c>
      <c r="AF25" s="15">
        <f>[21]Outubro!$C$35</f>
        <v>33.200000000000003</v>
      </c>
      <c r="AG25" s="24">
        <f t="shared" si="5"/>
        <v>33.6</v>
      </c>
      <c r="AH25" s="98">
        <f t="shared" si="6"/>
        <v>28.712903225806457</v>
      </c>
    </row>
    <row r="26" spans="1:34" ht="17.100000000000001" customHeight="1" x14ac:dyDescent="0.2">
      <c r="A26" s="145" t="s">
        <v>16</v>
      </c>
      <c r="B26" s="15">
        <f>[22]Outubro!$C$5</f>
        <v>35.299999999999997</v>
      </c>
      <c r="C26" s="15">
        <f>[22]Outubro!$C$6</f>
        <v>31.3</v>
      </c>
      <c r="D26" s="15">
        <f>[22]Outubro!$C$7</f>
        <v>24.1</v>
      </c>
      <c r="E26" s="15">
        <f>[22]Outubro!$C$8</f>
        <v>26.3</v>
      </c>
      <c r="F26" s="15">
        <f>[22]Outubro!$C$9</f>
        <v>29.1</v>
      </c>
      <c r="G26" s="15">
        <f>[22]Outubro!$C$10</f>
        <v>34.6</v>
      </c>
      <c r="H26" s="15">
        <f>[22]Outubro!$C$11</f>
        <v>35.6</v>
      </c>
      <c r="I26" s="15">
        <f>[22]Outubro!$C$12</f>
        <v>36.5</v>
      </c>
      <c r="J26" s="15">
        <f>[22]Outubro!$C$13</f>
        <v>38.1</v>
      </c>
      <c r="K26" s="15">
        <f>[22]Outubro!$C$14</f>
        <v>32.4</v>
      </c>
      <c r="L26" s="15">
        <f>[22]Outubro!$C$15</f>
        <v>30.2</v>
      </c>
      <c r="M26" s="15">
        <f>[22]Outubro!$C$16</f>
        <v>34.700000000000003</v>
      </c>
      <c r="N26" s="15">
        <f>[22]Outubro!$C$17</f>
        <v>30</v>
      </c>
      <c r="O26" s="15">
        <f>[22]Outubro!$C$18</f>
        <v>28.3</v>
      </c>
      <c r="P26" s="15">
        <f>[22]Outubro!$C$19</f>
        <v>29.3</v>
      </c>
      <c r="Q26" s="15">
        <f>[22]Outubro!$C$20</f>
        <v>36.1</v>
      </c>
      <c r="R26" s="15">
        <f>[22]Outubro!$C$21</f>
        <v>38.299999999999997</v>
      </c>
      <c r="S26" s="15">
        <f>[22]Outubro!$C$22</f>
        <v>39.799999999999997</v>
      </c>
      <c r="T26" s="15">
        <f>[22]Outubro!$C$23</f>
        <v>33</v>
      </c>
      <c r="U26" s="15">
        <f>[22]Outubro!$C$24</f>
        <v>32.799999999999997</v>
      </c>
      <c r="V26" s="15">
        <f>[22]Outubro!$C$25</f>
        <v>34.299999999999997</v>
      </c>
      <c r="W26" s="15">
        <f>[22]Outubro!$C$26</f>
        <v>35.799999999999997</v>
      </c>
      <c r="X26" s="15">
        <f>[22]Outubro!$C$27</f>
        <v>32.4</v>
      </c>
      <c r="Y26" s="15">
        <f>[22]Outubro!$C$28</f>
        <v>30.4</v>
      </c>
      <c r="Z26" s="15">
        <f>[22]Outubro!$C$29</f>
        <v>29.1</v>
      </c>
      <c r="AA26" s="15">
        <f>[22]Outubro!$C$30</f>
        <v>28.4</v>
      </c>
      <c r="AB26" s="15">
        <f>[22]Outubro!$C$31</f>
        <v>26.7</v>
      </c>
      <c r="AC26" s="15">
        <f>[22]Outubro!$C$32</f>
        <v>28.4</v>
      </c>
      <c r="AD26" s="15">
        <f>[22]Outubro!$C$33</f>
        <v>32.9</v>
      </c>
      <c r="AE26" s="15">
        <f>[22]Outubro!$C$34</f>
        <v>36.299999999999997</v>
      </c>
      <c r="AF26" s="15">
        <f>[22]Outubro!$C$35</f>
        <v>37.1</v>
      </c>
      <c r="AG26" s="24">
        <f t="shared" si="5"/>
        <v>39.799999999999997</v>
      </c>
      <c r="AH26" s="98">
        <f t="shared" si="6"/>
        <v>32.503225806451603</v>
      </c>
    </row>
    <row r="27" spans="1:34" ht="17.100000000000001" customHeight="1" x14ac:dyDescent="0.2">
      <c r="A27" s="145" t="s">
        <v>17</v>
      </c>
      <c r="B27" s="15">
        <f>[23]Outubro!$C$5</f>
        <v>34.6</v>
      </c>
      <c r="C27" s="15">
        <f>[23]Outubro!$C$6</f>
        <v>32.6</v>
      </c>
      <c r="D27" s="15">
        <f>[23]Outubro!$C$7</f>
        <v>33</v>
      </c>
      <c r="E27" s="15">
        <f>[23]Outubro!$C$8</f>
        <v>32.700000000000003</v>
      </c>
      <c r="F27" s="15">
        <f>[23]Outubro!$C$9</f>
        <v>31.4</v>
      </c>
      <c r="G27" s="15">
        <f>[23]Outubro!$C$10</f>
        <v>29.8</v>
      </c>
      <c r="H27" s="15">
        <f>[23]Outubro!$C$11</f>
        <v>34.799999999999997</v>
      </c>
      <c r="I27" s="15">
        <f>[23]Outubro!$C$12</f>
        <v>30.4</v>
      </c>
      <c r="J27" s="15">
        <f>[23]Outubro!$C$13</f>
        <v>30.6</v>
      </c>
      <c r="K27" s="15">
        <f>[23]Outubro!$C$14</f>
        <v>21.9</v>
      </c>
      <c r="L27" s="15">
        <f>[23]Outubro!$C$15</f>
        <v>30</v>
      </c>
      <c r="M27" s="15">
        <f>[23]Outubro!$C$16</f>
        <v>32.5</v>
      </c>
      <c r="N27" s="15">
        <f>[23]Outubro!$C$17</f>
        <v>32.799999999999997</v>
      </c>
      <c r="O27" s="15">
        <f>[23]Outubro!$C$18</f>
        <v>32.1</v>
      </c>
      <c r="P27" s="15">
        <f>[23]Outubro!$C$19</f>
        <v>30.2</v>
      </c>
      <c r="Q27" s="15">
        <f>[23]Outubro!$C$20</f>
        <v>34.299999999999997</v>
      </c>
      <c r="R27" s="15">
        <f>[23]Outubro!$C$21</f>
        <v>36.299999999999997</v>
      </c>
      <c r="S27" s="15">
        <f>[23]Outubro!$C$22</f>
        <v>37.200000000000003</v>
      </c>
      <c r="T27" s="15">
        <f>[23]Outubro!$C$23</f>
        <v>30.8</v>
      </c>
      <c r="U27" s="15">
        <f>[23]Outubro!$C$24</f>
        <v>30.2</v>
      </c>
      <c r="V27" s="15">
        <f>[23]Outubro!$C$25</f>
        <v>30.6</v>
      </c>
      <c r="W27" s="15">
        <f>[23]Outubro!$C$26</f>
        <v>34.5</v>
      </c>
      <c r="X27" s="15">
        <f>[23]Outubro!$C$27</f>
        <v>33.4</v>
      </c>
      <c r="Y27" s="15">
        <f>[23]Outubro!$C$28</f>
        <v>26.3</v>
      </c>
      <c r="Z27" s="15">
        <f>[23]Outubro!$C$29</f>
        <v>26.7</v>
      </c>
      <c r="AA27" s="15">
        <f>[23]Outubro!$C$30</f>
        <v>29.7</v>
      </c>
      <c r="AB27" s="15">
        <f>[23]Outubro!$C$31</f>
        <v>27.6</v>
      </c>
      <c r="AC27" s="15">
        <f>[23]Outubro!$C$32</f>
        <v>30.7</v>
      </c>
      <c r="AD27" s="15">
        <f>[23]Outubro!$C$33</f>
        <v>32.299999999999997</v>
      </c>
      <c r="AE27" s="15">
        <f>[23]Outubro!$C$34</f>
        <v>34.700000000000003</v>
      </c>
      <c r="AF27" s="15">
        <f>[23]Outubro!$C$35</f>
        <v>36.5</v>
      </c>
      <c r="AG27" s="24">
        <f t="shared" si="5"/>
        <v>37.200000000000003</v>
      </c>
      <c r="AH27" s="98">
        <f t="shared" si="6"/>
        <v>31.651612903225811</v>
      </c>
    </row>
    <row r="28" spans="1:34" ht="17.100000000000001" customHeight="1" x14ac:dyDescent="0.2">
      <c r="A28" s="145" t="s">
        <v>18</v>
      </c>
      <c r="B28" s="15">
        <f>[24]Outubro!$C$5</f>
        <v>31.3</v>
      </c>
      <c r="C28" s="15">
        <f>[24]Outubro!$C$6</f>
        <v>31.9</v>
      </c>
      <c r="D28" s="15">
        <f>[24]Outubro!$C$7</f>
        <v>32.9</v>
      </c>
      <c r="E28" s="15">
        <f>[24]Outubro!$C$8</f>
        <v>28.6</v>
      </c>
      <c r="F28" s="15">
        <f>[24]Outubro!$C$9</f>
        <v>30.5</v>
      </c>
      <c r="G28" s="15">
        <f>[24]Outubro!$C$10</f>
        <v>24.4</v>
      </c>
      <c r="H28" s="15">
        <f>[24]Outubro!$C$11</f>
        <v>32.4</v>
      </c>
      <c r="I28" s="15">
        <f>[24]Outubro!$C$12</f>
        <v>31.7</v>
      </c>
      <c r="J28" s="15">
        <f>[24]Outubro!$C$13</f>
        <v>32.4</v>
      </c>
      <c r="K28" s="15">
        <f>[24]Outubro!$C$14</f>
        <v>32.799999999999997</v>
      </c>
      <c r="L28" s="15">
        <f>[24]Outubro!$C$15</f>
        <v>29.6</v>
      </c>
      <c r="M28" s="15">
        <f>[24]Outubro!$C$16</f>
        <v>30.3</v>
      </c>
      <c r="N28" s="15" t="str">
        <f>[24]Outubro!$C$17</f>
        <v>*</v>
      </c>
      <c r="O28" s="15">
        <f>[24]Outubro!$C$18</f>
        <v>30.8</v>
      </c>
      <c r="P28" s="15" t="str">
        <f>[24]Outubro!$C$19</f>
        <v>*</v>
      </c>
      <c r="Q28" s="15" t="str">
        <f>[24]Outubro!$C$20</f>
        <v>*</v>
      </c>
      <c r="R28" s="15" t="str">
        <f>[24]Outubro!$C$21</f>
        <v>*</v>
      </c>
      <c r="S28" s="15" t="str">
        <f>[24]Outubro!$C$22</f>
        <v>*</v>
      </c>
      <c r="T28" s="15" t="str">
        <f>[24]Outubro!$C$23</f>
        <v>*</v>
      </c>
      <c r="U28" s="15" t="str">
        <f>[24]Outubro!$C$24</f>
        <v>*</v>
      </c>
      <c r="V28" s="15" t="str">
        <f>[24]Outubro!$C$25</f>
        <v>*</v>
      </c>
      <c r="W28" s="15" t="str">
        <f>[24]Outubro!$C$26</f>
        <v>*</v>
      </c>
      <c r="X28" s="15" t="str">
        <f>[24]Outubro!$C$27</f>
        <v>*</v>
      </c>
      <c r="Y28" s="15" t="str">
        <f>[24]Outubro!$C$28</f>
        <v>*</v>
      </c>
      <c r="Z28" s="15" t="str">
        <f>[24]Outubro!$C$29</f>
        <v>*</v>
      </c>
      <c r="AA28" s="15" t="str">
        <f>[24]Outubro!$C$30</f>
        <v>*</v>
      </c>
      <c r="AB28" s="15" t="str">
        <f>[24]Outubro!$C$31</f>
        <v>*</v>
      </c>
      <c r="AC28" s="15" t="str">
        <f>[24]Outubro!$C$32</f>
        <v>*</v>
      </c>
      <c r="AD28" s="15" t="str">
        <f>[24]Outubro!$C$33</f>
        <v>*</v>
      </c>
      <c r="AE28" s="15" t="str">
        <f>[24]Outubro!$C$34</f>
        <v>*</v>
      </c>
      <c r="AF28" s="15" t="str">
        <f>[24]Outubro!$C$35</f>
        <v>*</v>
      </c>
      <c r="AG28" s="24">
        <f t="shared" si="5"/>
        <v>32.9</v>
      </c>
      <c r="AH28" s="98">
        <f t="shared" si="6"/>
        <v>30.738461538461539</v>
      </c>
    </row>
    <row r="29" spans="1:34" ht="17.100000000000001" customHeight="1" x14ac:dyDescent="0.2">
      <c r="A29" s="145" t="s">
        <v>19</v>
      </c>
      <c r="B29" s="15">
        <f>[25]Outubro!$C$5</f>
        <v>33</v>
      </c>
      <c r="C29" s="15">
        <f>[25]Outubro!$C$6</f>
        <v>32.4</v>
      </c>
      <c r="D29" s="15">
        <f>[25]Outubro!$C$7</f>
        <v>24.6</v>
      </c>
      <c r="E29" s="15">
        <f>[25]Outubro!$C$8</f>
        <v>27.6</v>
      </c>
      <c r="F29" s="15">
        <f>[25]Outubro!$C$9</f>
        <v>29.6</v>
      </c>
      <c r="G29" s="15">
        <f>[25]Outubro!$C$10</f>
        <v>30.3</v>
      </c>
      <c r="H29" s="15">
        <f>[25]Outubro!$C$11</f>
        <v>26.3</v>
      </c>
      <c r="I29" s="15">
        <f>[25]Outubro!$C$12</f>
        <v>22.6</v>
      </c>
      <c r="J29" s="15">
        <f>[25]Outubro!$C$13</f>
        <v>23.6</v>
      </c>
      <c r="K29" s="15">
        <f>[25]Outubro!$C$14</f>
        <v>22.7</v>
      </c>
      <c r="L29" s="15">
        <f>[25]Outubro!$C$15</f>
        <v>25.1</v>
      </c>
      <c r="M29" s="15">
        <f>[25]Outubro!$C$16</f>
        <v>29.8</v>
      </c>
      <c r="N29" s="15">
        <f>[25]Outubro!$C$17</f>
        <v>29.3</v>
      </c>
      <c r="O29" s="15">
        <f>[25]Outubro!$C$18</f>
        <v>29.2</v>
      </c>
      <c r="P29" s="15">
        <f>[25]Outubro!$C$19</f>
        <v>25.6</v>
      </c>
      <c r="Q29" s="15">
        <f>[25]Outubro!$C$20</f>
        <v>30.7</v>
      </c>
      <c r="R29" s="15">
        <f>[25]Outubro!$C$21</f>
        <v>27.3</v>
      </c>
      <c r="S29" s="15">
        <f>[25]Outubro!$C$22</f>
        <v>30.5</v>
      </c>
      <c r="T29" s="15">
        <f>[25]Outubro!$C$23</f>
        <v>26.4</v>
      </c>
      <c r="U29" s="15">
        <f>[25]Outubro!$C$24</f>
        <v>29.1</v>
      </c>
      <c r="V29" s="15">
        <f>[25]Outubro!$C$25</f>
        <v>28.8</v>
      </c>
      <c r="W29" s="15">
        <f>[25]Outubro!$C$26</f>
        <v>30.8</v>
      </c>
      <c r="X29" s="15">
        <f>[25]Outubro!$C$27</f>
        <v>29</v>
      </c>
      <c r="Y29" s="15">
        <f>[25]Outubro!$C$28</f>
        <v>24</v>
      </c>
      <c r="Z29" s="15">
        <f>[25]Outubro!$C$29</f>
        <v>27.1</v>
      </c>
      <c r="AA29" s="15">
        <f>[25]Outubro!$C$30</f>
        <v>25.5</v>
      </c>
      <c r="AB29" s="15">
        <f>[25]Outubro!$C$31</f>
        <v>24.4</v>
      </c>
      <c r="AC29" s="15">
        <f>[25]Outubro!$C$32</f>
        <v>27.8</v>
      </c>
      <c r="AD29" s="15">
        <f>[25]Outubro!$C$33</f>
        <v>30.5</v>
      </c>
      <c r="AE29" s="15">
        <f>[25]Outubro!$C$34</f>
        <v>33.5</v>
      </c>
      <c r="AF29" s="15">
        <f>[25]Outubro!$C$35</f>
        <v>33.299999999999997</v>
      </c>
      <c r="AG29" s="24">
        <f t="shared" si="5"/>
        <v>33.5</v>
      </c>
      <c r="AH29" s="98">
        <f t="shared" si="6"/>
        <v>28.077419354838707</v>
      </c>
    </row>
    <row r="30" spans="1:34" ht="17.100000000000001" customHeight="1" x14ac:dyDescent="0.2">
      <c r="A30" s="145" t="s">
        <v>31</v>
      </c>
      <c r="B30" s="15">
        <f>[26]Outubro!$C$5</f>
        <v>32.1</v>
      </c>
      <c r="C30" s="15">
        <f>[26]Outubro!$C$6</f>
        <v>31.5</v>
      </c>
      <c r="D30" s="15">
        <f>[26]Outubro!$C$7</f>
        <v>33.799999999999997</v>
      </c>
      <c r="E30" s="15">
        <f>[26]Outubro!$C$8</f>
        <v>32.299999999999997</v>
      </c>
      <c r="F30" s="15">
        <f>[26]Outubro!$C$9</f>
        <v>29.7</v>
      </c>
      <c r="G30" s="15">
        <f>[26]Outubro!$C$10</f>
        <v>31</v>
      </c>
      <c r="H30" s="15">
        <f>[26]Outubro!$C$11</f>
        <v>33</v>
      </c>
      <c r="I30" s="15">
        <f>[26]Outubro!$C$12</f>
        <v>33.6</v>
      </c>
      <c r="J30" s="15">
        <f>[26]Outubro!$C$13</f>
        <v>32.799999999999997</v>
      </c>
      <c r="K30" s="15">
        <f>[26]Outubro!$C$14</f>
        <v>23.6</v>
      </c>
      <c r="L30" s="15">
        <f>[26]Outubro!$C$15</f>
        <v>31.8</v>
      </c>
      <c r="M30" s="15">
        <f>[26]Outubro!$C$16</f>
        <v>32.5</v>
      </c>
      <c r="N30" s="15">
        <f>[26]Outubro!$C$17</f>
        <v>31.6</v>
      </c>
      <c r="O30" s="15">
        <f>[26]Outubro!$C$18</f>
        <v>31.8</v>
      </c>
      <c r="P30" s="15">
        <f>[26]Outubro!$C$19</f>
        <v>31.9</v>
      </c>
      <c r="Q30" s="15">
        <f>[26]Outubro!$C$20</f>
        <v>32.4</v>
      </c>
      <c r="R30" s="15">
        <f>[26]Outubro!$C$21</f>
        <v>34.1</v>
      </c>
      <c r="S30" s="15">
        <f>[26]Outubro!$C$22</f>
        <v>34.5</v>
      </c>
      <c r="T30" s="15">
        <f>[26]Outubro!$C$23</f>
        <v>32.299999999999997</v>
      </c>
      <c r="U30" s="15">
        <f>[26]Outubro!$C$24</f>
        <v>32.1</v>
      </c>
      <c r="V30" s="15">
        <f>[26]Outubro!$C$25</f>
        <v>32.4</v>
      </c>
      <c r="W30" s="15">
        <f>[26]Outubro!$C$26</f>
        <v>34.299999999999997</v>
      </c>
      <c r="X30" s="15">
        <f>[26]Outubro!$C$27</f>
        <v>32.1</v>
      </c>
      <c r="Y30" s="15">
        <f>[26]Outubro!$C$28</f>
        <v>24.8</v>
      </c>
      <c r="Z30" s="15">
        <f>[26]Outubro!$C$29</f>
        <v>26.2</v>
      </c>
      <c r="AA30" s="15">
        <f>[26]Outubro!$C$30</f>
        <v>30.2</v>
      </c>
      <c r="AB30" s="15">
        <f>[26]Outubro!$C$31</f>
        <v>28.4</v>
      </c>
      <c r="AC30" s="15">
        <f>[26]Outubro!$C$32</f>
        <v>30.3</v>
      </c>
      <c r="AD30" s="15">
        <f>[26]Outubro!$C$33</f>
        <v>32.1</v>
      </c>
      <c r="AE30" s="15">
        <f>[26]Outubro!$C$34</f>
        <v>33.9</v>
      </c>
      <c r="AF30" s="15">
        <f>[26]Outubro!$C$35</f>
        <v>34.700000000000003</v>
      </c>
      <c r="AG30" s="24">
        <f t="shared" si="5"/>
        <v>34.700000000000003</v>
      </c>
      <c r="AH30" s="98">
        <f t="shared" si="6"/>
        <v>31.541935483870965</v>
      </c>
    </row>
    <row r="31" spans="1:34" ht="17.100000000000001" customHeight="1" x14ac:dyDescent="0.2">
      <c r="A31" s="145" t="s">
        <v>48</v>
      </c>
      <c r="B31" s="15">
        <f>[27]Outubro!$C$5</f>
        <v>35.6</v>
      </c>
      <c r="C31" s="15">
        <f>[27]Outubro!$C$6</f>
        <v>37.1</v>
      </c>
      <c r="D31" s="15">
        <f>[27]Outubro!$C$7</f>
        <v>36.4</v>
      </c>
      <c r="E31" s="15">
        <f>[27]Outubro!$C$8</f>
        <v>29.2</v>
      </c>
      <c r="F31" s="15">
        <f>[27]Outubro!$C$9</f>
        <v>37.700000000000003</v>
      </c>
      <c r="G31" s="15">
        <f>[27]Outubro!$C$10</f>
        <v>33.5</v>
      </c>
      <c r="H31" s="15">
        <f>[27]Outubro!$C$11</f>
        <v>35.5</v>
      </c>
      <c r="I31" s="15">
        <f>[27]Outubro!$C$12</f>
        <v>35.4</v>
      </c>
      <c r="J31" s="15">
        <f>[27]Outubro!$C$13</f>
        <v>34.5</v>
      </c>
      <c r="K31" s="15">
        <f>[27]Outubro!$C$14</f>
        <v>33.4</v>
      </c>
      <c r="L31" s="15">
        <f>[27]Outubro!$C$15</f>
        <v>35</v>
      </c>
      <c r="M31" s="15">
        <f>[27]Outubro!$C$16</f>
        <v>36.700000000000003</v>
      </c>
      <c r="N31" s="15">
        <f>[27]Outubro!$C$17</f>
        <v>34.799999999999997</v>
      </c>
      <c r="O31" s="15">
        <f>[27]Outubro!$C$18</f>
        <v>33.5</v>
      </c>
      <c r="P31" s="15">
        <f>[27]Outubro!$C$19</f>
        <v>35</v>
      </c>
      <c r="Q31" s="15">
        <f>[27]Outubro!$C$20</f>
        <v>37.1</v>
      </c>
      <c r="R31" s="15">
        <f>[27]Outubro!$C$21</f>
        <v>33.9</v>
      </c>
      <c r="S31" s="15">
        <f>[27]Outubro!$C$22</f>
        <v>37.1</v>
      </c>
      <c r="T31" s="15">
        <f>[27]Outubro!$C$23</f>
        <v>34.700000000000003</v>
      </c>
      <c r="U31" s="15">
        <f>[27]Outubro!$C$24</f>
        <v>33.1</v>
      </c>
      <c r="V31" s="15">
        <f>[27]Outubro!$C$25</f>
        <v>35.5</v>
      </c>
      <c r="W31" s="15">
        <f>[27]Outubro!$C$26</f>
        <v>36.5</v>
      </c>
      <c r="X31" s="15">
        <f>[27]Outubro!$C$27</f>
        <v>36.200000000000003</v>
      </c>
      <c r="Y31" s="15">
        <f>[27]Outubro!$C$28</f>
        <v>29.5</v>
      </c>
      <c r="Z31" s="15">
        <f>[27]Outubro!$C$29</f>
        <v>38.700000000000003</v>
      </c>
      <c r="AA31" s="15">
        <f>[27]Outubro!$C$30</f>
        <v>38</v>
      </c>
      <c r="AB31" s="15">
        <f>[27]Outubro!$C$31</f>
        <v>33.4</v>
      </c>
      <c r="AC31" s="15">
        <f>[27]Outubro!$C$32</f>
        <v>35.9</v>
      </c>
      <c r="AD31" s="15">
        <f>[27]Outubro!$C$33</f>
        <v>38.299999999999997</v>
      </c>
      <c r="AE31" s="15">
        <f>[27]Outubro!$C$34</f>
        <v>38.700000000000003</v>
      </c>
      <c r="AF31" s="63">
        <f>[27]Outubro!$C$35</f>
        <v>36.299999999999997</v>
      </c>
      <c r="AG31" s="24">
        <f>MAX(B31:AF31)</f>
        <v>38.700000000000003</v>
      </c>
      <c r="AH31" s="98">
        <f>AVERAGE(B31:AF31)</f>
        <v>35.361290322580643</v>
      </c>
    </row>
    <row r="32" spans="1:34" ht="17.100000000000001" customHeight="1" x14ac:dyDescent="0.2">
      <c r="A32" s="145" t="s">
        <v>20</v>
      </c>
      <c r="B32" s="15">
        <f>[28]Outubro!$C$5</f>
        <v>34</v>
      </c>
      <c r="C32" s="15">
        <f>[28]Outubro!$C$6</f>
        <v>34.299999999999997</v>
      </c>
      <c r="D32" s="15">
        <f>[28]Outubro!$C$7</f>
        <v>37.200000000000003</v>
      </c>
      <c r="E32" s="15">
        <f>[28]Outubro!$C$8</f>
        <v>36.1</v>
      </c>
      <c r="F32" s="15">
        <f>[28]Outubro!$C$9</f>
        <v>31.9</v>
      </c>
      <c r="G32" s="15">
        <f>[28]Outubro!$C$10</f>
        <v>33.299999999999997</v>
      </c>
      <c r="H32" s="15">
        <f>[28]Outubro!$C$11</f>
        <v>34.1</v>
      </c>
      <c r="I32" s="15">
        <f>[28]Outubro!$C$12</f>
        <v>30.8</v>
      </c>
      <c r="J32" s="15">
        <f>[28]Outubro!$C$13</f>
        <v>34.799999999999997</v>
      </c>
      <c r="K32" s="15">
        <f>[28]Outubro!$C$14</f>
        <v>30.7</v>
      </c>
      <c r="L32" s="15">
        <f>[28]Outubro!$C$15</f>
        <v>32.799999999999997</v>
      </c>
      <c r="M32" s="15">
        <f>[28]Outubro!$C$16</f>
        <v>34.1</v>
      </c>
      <c r="N32" s="15">
        <f>[28]Outubro!$C$17</f>
        <v>31.1</v>
      </c>
      <c r="O32" s="15">
        <f>[28]Outubro!$C$18</f>
        <v>33.9</v>
      </c>
      <c r="P32" s="15">
        <f>[28]Outubro!$C$19</f>
        <v>34.6</v>
      </c>
      <c r="Q32" s="15">
        <f>[28]Outubro!$C$20</f>
        <v>36.6</v>
      </c>
      <c r="R32" s="15">
        <f>[28]Outubro!$C$21</f>
        <v>36.200000000000003</v>
      </c>
      <c r="S32" s="15">
        <f>[28]Outubro!$C$22</f>
        <v>37.299999999999997</v>
      </c>
      <c r="T32" s="15">
        <f>[28]Outubro!$C$23</f>
        <v>33.5</v>
      </c>
      <c r="U32" s="15">
        <f>[28]Outubro!$C$24</f>
        <v>32.799999999999997</v>
      </c>
      <c r="V32" s="15">
        <f>[28]Outubro!$C$25</f>
        <v>33.799999999999997</v>
      </c>
      <c r="W32" s="15">
        <f>[28]Outubro!$C$26</f>
        <v>35.299999999999997</v>
      </c>
      <c r="X32" s="15">
        <f>[28]Outubro!$C$27</f>
        <v>36.4</v>
      </c>
      <c r="Y32" s="15">
        <f>[28]Outubro!$C$28</f>
        <v>27.1</v>
      </c>
      <c r="Z32" s="15">
        <f>[28]Outubro!$C$29</f>
        <v>27.4</v>
      </c>
      <c r="AA32" s="15">
        <f>[28]Outubro!$C$30</f>
        <v>31.2</v>
      </c>
      <c r="AB32" s="15">
        <f>[28]Outubro!$C$31</f>
        <v>30.2</v>
      </c>
      <c r="AC32" s="15">
        <f>[28]Outubro!$C$32</f>
        <v>32.1</v>
      </c>
      <c r="AD32" s="15">
        <f>[28]Outubro!$C$33</f>
        <v>32.9</v>
      </c>
      <c r="AE32" s="15">
        <f>[28]Outubro!$C$34</f>
        <v>35.9</v>
      </c>
      <c r="AF32" s="15">
        <f>[28]Outubro!$C$35</f>
        <v>37.200000000000003</v>
      </c>
      <c r="AG32" s="24">
        <f>MAX(B32:AF32)</f>
        <v>37.299999999999997</v>
      </c>
      <c r="AH32" s="98">
        <f>AVERAGE(B32:AF32)</f>
        <v>33.535483870967738</v>
      </c>
    </row>
    <row r="33" spans="1:34" ht="17.100000000000001" customHeight="1" x14ac:dyDescent="0.2">
      <c r="A33" s="89" t="s">
        <v>116</v>
      </c>
      <c r="B33" s="15">
        <f>[29]Outubro!$C$5</f>
        <v>32.9</v>
      </c>
      <c r="C33" s="15">
        <f>[29]Outubro!$C$6</f>
        <v>31.5</v>
      </c>
      <c r="D33" s="15">
        <f>[29]Outubro!$C$7</f>
        <v>34.200000000000003</v>
      </c>
      <c r="E33" s="15">
        <f>[29]Outubro!$C$8</f>
        <v>32.299999999999997</v>
      </c>
      <c r="F33" s="15">
        <f>[29]Outubro!$C$9</f>
        <v>29.8</v>
      </c>
      <c r="G33" s="15">
        <f>[29]Outubro!$C$10</f>
        <v>27.7</v>
      </c>
      <c r="H33" s="15">
        <f>[29]Outubro!$C$11</f>
        <v>33.5</v>
      </c>
      <c r="I33" s="15">
        <f>[29]Outubro!$C$12</f>
        <v>27.1</v>
      </c>
      <c r="J33" s="15">
        <f>[29]Outubro!$C$13</f>
        <v>24.3</v>
      </c>
      <c r="K33" s="15">
        <f>[29]Outubro!$C$14</f>
        <v>21.8</v>
      </c>
      <c r="L33" s="15">
        <f>[29]Outubro!$C$15</f>
        <v>28.8</v>
      </c>
      <c r="M33" s="15">
        <f>[29]Outubro!$C$16</f>
        <v>31.8</v>
      </c>
      <c r="N33" s="15">
        <f>[29]Outubro!$C$17</f>
        <v>31.5</v>
      </c>
      <c r="O33" s="15">
        <f>[29]Outubro!$C$18</f>
        <v>33.799999999999997</v>
      </c>
      <c r="P33" s="15">
        <f>[29]Outubro!$C$19</f>
        <v>29.6</v>
      </c>
      <c r="Q33" s="15">
        <f>[29]Outubro!$C$20</f>
        <v>34.299999999999997</v>
      </c>
      <c r="R33" s="15">
        <f>[29]Outubro!$C$21</f>
        <v>35.5</v>
      </c>
      <c r="S33" s="15">
        <f>[29]Outubro!$C$22</f>
        <v>35.9</v>
      </c>
      <c r="T33" s="15">
        <f>[29]Outubro!$C$23</f>
        <v>30.8</v>
      </c>
      <c r="U33" s="15">
        <f>[29]Outubro!$C$24</f>
        <v>28.9</v>
      </c>
      <c r="V33" s="15">
        <f>[29]Outubro!$C$25</f>
        <v>29.1</v>
      </c>
      <c r="W33" s="15">
        <f>[29]Outubro!$C$26</f>
        <v>33.700000000000003</v>
      </c>
      <c r="X33" s="15">
        <f>[29]Outubro!$C$27</f>
        <v>33.5</v>
      </c>
      <c r="Y33" s="15">
        <f>[29]Outubro!$C$28</f>
        <v>27.6</v>
      </c>
      <c r="Z33" s="15">
        <f>[29]Outubro!$C$29</f>
        <v>26.6</v>
      </c>
      <c r="AA33" s="15">
        <f>[29]Outubro!$C$30</f>
        <v>29.7</v>
      </c>
      <c r="AB33" s="15">
        <f>[29]Outubro!$C$31</f>
        <v>27.3</v>
      </c>
      <c r="AC33" s="15">
        <f>[29]Outubro!$C$32</f>
        <v>30.1</v>
      </c>
      <c r="AD33" s="15">
        <f>[29]Outubro!$C$33</f>
        <v>30.7</v>
      </c>
      <c r="AE33" s="15">
        <f>[29]Outubro!$C$34</f>
        <v>35.4</v>
      </c>
      <c r="AF33" s="15">
        <f>[29]Outubro!$C$35</f>
        <v>36</v>
      </c>
      <c r="AG33" s="28">
        <f>MAX(B33:AF33)</f>
        <v>36</v>
      </c>
      <c r="AH33" s="97">
        <f>AVERAGE(B33:AF33)</f>
        <v>30.829032258064522</v>
      </c>
    </row>
    <row r="34" spans="1:34" ht="17.100000000000001" customHeight="1" x14ac:dyDescent="0.2">
      <c r="A34" s="89" t="s">
        <v>195</v>
      </c>
      <c r="B34" s="15">
        <f>[30]Outubro!$C$5</f>
        <v>32.1</v>
      </c>
      <c r="C34" s="15">
        <f>[30]Outubro!$C$6</f>
        <v>31.1</v>
      </c>
      <c r="D34" s="15">
        <f>[30]Outubro!$C$7</f>
        <v>28</v>
      </c>
      <c r="E34" s="15">
        <f>[30]Outubro!$C$8</f>
        <v>27.7</v>
      </c>
      <c r="F34" s="15" t="str">
        <f>[30]Outubro!$C$9</f>
        <v>*</v>
      </c>
      <c r="G34" s="15" t="str">
        <f>[30]Outubro!$C$10</f>
        <v>*</v>
      </c>
      <c r="H34" s="15" t="str">
        <f>[30]Outubro!$C$11</f>
        <v>*</v>
      </c>
      <c r="I34" s="15" t="str">
        <f>[30]Outubro!$C$12</f>
        <v>*</v>
      </c>
      <c r="J34" s="15" t="str">
        <f>[30]Outubro!$C$13</f>
        <v>*</v>
      </c>
      <c r="K34" s="15" t="str">
        <f>[30]Outubro!$C$14</f>
        <v>*</v>
      </c>
      <c r="L34" s="15" t="str">
        <f>[30]Outubro!$C$15</f>
        <v>*</v>
      </c>
      <c r="M34" s="15" t="str">
        <f>[30]Outubro!$C$16</f>
        <v>*</v>
      </c>
      <c r="N34" s="15" t="str">
        <f>[30]Outubro!$C$17</f>
        <v>*</v>
      </c>
      <c r="O34" s="15" t="str">
        <f>[30]Outubro!$C$18</f>
        <v>*</v>
      </c>
      <c r="P34" s="15" t="str">
        <f>[30]Outubro!$C$19</f>
        <v>*</v>
      </c>
      <c r="Q34" s="15" t="str">
        <f>[30]Outubro!$C$20</f>
        <v>*</v>
      </c>
      <c r="R34" s="15" t="str">
        <f>[30]Outubro!$C$21</f>
        <v>*</v>
      </c>
      <c r="S34" s="15" t="str">
        <f>[30]Outubro!$C$22</f>
        <v>*</v>
      </c>
      <c r="T34" s="15" t="str">
        <f>[30]Outubro!$C$23</f>
        <v>*</v>
      </c>
      <c r="U34" s="15" t="str">
        <f>[30]Outubro!$C$24</f>
        <v>*</v>
      </c>
      <c r="V34" s="15" t="str">
        <f>[30]Outubro!$C$25</f>
        <v>*</v>
      </c>
      <c r="W34" s="15" t="str">
        <f>[30]Outubro!$C$26</f>
        <v>*</v>
      </c>
      <c r="X34" s="15" t="str">
        <f>[30]Outubro!$C$27</f>
        <v>*</v>
      </c>
      <c r="Y34" s="15" t="str">
        <f>[30]Outubro!$C$28</f>
        <v>*</v>
      </c>
      <c r="Z34" s="15" t="str">
        <f>[30]Outubro!$C$29</f>
        <v>*</v>
      </c>
      <c r="AA34" s="15" t="str">
        <f>[30]Outubro!$C$30</f>
        <v>*</v>
      </c>
      <c r="AB34" s="15" t="str">
        <f>[30]Outubro!$C$31</f>
        <v>*</v>
      </c>
      <c r="AC34" s="15" t="str">
        <f>[30]Outubro!$C$32</f>
        <v>*</v>
      </c>
      <c r="AD34" s="15" t="str">
        <f>[30]Outubro!$C$33</f>
        <v>*</v>
      </c>
      <c r="AE34" s="15" t="str">
        <f>[30]Outubro!$C$34</f>
        <v>*</v>
      </c>
      <c r="AF34" s="15" t="str">
        <f>[30]Outubro!$C$35</f>
        <v>*</v>
      </c>
      <c r="AG34" s="28">
        <f>MAX(B34:AF34)</f>
        <v>32.1</v>
      </c>
      <c r="AH34" s="97">
        <f>AVERAGE(B34:AF34)</f>
        <v>29.725000000000001</v>
      </c>
    </row>
    <row r="35" spans="1:34" ht="17.100000000000001" customHeight="1" x14ac:dyDescent="0.2">
      <c r="A35" s="89" t="s">
        <v>124</v>
      </c>
      <c r="B35" s="15">
        <f>[31]Outubro!$C$5</f>
        <v>32.700000000000003</v>
      </c>
      <c r="C35" s="15">
        <f>[31]Outubro!$C$6</f>
        <v>32.299999999999997</v>
      </c>
      <c r="D35" s="15">
        <f>[31]Outubro!$C$7</f>
        <v>32.799999999999997</v>
      </c>
      <c r="E35" s="15">
        <f>[31]Outubro!$C$8</f>
        <v>33.1</v>
      </c>
      <c r="F35" s="15">
        <f>[31]Outubro!$C$9</f>
        <v>29.9</v>
      </c>
      <c r="G35" s="15">
        <f>[31]Outubro!$C$10</f>
        <v>30.5</v>
      </c>
      <c r="H35" s="15">
        <f>[31]Outubro!$C$11</f>
        <v>32.9</v>
      </c>
      <c r="I35" s="15">
        <f>[31]Outubro!$C$12</f>
        <v>32.1</v>
      </c>
      <c r="J35" s="15">
        <f>[31]Outubro!$C$13</f>
        <v>32.700000000000003</v>
      </c>
      <c r="K35" s="15">
        <f>[31]Outubro!$C$14</f>
        <v>31.9</v>
      </c>
      <c r="L35" s="15">
        <f>[31]Outubro!$C$15</f>
        <v>30.6</v>
      </c>
      <c r="M35" s="15">
        <f>[31]Outubro!$C$16</f>
        <v>31.1</v>
      </c>
      <c r="N35" s="15">
        <f>[31]Outubro!$C$17</f>
        <v>29.7</v>
      </c>
      <c r="O35" s="15">
        <f>[31]Outubro!$C$18</f>
        <v>31.5</v>
      </c>
      <c r="P35" s="15">
        <f>[31]Outubro!$C$19</f>
        <v>30.5</v>
      </c>
      <c r="Q35" s="15">
        <f>[31]Outubro!$C$20</f>
        <v>33.1</v>
      </c>
      <c r="R35" s="15">
        <f>[31]Outubro!$C$21</f>
        <v>33.799999999999997</v>
      </c>
      <c r="S35" s="15">
        <f>[31]Outubro!$C$22</f>
        <v>34.9</v>
      </c>
      <c r="T35" s="15">
        <f>[31]Outubro!$C$23</f>
        <v>30.7</v>
      </c>
      <c r="U35" s="15">
        <f>[31]Outubro!$C$24</f>
        <v>31.2</v>
      </c>
      <c r="V35" s="15">
        <f>[31]Outubro!$C$25</f>
        <v>31.2</v>
      </c>
      <c r="W35" s="15">
        <f>[31]Outubro!$C$26</f>
        <v>33.700000000000003</v>
      </c>
      <c r="X35" s="15">
        <f>[31]Outubro!$C$27</f>
        <v>31.5</v>
      </c>
      <c r="Y35" s="15">
        <f>[31]Outubro!$C$28</f>
        <v>22.6</v>
      </c>
      <c r="Z35" s="15">
        <f>[31]Outubro!$C$29</f>
        <v>26.9</v>
      </c>
      <c r="AA35" s="15">
        <f>[31]Outubro!$C$30</f>
        <v>30</v>
      </c>
      <c r="AB35" s="15">
        <f>[31]Outubro!$C$31</f>
        <v>25.9</v>
      </c>
      <c r="AC35" s="15">
        <f>[31]Outubro!$C$32</f>
        <v>29.4</v>
      </c>
      <c r="AD35" s="15">
        <f>[31]Outubro!$C$33</f>
        <v>31.5</v>
      </c>
      <c r="AE35" s="15">
        <f>[31]Outubro!$C$34</f>
        <v>34.200000000000003</v>
      </c>
      <c r="AF35" s="15">
        <f>[31]Outubro!$C$35</f>
        <v>33.9</v>
      </c>
      <c r="AG35" s="24">
        <f t="shared" ref="AG35:AG44" si="7">MAX(B35:AF35)</f>
        <v>34.9</v>
      </c>
      <c r="AH35" s="98">
        <f t="shared" ref="AH35:AH44" si="8">AVERAGE(B35:AF35)</f>
        <v>31.251612903225812</v>
      </c>
    </row>
    <row r="36" spans="1:34" ht="17.100000000000001" customHeight="1" x14ac:dyDescent="0.2">
      <c r="A36" s="89" t="s">
        <v>127</v>
      </c>
      <c r="B36" s="15">
        <f>[32]Outubro!$C$5</f>
        <v>33.299999999999997</v>
      </c>
      <c r="C36" s="15">
        <f>[32]Outubro!$C$6</f>
        <v>32.299999999999997</v>
      </c>
      <c r="D36" s="15">
        <f>[32]Outubro!$C$7</f>
        <v>30.6</v>
      </c>
      <c r="E36" s="15">
        <f>[32]Outubro!$C$8</f>
        <v>32.299999999999997</v>
      </c>
      <c r="F36" s="15">
        <f>[32]Outubro!$C$9</f>
        <v>32</v>
      </c>
      <c r="G36" s="15">
        <f>[32]Outubro!$C$10</f>
        <v>31.7</v>
      </c>
      <c r="H36" s="15">
        <f>[32]Outubro!$C$11</f>
        <v>34.299999999999997</v>
      </c>
      <c r="I36" s="15">
        <f>[32]Outubro!$C$12</f>
        <v>33.700000000000003</v>
      </c>
      <c r="J36" s="15">
        <f>[32]Outubro!$C$13</f>
        <v>36.5</v>
      </c>
      <c r="K36" s="15">
        <f>[32]Outubro!$C$14</f>
        <v>28.2</v>
      </c>
      <c r="L36" s="15">
        <f>[32]Outubro!$C$15</f>
        <v>32.1</v>
      </c>
      <c r="M36" s="15">
        <f>[32]Outubro!$C$16</f>
        <v>31.4</v>
      </c>
      <c r="N36" s="15">
        <f>[32]Outubro!$C$17</f>
        <v>33.200000000000003</v>
      </c>
      <c r="O36" s="15">
        <f>[32]Outubro!$C$18</f>
        <v>30.7</v>
      </c>
      <c r="P36" s="15">
        <f>[32]Outubro!$C$19</f>
        <v>32.1</v>
      </c>
      <c r="Q36" s="15">
        <f>[32]Outubro!$C$20</f>
        <v>33.299999999999997</v>
      </c>
      <c r="R36" s="15">
        <f>[32]Outubro!$C$21</f>
        <v>35.6</v>
      </c>
      <c r="S36" s="15">
        <f>[32]Outubro!$C$22</f>
        <v>36.6</v>
      </c>
      <c r="T36" s="15">
        <f>[32]Outubro!$C$23</f>
        <v>26.5</v>
      </c>
      <c r="U36" s="15">
        <f>[32]Outubro!$C$24</f>
        <v>32.6</v>
      </c>
      <c r="V36" s="15">
        <f>[32]Outubro!$C$25</f>
        <v>32.200000000000003</v>
      </c>
      <c r="W36" s="15">
        <f>[32]Outubro!$C$26</f>
        <v>34.5</v>
      </c>
      <c r="X36" s="15">
        <f>[32]Outubro!$C$27</f>
        <v>32.4</v>
      </c>
      <c r="Y36" s="15">
        <f>[32]Outubro!$C$28</f>
        <v>27.2</v>
      </c>
      <c r="Z36" s="15">
        <f>[32]Outubro!$C$29</f>
        <v>28.4</v>
      </c>
      <c r="AA36" s="15">
        <f>[32]Outubro!$C$30</f>
        <v>31.1</v>
      </c>
      <c r="AB36" s="15">
        <f>[32]Outubro!$C$31</f>
        <v>27.8</v>
      </c>
      <c r="AC36" s="15">
        <f>[32]Outubro!$C$32</f>
        <v>30</v>
      </c>
      <c r="AD36" s="15">
        <f>[32]Outubro!$C$33</f>
        <v>32.1</v>
      </c>
      <c r="AE36" s="15">
        <f>[32]Outubro!$C$34</f>
        <v>34.299999999999997</v>
      </c>
      <c r="AF36" s="15">
        <f>[32]Outubro!$C$35</f>
        <v>36</v>
      </c>
      <c r="AG36" s="23">
        <f t="shared" si="7"/>
        <v>36.6</v>
      </c>
      <c r="AH36" s="98">
        <f t="shared" si="8"/>
        <v>32.096774193548384</v>
      </c>
    </row>
    <row r="37" spans="1:34" ht="17.100000000000001" customHeight="1" x14ac:dyDescent="0.2">
      <c r="A37" s="89" t="s">
        <v>131</v>
      </c>
      <c r="B37" s="15">
        <f>[33]Outubro!$C$5</f>
        <v>33.9</v>
      </c>
      <c r="C37" s="15">
        <f>[33]Outubro!$C$6</f>
        <v>34.299999999999997</v>
      </c>
      <c r="D37" s="15">
        <f>[33]Outubro!$C$7</f>
        <v>35.4</v>
      </c>
      <c r="E37" s="15">
        <f>[33]Outubro!$C$8</f>
        <v>34.6</v>
      </c>
      <c r="F37" s="15">
        <f>[33]Outubro!$C$9</f>
        <v>31.2</v>
      </c>
      <c r="G37" s="15">
        <f>[33]Outubro!$C$10</f>
        <v>29.9</v>
      </c>
      <c r="H37" s="15">
        <f>[33]Outubro!$C$11</f>
        <v>34.200000000000003</v>
      </c>
      <c r="I37" s="15">
        <f>[33]Outubro!$C$12</f>
        <v>28.9</v>
      </c>
      <c r="J37" s="15">
        <f>[33]Outubro!$C$13</f>
        <v>34.6</v>
      </c>
      <c r="K37" s="15">
        <f>[33]Outubro!$C$14</f>
        <v>26</v>
      </c>
      <c r="L37" s="15">
        <f>[33]Outubro!$C$15</f>
        <v>31.7</v>
      </c>
      <c r="M37" s="15">
        <f>[33]Outubro!$C$16</f>
        <v>33.700000000000003</v>
      </c>
      <c r="N37" s="15">
        <f>[33]Outubro!$C$17</f>
        <v>29.9</v>
      </c>
      <c r="O37" s="15">
        <f>[33]Outubro!$C$18</f>
        <v>34</v>
      </c>
      <c r="P37" s="15">
        <f>[33]Outubro!$C$19</f>
        <v>34.1</v>
      </c>
      <c r="Q37" s="15">
        <f>[33]Outubro!$C$20</f>
        <v>35.1</v>
      </c>
      <c r="R37" s="15">
        <f>[33]Outubro!$C$21</f>
        <v>35.299999999999997</v>
      </c>
      <c r="S37" s="15">
        <f>[33]Outubro!$C$22</f>
        <v>35.700000000000003</v>
      </c>
      <c r="T37" s="15">
        <f>[33]Outubro!$C$23</f>
        <v>31.4</v>
      </c>
      <c r="U37" s="15">
        <f>[33]Outubro!$C$24</f>
        <v>30.1</v>
      </c>
      <c r="V37" s="15">
        <f>[33]Outubro!$C$25</f>
        <v>30.6</v>
      </c>
      <c r="W37" s="15">
        <f>[33]Outubro!$C$26</f>
        <v>34.200000000000003</v>
      </c>
      <c r="X37" s="15">
        <f>[33]Outubro!$C$27</f>
        <v>34.799999999999997</v>
      </c>
      <c r="Y37" s="15">
        <f>[33]Outubro!$C$28</f>
        <v>27.1</v>
      </c>
      <c r="Z37" s="15">
        <f>[33]Outubro!$C$29</f>
        <v>27.5</v>
      </c>
      <c r="AA37" s="15">
        <f>[33]Outubro!$C$30</f>
        <v>30.6</v>
      </c>
      <c r="AB37" s="15">
        <f>[33]Outubro!$C$31</f>
        <v>30.3</v>
      </c>
      <c r="AC37" s="15">
        <f>[33]Outubro!$C$32</f>
        <v>29.9</v>
      </c>
      <c r="AD37" s="15">
        <f>[33]Outubro!$C$33</f>
        <v>31</v>
      </c>
      <c r="AE37" s="15">
        <f>[33]Outubro!$C$34</f>
        <v>34.5</v>
      </c>
      <c r="AF37" s="15">
        <f>[33]Outubro!$C$35</f>
        <v>36.5</v>
      </c>
      <c r="AG37" s="24">
        <f>MAX(B37:AF37)</f>
        <v>36.5</v>
      </c>
      <c r="AH37" s="98">
        <f>AVERAGE(B37:AF37)</f>
        <v>32.29032258064516</v>
      </c>
    </row>
    <row r="38" spans="1:34" ht="17.100000000000001" customHeight="1" x14ac:dyDescent="0.2">
      <c r="A38" s="89" t="s">
        <v>134</v>
      </c>
      <c r="B38" s="15">
        <f>[34]Outubro!$C$5</f>
        <v>35</v>
      </c>
      <c r="C38" s="15">
        <f>[34]Outubro!$C$6</f>
        <v>32.6</v>
      </c>
      <c r="D38" s="15">
        <f>[34]Outubro!$C$7</f>
        <v>31.8</v>
      </c>
      <c r="E38" s="15">
        <f>[34]Outubro!$C$8</f>
        <v>29.2</v>
      </c>
      <c r="F38" s="15">
        <f>[34]Outubro!$C$9</f>
        <v>29.9</v>
      </c>
      <c r="G38" s="15">
        <f>[34]Outubro!$C$10</f>
        <v>30.3</v>
      </c>
      <c r="H38" s="15">
        <f>[34]Outubro!$C$11</f>
        <v>33.200000000000003</v>
      </c>
      <c r="I38" s="15">
        <f>[34]Outubro!$C$12</f>
        <v>24</v>
      </c>
      <c r="J38" s="15">
        <f>[34]Outubro!$C$13</f>
        <v>24.4</v>
      </c>
      <c r="K38" s="15">
        <f>[34]Outubro!$C$14</f>
        <v>22.1</v>
      </c>
      <c r="L38" s="15">
        <f>[34]Outubro!$C$15</f>
        <v>27.4</v>
      </c>
      <c r="M38" s="15">
        <f>[34]Outubro!$C$16</f>
        <v>29.6</v>
      </c>
      <c r="N38" s="15">
        <f>[34]Outubro!$C$17</f>
        <v>33.200000000000003</v>
      </c>
      <c r="O38" s="15">
        <f>[34]Outubro!$C$18</f>
        <v>32.5</v>
      </c>
      <c r="P38" s="15">
        <f>[34]Outubro!$C$19</f>
        <v>30.9</v>
      </c>
      <c r="Q38" s="15">
        <f>[34]Outubro!$C$20</f>
        <v>33.799999999999997</v>
      </c>
      <c r="R38" s="15">
        <f>[34]Outubro!$C$21</f>
        <v>34.4</v>
      </c>
      <c r="S38" s="15">
        <f>[34]Outubro!$C$22</f>
        <v>36.1</v>
      </c>
      <c r="T38" s="15">
        <f>[34]Outubro!$C$23</f>
        <v>31.2</v>
      </c>
      <c r="U38" s="15">
        <f>[34]Outubro!$C$24</f>
        <v>28.6</v>
      </c>
      <c r="V38" s="15">
        <f>[34]Outubro!$C$25</f>
        <v>29.1</v>
      </c>
      <c r="W38" s="15">
        <f>[34]Outubro!$C$26</f>
        <v>33.4</v>
      </c>
      <c r="X38" s="15">
        <f>[34]Outubro!$C$27</f>
        <v>33.799999999999997</v>
      </c>
      <c r="Y38" s="15">
        <f>[34]Outubro!$C$28</f>
        <v>26.1</v>
      </c>
      <c r="Z38" s="15">
        <f>[34]Outubro!$C$29</f>
        <v>28.5</v>
      </c>
      <c r="AA38" s="15">
        <f>[34]Outubro!$C$30</f>
        <v>28</v>
      </c>
      <c r="AB38" s="15">
        <f>[34]Outubro!$C$31</f>
        <v>25.6</v>
      </c>
      <c r="AC38" s="15">
        <f>[34]Outubro!$C$32</f>
        <v>28.9</v>
      </c>
      <c r="AD38" s="15">
        <f>[34]Outubro!$C$33</f>
        <v>30.6</v>
      </c>
      <c r="AE38" s="15">
        <f>[34]Outubro!$C$34</f>
        <v>35.200000000000003</v>
      </c>
      <c r="AF38" s="15">
        <f>[34]Outubro!$C$35</f>
        <v>35.299999999999997</v>
      </c>
      <c r="AG38" s="24">
        <f t="shared" si="7"/>
        <v>36.1</v>
      </c>
      <c r="AH38" s="98">
        <f t="shared" si="8"/>
        <v>30.474193548387099</v>
      </c>
    </row>
    <row r="39" spans="1:34" ht="17.100000000000001" customHeight="1" x14ac:dyDescent="0.2">
      <c r="A39" s="89" t="s">
        <v>196</v>
      </c>
      <c r="B39" s="15">
        <f>[35]Outubro!$C$5</f>
        <v>32.799999999999997</v>
      </c>
      <c r="C39" s="15">
        <f>[35]Outubro!$C$6</f>
        <v>32.200000000000003</v>
      </c>
      <c r="D39" s="15">
        <f>[35]Outubro!$C$7</f>
        <v>33.799999999999997</v>
      </c>
      <c r="E39" s="15">
        <f>[35]Outubro!$C$8</f>
        <v>32.700000000000003</v>
      </c>
      <c r="F39" s="15">
        <f>[35]Outubro!$C$9</f>
        <v>31.4</v>
      </c>
      <c r="G39" s="15">
        <f>[35]Outubro!$C$10</f>
        <v>31.7</v>
      </c>
      <c r="H39" s="15">
        <f>[35]Outubro!$C$11</f>
        <v>33.1</v>
      </c>
      <c r="I39" s="15">
        <f>[35]Outubro!$C$12</f>
        <v>31.3</v>
      </c>
      <c r="J39" s="15">
        <f>[35]Outubro!$C$13</f>
        <v>32</v>
      </c>
      <c r="K39" s="15">
        <f>[35]Outubro!$C$14</f>
        <v>32.1</v>
      </c>
      <c r="L39" s="15">
        <f>[35]Outubro!$C$15</f>
        <v>31.4</v>
      </c>
      <c r="M39" s="15">
        <f>[35]Outubro!$C$16</f>
        <v>33.1</v>
      </c>
      <c r="N39" s="15">
        <f>[35]Outubro!$C$17</f>
        <v>30.4</v>
      </c>
      <c r="O39" s="15">
        <f>[35]Outubro!$C$18</f>
        <v>31.3</v>
      </c>
      <c r="P39" s="15">
        <f>[35]Outubro!$C$19</f>
        <v>30.5</v>
      </c>
      <c r="Q39" s="15">
        <f>[35]Outubro!$C$20</f>
        <v>33.1</v>
      </c>
      <c r="R39" s="15">
        <f>[35]Outubro!$C$21</f>
        <v>32.6</v>
      </c>
      <c r="S39" s="15">
        <f>[35]Outubro!$C$22</f>
        <v>34.200000000000003</v>
      </c>
      <c r="T39" s="15">
        <f>[35]Outubro!$C$23</f>
        <v>30.5</v>
      </c>
      <c r="U39" s="15">
        <f>[35]Outubro!$C$24</f>
        <v>32.1</v>
      </c>
      <c r="V39" s="15">
        <f>[35]Outubro!$C$25</f>
        <v>32.299999999999997</v>
      </c>
      <c r="W39" s="15">
        <f>[35]Outubro!$C$26</f>
        <v>34.1</v>
      </c>
      <c r="X39" s="15">
        <f>[35]Outubro!$C$27</f>
        <v>31.2</v>
      </c>
      <c r="Y39" s="15">
        <f>[35]Outubro!$C$28</f>
        <v>24.8</v>
      </c>
      <c r="Z39" s="15">
        <f>[35]Outubro!$C$29</f>
        <v>30.5</v>
      </c>
      <c r="AA39" s="15">
        <f>[35]Outubro!$C$30</f>
        <v>30.2</v>
      </c>
      <c r="AB39" s="15">
        <f>[35]Outubro!$C$31</f>
        <v>25.2</v>
      </c>
      <c r="AC39" s="15">
        <f>[35]Outubro!$C$32</f>
        <v>30.1</v>
      </c>
      <c r="AD39" s="15">
        <f>[35]Outubro!$C$33</f>
        <v>31.2</v>
      </c>
      <c r="AE39" s="15">
        <f>[35]Outubro!$C$34</f>
        <v>34.4</v>
      </c>
      <c r="AF39" s="15">
        <f>[35]Outubro!$C$35</f>
        <v>33.799999999999997</v>
      </c>
      <c r="AG39" s="24">
        <f t="shared" si="7"/>
        <v>34.4</v>
      </c>
      <c r="AH39" s="98">
        <f t="shared" si="8"/>
        <v>31.616129032258069</v>
      </c>
    </row>
    <row r="40" spans="1:34" ht="17.100000000000001" customHeight="1" x14ac:dyDescent="0.2">
      <c r="A40" s="89" t="s">
        <v>197</v>
      </c>
      <c r="B40" s="15">
        <f>[36]Outubro!$C$5</f>
        <v>33.799999999999997</v>
      </c>
      <c r="C40" s="15">
        <f>[36]Outubro!$C$6</f>
        <v>31.6</v>
      </c>
      <c r="D40" s="15">
        <f>[36]Outubro!$C$7</f>
        <v>34</v>
      </c>
      <c r="E40" s="15">
        <f>[36]Outubro!$C$8</f>
        <v>32</v>
      </c>
      <c r="F40" s="15">
        <f>[36]Outubro!$C$9</f>
        <v>30.6</v>
      </c>
      <c r="G40" s="15">
        <f>[36]Outubro!$C$10</f>
        <v>30.5</v>
      </c>
      <c r="H40" s="15">
        <f>[36]Outubro!$C$11</f>
        <v>34.1</v>
      </c>
      <c r="I40" s="15">
        <f>[36]Outubro!$C$12</f>
        <v>24.8</v>
      </c>
      <c r="J40" s="15">
        <f>[36]Outubro!$C$13</f>
        <v>24.1</v>
      </c>
      <c r="K40" s="15">
        <f>[36]Outubro!$C$14</f>
        <v>21.5</v>
      </c>
      <c r="L40" s="15">
        <f>[36]Outubro!$C$15</f>
        <v>28.2</v>
      </c>
      <c r="M40" s="15">
        <f>[36]Outubro!$C$16</f>
        <v>30.5</v>
      </c>
      <c r="N40" s="15">
        <f>[36]Outubro!$C$17</f>
        <v>34</v>
      </c>
      <c r="O40" s="15">
        <f>[36]Outubro!$C$18</f>
        <v>32.200000000000003</v>
      </c>
      <c r="P40" s="15">
        <f>[36]Outubro!$C$19</f>
        <v>30.5</v>
      </c>
      <c r="Q40" s="15">
        <f>[36]Outubro!$C$20</f>
        <v>34.200000000000003</v>
      </c>
      <c r="R40" s="15">
        <f>[36]Outubro!$C$21</f>
        <v>35.200000000000003</v>
      </c>
      <c r="S40" s="15">
        <f>[36]Outubro!$C$22</f>
        <v>35.5</v>
      </c>
      <c r="T40" s="15">
        <f>[36]Outubro!$C$23</f>
        <v>31.4</v>
      </c>
      <c r="U40" s="15">
        <f>[36]Outubro!$C$24</f>
        <v>30.2</v>
      </c>
      <c r="V40" s="15">
        <f>[36]Outubro!$C$25</f>
        <v>30.2</v>
      </c>
      <c r="W40" s="15">
        <f>[36]Outubro!$C$26</f>
        <v>33.9</v>
      </c>
      <c r="X40" s="15">
        <f>[36]Outubro!$C$27</f>
        <v>35.299999999999997</v>
      </c>
      <c r="Y40" s="15">
        <f>[36]Outubro!$C$28</f>
        <v>25.8</v>
      </c>
      <c r="Z40" s="15">
        <f>[36]Outubro!$C$29</f>
        <v>28.5</v>
      </c>
      <c r="AA40" s="15">
        <f>[36]Outubro!$C$30</f>
        <v>28.8</v>
      </c>
      <c r="AB40" s="15">
        <f>[36]Outubro!$C$31</f>
        <v>27.6</v>
      </c>
      <c r="AC40" s="15">
        <f>[36]Outubro!$C$32</f>
        <v>29.9</v>
      </c>
      <c r="AD40" s="15">
        <f>[36]Outubro!$C$33</f>
        <v>31.4</v>
      </c>
      <c r="AE40" s="15">
        <f>[36]Outubro!$C$34</f>
        <v>35.299999999999997</v>
      </c>
      <c r="AF40" s="15">
        <f>[36]Outubro!$C$35</f>
        <v>35.1</v>
      </c>
      <c r="AG40" s="24">
        <f t="shared" si="7"/>
        <v>35.5</v>
      </c>
      <c r="AH40" s="98">
        <f t="shared" si="8"/>
        <v>30.990322580645156</v>
      </c>
    </row>
    <row r="41" spans="1:34" ht="17.100000000000001" customHeight="1" x14ac:dyDescent="0.2">
      <c r="A41" s="89" t="s">
        <v>198</v>
      </c>
      <c r="B41" s="15">
        <f>[37]Outubro!$C$5</f>
        <v>33.1</v>
      </c>
      <c r="C41" s="15">
        <f>[37]Outubro!$C$6</f>
        <v>32.1</v>
      </c>
      <c r="D41" s="15">
        <f>[37]Outubro!$C$7</f>
        <v>28.5</v>
      </c>
      <c r="E41" s="15">
        <f>[37]Outubro!$C$8</f>
        <v>28.5</v>
      </c>
      <c r="F41" s="15">
        <f>[37]Outubro!$C$9</f>
        <v>29.5</v>
      </c>
      <c r="G41" s="15">
        <f>[37]Outubro!$C$10</f>
        <v>29.1</v>
      </c>
      <c r="H41" s="15">
        <f>[37]Outubro!$C$11</f>
        <v>31.3</v>
      </c>
      <c r="I41" s="15">
        <f>[37]Outubro!$C$12</f>
        <v>24</v>
      </c>
      <c r="J41" s="15">
        <f>[37]Outubro!$C$13</f>
        <v>23.2</v>
      </c>
      <c r="K41" s="15">
        <f>[37]Outubro!$C$14</f>
        <v>22.7</v>
      </c>
      <c r="L41" s="15">
        <f>[37]Outubro!$C$15</f>
        <v>25.9</v>
      </c>
      <c r="M41" s="15">
        <f>[37]Outubro!$C$16</f>
        <v>30.7</v>
      </c>
      <c r="N41" s="15">
        <f>[37]Outubro!$C$17</f>
        <v>30.4</v>
      </c>
      <c r="O41" s="15">
        <f>[37]Outubro!$C$18</f>
        <v>31.7</v>
      </c>
      <c r="P41" s="15">
        <f>[37]Outubro!$C$19</f>
        <v>26.3</v>
      </c>
      <c r="Q41" s="15">
        <f>[37]Outubro!$C$20</f>
        <v>31.2</v>
      </c>
      <c r="R41" s="15">
        <f>[37]Outubro!$C$21</f>
        <v>26.3</v>
      </c>
      <c r="S41" s="15">
        <f>[37]Outubro!$C$22</f>
        <v>33.299999999999997</v>
      </c>
      <c r="T41" s="15">
        <f>[37]Outubro!$C$23</f>
        <v>28</v>
      </c>
      <c r="U41" s="15">
        <f>[37]Outubro!$C$24</f>
        <v>29</v>
      </c>
      <c r="V41" s="15">
        <f>[37]Outubro!$C$25</f>
        <v>29</v>
      </c>
      <c r="W41" s="15">
        <f>[37]Outubro!$C$26</f>
        <v>31.9</v>
      </c>
      <c r="X41" s="15">
        <f>[37]Outubro!$C$27</f>
        <v>30.9</v>
      </c>
      <c r="Y41" s="15">
        <f>[37]Outubro!$C$28</f>
        <v>25</v>
      </c>
      <c r="Z41" s="15">
        <f>[37]Outubro!$C$29</f>
        <v>26.9</v>
      </c>
      <c r="AA41" s="15">
        <f>[37]Outubro!$C$30</f>
        <v>26.7</v>
      </c>
      <c r="AB41" s="15">
        <f>[37]Outubro!$C$31</f>
        <v>24.3</v>
      </c>
      <c r="AC41" s="15">
        <f>[37]Outubro!$C$32</f>
        <v>28.2</v>
      </c>
      <c r="AD41" s="15">
        <f>[37]Outubro!$C$33</f>
        <v>31.1</v>
      </c>
      <c r="AE41" s="15">
        <f>[37]Outubro!$C$34</f>
        <v>34.6</v>
      </c>
      <c r="AF41" s="15">
        <f>[37]Outubro!$C$35</f>
        <v>34.1</v>
      </c>
      <c r="AG41" s="24">
        <f t="shared" si="7"/>
        <v>34.6</v>
      </c>
      <c r="AH41" s="98">
        <f t="shared" si="8"/>
        <v>28.951612903225808</v>
      </c>
    </row>
    <row r="42" spans="1:34" ht="17.100000000000001" customHeight="1" x14ac:dyDescent="0.2">
      <c r="A42" s="89" t="s">
        <v>199</v>
      </c>
      <c r="B42" s="15">
        <f>[38]Outubro!$C$5</f>
        <v>34.299999999999997</v>
      </c>
      <c r="C42" s="15">
        <f>[38]Outubro!$C$6</f>
        <v>32.1</v>
      </c>
      <c r="D42" s="15">
        <f>[38]Outubro!$C$7</f>
        <v>32.700000000000003</v>
      </c>
      <c r="E42" s="15">
        <f>[38]Outubro!$C$8</f>
        <v>32.299999999999997</v>
      </c>
      <c r="F42" s="15">
        <f>[38]Outubro!$C$9</f>
        <v>31.7</v>
      </c>
      <c r="G42" s="15">
        <f>[38]Outubro!$C$10</f>
        <v>30.2</v>
      </c>
      <c r="H42" s="15">
        <f>[38]Outubro!$C$11</f>
        <v>33.6</v>
      </c>
      <c r="I42" s="15">
        <f>[38]Outubro!$C$12</f>
        <v>26.3</v>
      </c>
      <c r="J42" s="15">
        <f>[38]Outubro!$C$13</f>
        <v>29.1</v>
      </c>
      <c r="K42" s="15">
        <f>[38]Outubro!$C$14</f>
        <v>22.1</v>
      </c>
      <c r="L42" s="15">
        <f>[38]Outubro!$C$15</f>
        <v>28.6</v>
      </c>
      <c r="M42" s="15">
        <f>[38]Outubro!$C$16</f>
        <v>31</v>
      </c>
      <c r="N42" s="15">
        <f>[38]Outubro!$C$17</f>
        <v>32.9</v>
      </c>
      <c r="O42" s="15">
        <f>[38]Outubro!$C$18</f>
        <v>32.5</v>
      </c>
      <c r="P42" s="15">
        <f>[38]Outubro!$C$19</f>
        <v>31.1</v>
      </c>
      <c r="Q42" s="15">
        <f>[38]Outubro!$C$20</f>
        <v>34.5</v>
      </c>
      <c r="R42" s="15">
        <f>[38]Outubro!$C$21</f>
        <v>35.700000000000003</v>
      </c>
      <c r="S42" s="15">
        <f>[38]Outubro!$C$22</f>
        <v>35.9</v>
      </c>
      <c r="T42" s="15">
        <f>[38]Outubro!$C$23</f>
        <v>29.7</v>
      </c>
      <c r="U42" s="15">
        <f>[38]Outubro!$C$24</f>
        <v>30.1</v>
      </c>
      <c r="V42" s="15">
        <f>[38]Outubro!$C$25</f>
        <v>30.2</v>
      </c>
      <c r="W42" s="15">
        <f>[38]Outubro!$C$26</f>
        <v>34.5</v>
      </c>
      <c r="X42" s="15">
        <f>[38]Outubro!$C$27</f>
        <v>33.5</v>
      </c>
      <c r="Y42" s="15">
        <f>[38]Outubro!$C$28</f>
        <v>25.4</v>
      </c>
      <c r="Z42" s="15">
        <f>[38]Outubro!$C$29</f>
        <v>26.4</v>
      </c>
      <c r="AA42" s="15">
        <f>[38]Outubro!$C$30</f>
        <v>29.8</v>
      </c>
      <c r="AB42" s="15">
        <f>[38]Outubro!$C$31</f>
        <v>27.5</v>
      </c>
      <c r="AC42" s="15">
        <f>[38]Outubro!$C$32</f>
        <v>30.4</v>
      </c>
      <c r="AD42" s="15">
        <f>[38]Outubro!$C$33</f>
        <v>31.3</v>
      </c>
      <c r="AE42" s="15">
        <f>[38]Outubro!$C$34</f>
        <v>34.6</v>
      </c>
      <c r="AF42" s="15">
        <f>[38]Outubro!$C$35</f>
        <v>35.9</v>
      </c>
      <c r="AG42" s="24">
        <f>MAX(B42:AF42)</f>
        <v>35.9</v>
      </c>
      <c r="AH42" s="98">
        <f>AVERAGE(B42:AF42)</f>
        <v>31.158064516129031</v>
      </c>
    </row>
    <row r="43" spans="1:34" ht="17.100000000000001" customHeight="1" x14ac:dyDescent="0.2">
      <c r="A43" s="89" t="s">
        <v>200</v>
      </c>
      <c r="B43" s="15">
        <f>[39]Outubro!$C$5</f>
        <v>34.700000000000003</v>
      </c>
      <c r="C43" s="15">
        <f>[39]Outubro!$C$6</f>
        <v>31</v>
      </c>
      <c r="D43" s="15">
        <f>[39]Outubro!$C$7</f>
        <v>31.6</v>
      </c>
      <c r="E43" s="15">
        <f>[39]Outubro!$C$8</f>
        <v>29.1</v>
      </c>
      <c r="F43" s="15">
        <f>[39]Outubro!$C$9</f>
        <v>28.9</v>
      </c>
      <c r="G43" s="15">
        <f>[39]Outubro!$C$10</f>
        <v>31.8</v>
      </c>
      <c r="H43" s="15">
        <f>[39]Outubro!$C$11</f>
        <v>32.5</v>
      </c>
      <c r="I43" s="15">
        <f>[39]Outubro!$C$12</f>
        <v>23.6</v>
      </c>
      <c r="J43" s="15">
        <f>[39]Outubro!$C$13</f>
        <v>25.1</v>
      </c>
      <c r="K43" s="15">
        <f>[39]Outubro!$C$14</f>
        <v>21.7</v>
      </c>
      <c r="L43" s="15">
        <f>[39]Outubro!$C$15</f>
        <v>26.7</v>
      </c>
      <c r="M43" s="15">
        <f>[39]Outubro!$C$16</f>
        <v>28.7</v>
      </c>
      <c r="N43" s="15">
        <f>[39]Outubro!$C$17</f>
        <v>31.7</v>
      </c>
      <c r="O43" s="15">
        <f>[39]Outubro!$C$18</f>
        <v>31.2</v>
      </c>
      <c r="P43" s="15">
        <f>[39]Outubro!$C$19</f>
        <v>30.5</v>
      </c>
      <c r="Q43" s="15">
        <f>[39]Outubro!$C$20</f>
        <v>33</v>
      </c>
      <c r="R43" s="15">
        <f>[39]Outubro!$C$21</f>
        <v>33.799999999999997</v>
      </c>
      <c r="S43" s="15">
        <f>[39]Outubro!$C$22</f>
        <v>35.200000000000003</v>
      </c>
      <c r="T43" s="15">
        <f>[39]Outubro!$C$23</f>
        <v>28.5</v>
      </c>
      <c r="U43" s="15">
        <f>[39]Outubro!$C$24</f>
        <v>29.7</v>
      </c>
      <c r="V43" s="15">
        <f>[39]Outubro!$C$25</f>
        <v>29.7</v>
      </c>
      <c r="W43" s="15">
        <f>[39]Outubro!$C$26</f>
        <v>33.200000000000003</v>
      </c>
      <c r="X43" s="15">
        <f>[39]Outubro!$C$27</f>
        <v>33.700000000000003</v>
      </c>
      <c r="Y43" s="15">
        <f>[39]Outubro!$C$28</f>
        <v>26.2</v>
      </c>
      <c r="Z43" s="15">
        <f>[39]Outubro!$C$29</f>
        <v>28.4</v>
      </c>
      <c r="AA43" s="15">
        <f>[39]Outubro!$C$30</f>
        <v>27.6</v>
      </c>
      <c r="AB43" s="15">
        <f>[39]Outubro!$C$31</f>
        <v>25.5</v>
      </c>
      <c r="AC43" s="15">
        <f>[39]Outubro!$C$32</f>
        <v>28.3</v>
      </c>
      <c r="AD43" s="15">
        <f>[39]Outubro!$C$33</f>
        <v>30.5</v>
      </c>
      <c r="AE43" s="15">
        <f>[39]Outubro!$C$34</f>
        <v>34.4</v>
      </c>
      <c r="AF43" s="15">
        <f>[39]Outubro!$C$35</f>
        <v>34.5</v>
      </c>
      <c r="AG43" s="24">
        <f t="shared" si="7"/>
        <v>35.200000000000003</v>
      </c>
      <c r="AH43" s="98">
        <f t="shared" si="8"/>
        <v>30.032258064516132</v>
      </c>
    </row>
    <row r="44" spans="1:34" ht="17.100000000000001" customHeight="1" x14ac:dyDescent="0.2">
      <c r="A44" s="89" t="s">
        <v>201</v>
      </c>
      <c r="B44" s="15">
        <f>[40]Outubro!$C$5</f>
        <v>32.9</v>
      </c>
      <c r="C44" s="15">
        <f>[40]Outubro!$C$6</f>
        <v>31.9</v>
      </c>
      <c r="D44" s="15">
        <f>[40]Outubro!$C$7</f>
        <v>31.3</v>
      </c>
      <c r="E44" s="15">
        <f>[40]Outubro!$C$8</f>
        <v>32.799999999999997</v>
      </c>
      <c r="F44" s="15">
        <f>[40]Outubro!$C$9</f>
        <v>30.8</v>
      </c>
      <c r="G44" s="15">
        <f>[40]Outubro!$C$10</f>
        <v>30.2</v>
      </c>
      <c r="H44" s="15">
        <f>[40]Outubro!$C$11</f>
        <v>33.200000000000003</v>
      </c>
      <c r="I44" s="15">
        <f>[40]Outubro!$C$12</f>
        <v>33.200000000000003</v>
      </c>
      <c r="J44" s="15">
        <f>[40]Outubro!$C$13</f>
        <v>32.9</v>
      </c>
      <c r="K44" s="15">
        <f>[40]Outubro!$C$14</f>
        <v>23.8</v>
      </c>
      <c r="L44" s="15">
        <f>[40]Outubro!$C$15</f>
        <v>30.3</v>
      </c>
      <c r="M44" s="15">
        <f>[40]Outubro!$C$16</f>
        <v>31.5</v>
      </c>
      <c r="N44" s="15">
        <f>[40]Outubro!$C$17</f>
        <v>32</v>
      </c>
      <c r="O44" s="15">
        <f>[40]Outubro!$C$18</f>
        <v>32.299999999999997</v>
      </c>
      <c r="P44" s="15">
        <f>[40]Outubro!$C$19</f>
        <v>30.9</v>
      </c>
      <c r="Q44" s="15">
        <f>[40]Outubro!$C$20</f>
        <v>33.1</v>
      </c>
      <c r="R44" s="15">
        <f>[40]Outubro!$C$21</f>
        <v>34.200000000000003</v>
      </c>
      <c r="S44" s="15">
        <f>[40]Outubro!$C$22</f>
        <v>34.6</v>
      </c>
      <c r="T44" s="15">
        <f>[40]Outubro!$C$23</f>
        <v>32.1</v>
      </c>
      <c r="U44" s="15">
        <f>[40]Outubro!$C$24</f>
        <v>30.2</v>
      </c>
      <c r="V44" s="15">
        <f>[40]Outubro!$C$25</f>
        <v>30.9</v>
      </c>
      <c r="W44" s="15">
        <f>[40]Outubro!$C$26</f>
        <v>33.799999999999997</v>
      </c>
      <c r="X44" s="15">
        <f>[40]Outubro!$C$27</f>
        <v>32.799999999999997</v>
      </c>
      <c r="Y44" s="15">
        <f>[40]Outubro!$C$28</f>
        <v>27.9</v>
      </c>
      <c r="Z44" s="15">
        <f>[40]Outubro!$C$29</f>
        <v>28.7</v>
      </c>
      <c r="AA44" s="15">
        <f>[40]Outubro!$C$30</f>
        <v>31.1</v>
      </c>
      <c r="AB44" s="15">
        <f>[40]Outubro!$C$31</f>
        <v>28</v>
      </c>
      <c r="AC44" s="15">
        <f>[40]Outubro!$C$32</f>
        <v>30.6</v>
      </c>
      <c r="AD44" s="15">
        <f>[40]Outubro!$C$33</f>
        <v>32.1</v>
      </c>
      <c r="AE44" s="15">
        <f>[40]Outubro!$C$34</f>
        <v>34.1</v>
      </c>
      <c r="AF44" s="15">
        <f>[40]Outubro!$C$35</f>
        <v>35.299999999999997</v>
      </c>
      <c r="AG44" s="24">
        <f t="shared" si="7"/>
        <v>35.299999999999997</v>
      </c>
      <c r="AH44" s="98">
        <f t="shared" si="8"/>
        <v>31.596774193548388</v>
      </c>
    </row>
    <row r="45" spans="1:34" ht="17.100000000000001" customHeight="1" x14ac:dyDescent="0.2">
      <c r="A45" s="89" t="s">
        <v>163</v>
      </c>
      <c r="B45" s="15">
        <f>[41]Outubro!$C$5</f>
        <v>33.4</v>
      </c>
      <c r="C45" s="15">
        <f>[41]Outubro!$C$6</f>
        <v>31.4</v>
      </c>
      <c r="D45" s="15">
        <f>[41]Outubro!$C$7</f>
        <v>34.200000000000003</v>
      </c>
      <c r="E45" s="15">
        <f>[41]Outubro!$C$8</f>
        <v>31.6</v>
      </c>
      <c r="F45" s="15">
        <f>[41]Outubro!$C$9</f>
        <v>30.5</v>
      </c>
      <c r="G45" s="15">
        <f>[41]Outubro!$C$10</f>
        <v>28.5</v>
      </c>
      <c r="H45" s="15">
        <f>[41]Outubro!$C$11</f>
        <v>34.1</v>
      </c>
      <c r="I45" s="15">
        <f>[41]Outubro!$C$12</f>
        <v>27.2</v>
      </c>
      <c r="J45" s="15">
        <f>[41]Outubro!$C$13</f>
        <v>25</v>
      </c>
      <c r="K45" s="15">
        <f>[41]Outubro!$C$14</f>
        <v>22.5</v>
      </c>
      <c r="L45" s="15">
        <f>[41]Outubro!$C$15</f>
        <v>29</v>
      </c>
      <c r="M45" s="15">
        <f>[41]Outubro!$C$16</f>
        <v>31.3</v>
      </c>
      <c r="N45" s="15">
        <f>[41]Outubro!$C$17</f>
        <v>32.4</v>
      </c>
      <c r="O45" s="15">
        <f>[41]Outubro!$C$18</f>
        <v>32.799999999999997</v>
      </c>
      <c r="P45" s="15">
        <f>[41]Outubro!$C$19</f>
        <v>29.5</v>
      </c>
      <c r="Q45" s="15">
        <f>[41]Outubro!$C$20</f>
        <v>34.4</v>
      </c>
      <c r="R45" s="15">
        <f>[41]Outubro!$C$21</f>
        <v>35.6</v>
      </c>
      <c r="S45" s="15">
        <f>[41]Outubro!$C$22</f>
        <v>36.1</v>
      </c>
      <c r="T45" s="15">
        <f>[41]Outubro!$C$23</f>
        <v>31.4</v>
      </c>
      <c r="U45" s="15">
        <f>[41]Outubro!$C$24</f>
        <v>29.2</v>
      </c>
      <c r="V45" s="15">
        <f>[41]Outubro!$C$25</f>
        <v>29.1</v>
      </c>
      <c r="W45" s="15">
        <f>[41]Outubro!$C$26</f>
        <v>33.5</v>
      </c>
      <c r="X45" s="15">
        <f>[41]Outubro!$C$27</f>
        <v>33.9</v>
      </c>
      <c r="Y45" s="15">
        <f>[41]Outubro!$C$28</f>
        <v>27.1</v>
      </c>
      <c r="Z45" s="15">
        <f>[41]Outubro!$C$29</f>
        <v>26.2</v>
      </c>
      <c r="AA45" s="15">
        <f>[41]Outubro!$C$30</f>
        <v>29.7</v>
      </c>
      <c r="AB45" s="15">
        <f>[41]Outubro!$C$31</f>
        <v>27.5</v>
      </c>
      <c r="AC45" s="15">
        <f>[41]Outubro!$C$32</f>
        <v>29.6</v>
      </c>
      <c r="AD45" s="15">
        <f>[41]Outubro!$C$33</f>
        <v>30.4</v>
      </c>
      <c r="AE45" s="15">
        <f>[41]Outubro!$C$34</f>
        <v>34.200000000000003</v>
      </c>
      <c r="AF45" s="15">
        <f>[41]Outubro!$C$35</f>
        <v>35.799999999999997</v>
      </c>
      <c r="AG45" s="24">
        <f>MAX(B45:AF45)</f>
        <v>36.1</v>
      </c>
      <c r="AH45" s="98">
        <f>AVERAGE(B45:AF45)</f>
        <v>30.874193548387101</v>
      </c>
    </row>
    <row r="46" spans="1:34" ht="17.100000000000001" customHeight="1" x14ac:dyDescent="0.2">
      <c r="A46" s="89" t="s">
        <v>202</v>
      </c>
      <c r="B46" s="15">
        <f>[42]Outubro!$C$5</f>
        <v>34.9</v>
      </c>
      <c r="C46" s="15">
        <f>[42]Outubro!$C$6</f>
        <v>32.5</v>
      </c>
      <c r="D46" s="15">
        <f>[42]Outubro!$C$7</f>
        <v>35.6</v>
      </c>
      <c r="E46" s="15">
        <f>[42]Outubro!$C$8</f>
        <v>30.2</v>
      </c>
      <c r="F46" s="15">
        <f>[42]Outubro!$C$9</f>
        <v>32.9</v>
      </c>
      <c r="G46" s="15">
        <f>[42]Outubro!$C$10</f>
        <v>33</v>
      </c>
      <c r="H46" s="15">
        <f>[42]Outubro!$C$11</f>
        <v>34.200000000000003</v>
      </c>
      <c r="I46" s="15">
        <f>[42]Outubro!$C$12</f>
        <v>33.200000000000003</v>
      </c>
      <c r="J46" s="15">
        <f>[42]Outubro!$C$13</f>
        <v>34.6</v>
      </c>
      <c r="K46" s="15">
        <f>[42]Outubro!$C$14</f>
        <v>34.4</v>
      </c>
      <c r="L46" s="15">
        <f>[42]Outubro!$C$15</f>
        <v>33.200000000000003</v>
      </c>
      <c r="M46" s="15">
        <f>[42]Outubro!$C$16</f>
        <v>35.200000000000003</v>
      </c>
      <c r="N46" s="15">
        <f>[42]Outubro!$C$17</f>
        <v>34.299999999999997</v>
      </c>
      <c r="O46" s="15">
        <f>[42]Outubro!$C$18</f>
        <v>32.799999999999997</v>
      </c>
      <c r="P46" s="15">
        <f>[42]Outubro!$C$19</f>
        <v>33.700000000000003</v>
      </c>
      <c r="Q46" s="15">
        <f>[42]Outubro!$C$20</f>
        <v>34.1</v>
      </c>
      <c r="R46" s="15">
        <f>[42]Outubro!$C$21</f>
        <v>32.700000000000003</v>
      </c>
      <c r="S46" s="15">
        <f>[42]Outubro!$C$22</f>
        <v>35.1</v>
      </c>
      <c r="T46" s="15">
        <f>[42]Outubro!$C$23</f>
        <v>34.799999999999997</v>
      </c>
      <c r="U46" s="15">
        <f>[42]Outubro!$C$24</f>
        <v>33.200000000000003</v>
      </c>
      <c r="V46" s="15">
        <f>[42]Outubro!$C$25</f>
        <v>34.299999999999997</v>
      </c>
      <c r="W46" s="15">
        <f>[42]Outubro!$C$26</f>
        <v>33.4</v>
      </c>
      <c r="X46" s="15">
        <f>[42]Outubro!$C$27</f>
        <v>34</v>
      </c>
      <c r="Y46" s="15">
        <f>[42]Outubro!$C$28</f>
        <v>27.9</v>
      </c>
      <c r="Z46" s="15">
        <f>[42]Outubro!$C$29</f>
        <v>32.700000000000003</v>
      </c>
      <c r="AA46" s="15">
        <f>[42]Outubro!$C$30</f>
        <v>33.700000000000003</v>
      </c>
      <c r="AB46" s="15">
        <f>[42]Outubro!$C$31</f>
        <v>29.2</v>
      </c>
      <c r="AC46" s="15">
        <f>[42]Outubro!$C$32</f>
        <v>32.299999999999997</v>
      </c>
      <c r="AD46" s="15">
        <f>[42]Outubro!$C$33</f>
        <v>33</v>
      </c>
      <c r="AE46" s="15">
        <f>[42]Outubro!$C$34</f>
        <v>34.6</v>
      </c>
      <c r="AF46" s="15">
        <f>[42]Outubro!$C$35</f>
        <v>33.6</v>
      </c>
      <c r="AG46" s="24">
        <f>MAX(B46:AF46)</f>
        <v>35.6</v>
      </c>
      <c r="AH46" s="98">
        <f>AVERAGE(B46:AF46)</f>
        <v>33.332258064516125</v>
      </c>
    </row>
    <row r="47" spans="1:34" ht="17.100000000000001" customHeight="1" x14ac:dyDescent="0.2">
      <c r="A47" s="89" t="s">
        <v>203</v>
      </c>
      <c r="B47" s="15">
        <f>[43]Outubro!$C$5</f>
        <v>33.9</v>
      </c>
      <c r="C47" s="15">
        <f>[43]Outubro!$C$6</f>
        <v>33.799999999999997</v>
      </c>
      <c r="D47" s="15">
        <f>[43]Outubro!$C$7</f>
        <v>35</v>
      </c>
      <c r="E47" s="15">
        <f>[43]Outubro!$C$8</f>
        <v>33.6</v>
      </c>
      <c r="F47" s="15">
        <f>[43]Outubro!$C$9</f>
        <v>30.8</v>
      </c>
      <c r="G47" s="15">
        <f>[43]Outubro!$C$10</f>
        <v>30.9</v>
      </c>
      <c r="H47" s="15">
        <f>[43]Outubro!$C$11</f>
        <v>35.5</v>
      </c>
      <c r="I47" s="15">
        <f>[43]Outubro!$C$12</f>
        <v>32</v>
      </c>
      <c r="J47" s="15">
        <f>[43]Outubro!$C$13</f>
        <v>33.799999999999997</v>
      </c>
      <c r="K47" s="15">
        <f>[43]Outubro!$C$14</f>
        <v>26.4</v>
      </c>
      <c r="L47" s="15">
        <f>[43]Outubro!$C$15</f>
        <v>30.2</v>
      </c>
      <c r="M47" s="15">
        <f>[43]Outubro!$C$16</f>
        <v>27.9</v>
      </c>
      <c r="N47" s="15">
        <f>[43]Outubro!$C$17</f>
        <v>32.5</v>
      </c>
      <c r="O47" s="15">
        <f>[43]Outubro!$C$18</f>
        <v>33.9</v>
      </c>
      <c r="P47" s="15">
        <f>[43]Outubro!$C$19</f>
        <v>32.4</v>
      </c>
      <c r="Q47" s="15">
        <f>[43]Outubro!$C$20</f>
        <v>34.799999999999997</v>
      </c>
      <c r="R47" s="15">
        <f>[43]Outubro!$C$21</f>
        <v>36.299999999999997</v>
      </c>
      <c r="S47" s="15">
        <f>[43]Outubro!$C$22</f>
        <v>37</v>
      </c>
      <c r="T47" s="15">
        <f>[43]Outubro!$C$23</f>
        <v>32</v>
      </c>
      <c r="U47" s="15">
        <f>[43]Outubro!$C$24</f>
        <v>30.7</v>
      </c>
      <c r="V47" s="15">
        <f>[43]Outubro!$C$25</f>
        <v>30.9</v>
      </c>
      <c r="W47" s="15">
        <f>[43]Outubro!$C$26</f>
        <v>35.299999999999997</v>
      </c>
      <c r="X47" s="15">
        <f>[43]Outubro!$C$27</f>
        <v>33.5</v>
      </c>
      <c r="Y47" s="15">
        <f>[43]Outubro!$C$28</f>
        <v>24.3</v>
      </c>
      <c r="Z47" s="15">
        <f>[43]Outubro!$C$29</f>
        <v>28.2</v>
      </c>
      <c r="AA47" s="15">
        <f>[43]Outubro!$C$30</f>
        <v>31.4</v>
      </c>
      <c r="AB47" s="15">
        <f>[43]Outubro!$C$31</f>
        <v>29.2</v>
      </c>
      <c r="AC47" s="15">
        <f>[43]Outubro!$C$32</f>
        <v>30.2</v>
      </c>
      <c r="AD47" s="15">
        <f>[43]Outubro!$C$33</f>
        <v>33.9</v>
      </c>
      <c r="AE47" s="15">
        <f>[43]Outubro!$C$34</f>
        <v>35.6</v>
      </c>
      <c r="AF47" s="15">
        <f>[43]Outubro!$C$35</f>
        <v>36.299999999999997</v>
      </c>
      <c r="AG47" s="24">
        <f>MAX(B47:AF47)</f>
        <v>37</v>
      </c>
      <c r="AH47" s="98">
        <f>AVERAGE(B47:AF47)</f>
        <v>32.329032258064508</v>
      </c>
    </row>
    <row r="48" spans="1:34" ht="17.100000000000001" customHeight="1" x14ac:dyDescent="0.2">
      <c r="A48" s="89" t="s">
        <v>178</v>
      </c>
      <c r="B48" s="15">
        <f>[44]Outubro!$C$5</f>
        <v>34.200000000000003</v>
      </c>
      <c r="C48" s="15">
        <f>[44]Outubro!$C$6</f>
        <v>33.4</v>
      </c>
      <c r="D48" s="15">
        <f>[44]Outubro!$C$7</f>
        <v>35.200000000000003</v>
      </c>
      <c r="E48" s="15">
        <f>[44]Outubro!$C$8</f>
        <v>33.4</v>
      </c>
      <c r="F48" s="15">
        <f>[44]Outubro!$C$9</f>
        <v>31.2</v>
      </c>
      <c r="G48" s="15">
        <f>[44]Outubro!$C$10</f>
        <v>30.6</v>
      </c>
      <c r="H48" s="15">
        <f>[44]Outubro!$C$11</f>
        <v>34.299999999999997</v>
      </c>
      <c r="I48" s="15">
        <f>[44]Outubro!$C$12</f>
        <v>30.1</v>
      </c>
      <c r="J48" s="15">
        <f>[44]Outubro!$C$13</f>
        <v>33.700000000000003</v>
      </c>
      <c r="K48" s="15">
        <f>[44]Outubro!$C$14</f>
        <v>25.9</v>
      </c>
      <c r="L48" s="15">
        <f>[44]Outubro!$C$15</f>
        <v>30.2</v>
      </c>
      <c r="M48" s="15">
        <f>[44]Outubro!$C$16</f>
        <v>32.299999999999997</v>
      </c>
      <c r="N48" s="15">
        <f>[44]Outubro!$C$17</f>
        <v>33.6</v>
      </c>
      <c r="O48" s="15">
        <f>[44]Outubro!$C$18</f>
        <v>33.299999999999997</v>
      </c>
      <c r="P48" s="15">
        <f>[44]Outubro!$C$19</f>
        <v>32.799999999999997</v>
      </c>
      <c r="Q48" s="15">
        <f>[44]Outubro!$C$20</f>
        <v>33.200000000000003</v>
      </c>
      <c r="R48" s="15">
        <f>[44]Outubro!$C$21</f>
        <v>34.9</v>
      </c>
      <c r="S48" s="15">
        <f>[44]Outubro!$C$22</f>
        <v>36.299999999999997</v>
      </c>
      <c r="T48" s="15">
        <f>[44]Outubro!$C$23</f>
        <v>30.8</v>
      </c>
      <c r="U48" s="15">
        <f>[44]Outubro!$C$24</f>
        <v>28.2</v>
      </c>
      <c r="V48" s="15">
        <f>[44]Outubro!$C$25</f>
        <v>29.4</v>
      </c>
      <c r="W48" s="15">
        <f>[44]Outubro!$C$26</f>
        <v>34</v>
      </c>
      <c r="X48" s="15">
        <f>[44]Outubro!$C$27</f>
        <v>34</v>
      </c>
      <c r="Y48" s="15">
        <f>[44]Outubro!$C$28</f>
        <v>28.2</v>
      </c>
      <c r="Z48" s="15">
        <f>[44]Outubro!$C$29</f>
        <v>27.3</v>
      </c>
      <c r="AA48" s="15">
        <f>[44]Outubro!$C$30</f>
        <v>29.8</v>
      </c>
      <c r="AB48" s="15">
        <f>[44]Outubro!$C$31</f>
        <v>29.5</v>
      </c>
      <c r="AC48" s="15">
        <f>[44]Outubro!$C$32</f>
        <v>30.3</v>
      </c>
      <c r="AD48" s="15">
        <f>[44]Outubro!$C$33</f>
        <v>30.3</v>
      </c>
      <c r="AE48" s="15">
        <f>[44]Outubro!$C$34</f>
        <v>34.200000000000003</v>
      </c>
      <c r="AF48" s="15">
        <f>[44]Outubro!$C$35</f>
        <v>36.5</v>
      </c>
      <c r="AG48" s="24">
        <f>MAX(B48:AF48)</f>
        <v>36.5</v>
      </c>
      <c r="AH48" s="98">
        <f>AVERAGE(B48:AF48)</f>
        <v>31.970967741935478</v>
      </c>
    </row>
    <row r="49" spans="1:35" ht="17.100000000000001" customHeight="1" x14ac:dyDescent="0.2">
      <c r="A49" s="89" t="s">
        <v>183</v>
      </c>
      <c r="B49" s="15">
        <f>[45]Outubro!$C$5</f>
        <v>33</v>
      </c>
      <c r="C49" s="15">
        <f>[45]Outubro!$C$6</f>
        <v>34</v>
      </c>
      <c r="D49" s="15">
        <f>[45]Outubro!$C$7</f>
        <v>36.299999999999997</v>
      </c>
      <c r="E49" s="15">
        <f>[45]Outubro!$C$8</f>
        <v>34.799999999999997</v>
      </c>
      <c r="F49" s="15">
        <f>[45]Outubro!$C$9</f>
        <v>30.6</v>
      </c>
      <c r="G49" s="15">
        <f>[45]Outubro!$C$10</f>
        <v>31.5</v>
      </c>
      <c r="H49" s="15">
        <f>[45]Outubro!$C$11</f>
        <v>34.1</v>
      </c>
      <c r="I49" s="15">
        <f>[45]Outubro!$C$12</f>
        <v>31.7</v>
      </c>
      <c r="J49" s="15">
        <f>[45]Outubro!$C$13</f>
        <v>34.700000000000003</v>
      </c>
      <c r="K49" s="15">
        <f>[45]Outubro!$C$14</f>
        <v>31.5</v>
      </c>
      <c r="L49" s="15">
        <f>[45]Outubro!$C$15</f>
        <v>31</v>
      </c>
      <c r="M49" s="15">
        <f>[45]Outubro!$C$16</f>
        <v>32.1</v>
      </c>
      <c r="N49" s="15">
        <f>[45]Outubro!$C$17</f>
        <v>32.9</v>
      </c>
      <c r="O49" s="15">
        <f>[45]Outubro!$C$18</f>
        <v>33.700000000000003</v>
      </c>
      <c r="P49" s="15">
        <f>[45]Outubro!$C$19</f>
        <v>33.1</v>
      </c>
      <c r="Q49" s="15">
        <f>[45]Outubro!$C$20</f>
        <v>34.4</v>
      </c>
      <c r="R49" s="15">
        <f>[45]Outubro!$C$21</f>
        <v>35.5</v>
      </c>
      <c r="S49" s="15">
        <f>[45]Outubro!$C$22</f>
        <v>36.5</v>
      </c>
      <c r="T49" s="15">
        <f>[45]Outubro!$C$23</f>
        <v>31.5</v>
      </c>
      <c r="U49" s="15">
        <f>[45]Outubro!$C$24</f>
        <v>29.8</v>
      </c>
      <c r="V49" s="15">
        <f>[45]Outubro!$C$25</f>
        <v>30.2</v>
      </c>
      <c r="W49" s="15">
        <f>[45]Outubro!$C$26</f>
        <v>33</v>
      </c>
      <c r="X49" s="15">
        <f>[45]Outubro!$C$27</f>
        <v>34.5</v>
      </c>
      <c r="Y49" s="15">
        <f>[45]Outubro!$C$28</f>
        <v>27</v>
      </c>
      <c r="Z49" s="15">
        <f>[45]Outubro!$C$29</f>
        <v>28.6</v>
      </c>
      <c r="AA49" s="15">
        <f>[45]Outubro!$C$30</f>
        <v>31.9</v>
      </c>
      <c r="AB49" s="15">
        <f>[45]Outubro!$C$31</f>
        <v>29.3</v>
      </c>
      <c r="AC49" s="15">
        <f>[45]Outubro!$C$32</f>
        <v>29.9</v>
      </c>
      <c r="AD49" s="15">
        <f>[45]Outubro!$C$33</f>
        <v>30.9</v>
      </c>
      <c r="AE49" s="15">
        <f>[45]Outubro!$C$34</f>
        <v>33.6</v>
      </c>
      <c r="AF49" s="15">
        <f>[45]Outubro!$C$35</f>
        <v>36.200000000000003</v>
      </c>
      <c r="AG49" s="24">
        <f>MAX(B49:AF49)</f>
        <v>36.5</v>
      </c>
      <c r="AH49" s="98">
        <f>AVERAGE(B49:AF49)</f>
        <v>32.509677419354837</v>
      </c>
    </row>
    <row r="50" spans="1:35" s="5" customFormat="1" ht="17.100000000000001" customHeight="1" x14ac:dyDescent="0.2">
      <c r="A50" s="92" t="s">
        <v>33</v>
      </c>
      <c r="B50" s="20">
        <f t="shared" ref="B50:AG50" si="9">MAX(B5:B49)</f>
        <v>35.799999999999997</v>
      </c>
      <c r="C50" s="20">
        <f t="shared" si="9"/>
        <v>37.1</v>
      </c>
      <c r="D50" s="20">
        <f t="shared" si="9"/>
        <v>37.200000000000003</v>
      </c>
      <c r="E50" s="20">
        <f t="shared" si="9"/>
        <v>36.1</v>
      </c>
      <c r="F50" s="20">
        <f t="shared" si="9"/>
        <v>37.700000000000003</v>
      </c>
      <c r="G50" s="20">
        <f t="shared" si="9"/>
        <v>34.700000000000003</v>
      </c>
      <c r="H50" s="20">
        <f t="shared" si="9"/>
        <v>36.1</v>
      </c>
      <c r="I50" s="20">
        <f t="shared" si="9"/>
        <v>36.5</v>
      </c>
      <c r="J50" s="20">
        <f t="shared" si="9"/>
        <v>38.1</v>
      </c>
      <c r="K50" s="20">
        <f t="shared" si="9"/>
        <v>36.1</v>
      </c>
      <c r="L50" s="20">
        <f t="shared" si="9"/>
        <v>35</v>
      </c>
      <c r="M50" s="20">
        <f t="shared" si="9"/>
        <v>36.700000000000003</v>
      </c>
      <c r="N50" s="20">
        <f t="shared" si="9"/>
        <v>34.799999999999997</v>
      </c>
      <c r="O50" s="20">
        <f t="shared" si="9"/>
        <v>34</v>
      </c>
      <c r="P50" s="20">
        <f t="shared" si="9"/>
        <v>35</v>
      </c>
      <c r="Q50" s="20">
        <f t="shared" si="9"/>
        <v>37.1</v>
      </c>
      <c r="R50" s="20">
        <f t="shared" si="9"/>
        <v>38.299999999999997</v>
      </c>
      <c r="S50" s="20">
        <f t="shared" si="9"/>
        <v>39.799999999999997</v>
      </c>
      <c r="T50" s="20">
        <f t="shared" si="9"/>
        <v>34.799999999999997</v>
      </c>
      <c r="U50" s="20">
        <f t="shared" si="9"/>
        <v>34.700000000000003</v>
      </c>
      <c r="V50" s="20">
        <f t="shared" si="9"/>
        <v>36.299999999999997</v>
      </c>
      <c r="W50" s="20">
        <f t="shared" si="9"/>
        <v>36.5</v>
      </c>
      <c r="X50" s="20">
        <f t="shared" si="9"/>
        <v>36.4</v>
      </c>
      <c r="Y50" s="20">
        <f t="shared" si="9"/>
        <v>30.4</v>
      </c>
      <c r="Z50" s="20">
        <f t="shared" si="9"/>
        <v>38.700000000000003</v>
      </c>
      <c r="AA50" s="20">
        <f t="shared" si="9"/>
        <v>38</v>
      </c>
      <c r="AB50" s="20">
        <f t="shared" si="9"/>
        <v>33.4</v>
      </c>
      <c r="AC50" s="20">
        <f t="shared" si="9"/>
        <v>35.9</v>
      </c>
      <c r="AD50" s="20">
        <f t="shared" si="9"/>
        <v>38.299999999999997</v>
      </c>
      <c r="AE50" s="20">
        <f t="shared" si="9"/>
        <v>38.700000000000003</v>
      </c>
      <c r="AF50" s="20">
        <f t="shared" si="9"/>
        <v>38.299999999999997</v>
      </c>
      <c r="AG50" s="24">
        <f t="shared" si="9"/>
        <v>39.799999999999997</v>
      </c>
      <c r="AH50" s="98">
        <f>AVERAGE(AH5:AH49)</f>
        <v>31.512901295836784</v>
      </c>
    </row>
    <row r="51" spans="1:35" x14ac:dyDescent="0.2">
      <c r="A51" s="65"/>
      <c r="B51" s="66"/>
      <c r="C51" s="66"/>
      <c r="D51" s="66" t="s">
        <v>113</v>
      </c>
      <c r="E51" s="66"/>
      <c r="F51" s="66"/>
      <c r="G51" s="66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78"/>
      <c r="AE51" s="78"/>
      <c r="AF51" s="79"/>
      <c r="AG51" s="79"/>
      <c r="AH51" s="77"/>
    </row>
    <row r="52" spans="1:35" x14ac:dyDescent="0.2">
      <c r="A52" s="65"/>
      <c r="B52" s="67" t="s">
        <v>114</v>
      </c>
      <c r="C52" s="67"/>
      <c r="D52" s="67"/>
      <c r="E52" s="67"/>
      <c r="F52" s="67"/>
      <c r="G52" s="67"/>
      <c r="H52" s="67"/>
      <c r="I52" s="67"/>
      <c r="J52" s="81"/>
      <c r="K52" s="81"/>
      <c r="L52" s="81"/>
      <c r="M52" s="81" t="s">
        <v>49</v>
      </c>
      <c r="N52" s="81"/>
      <c r="O52" s="81"/>
      <c r="P52" s="81"/>
      <c r="Q52" s="81"/>
      <c r="R52" s="81"/>
      <c r="S52" s="81"/>
      <c r="T52" s="155" t="s">
        <v>108</v>
      </c>
      <c r="U52" s="155"/>
      <c r="V52" s="155"/>
      <c r="W52" s="155"/>
      <c r="X52" s="155"/>
      <c r="Y52" s="81"/>
      <c r="Z52" s="81"/>
      <c r="AA52" s="81"/>
      <c r="AB52" s="81"/>
      <c r="AC52" s="81"/>
      <c r="AD52" s="81"/>
      <c r="AE52" s="81"/>
      <c r="AF52" s="81"/>
      <c r="AG52" s="74"/>
      <c r="AH52" s="70"/>
    </row>
    <row r="53" spans="1:35" x14ac:dyDescent="0.2">
      <c r="A53" s="69"/>
      <c r="B53" s="81"/>
      <c r="C53" s="81"/>
      <c r="D53" s="81"/>
      <c r="E53" s="81"/>
      <c r="F53" s="81"/>
      <c r="G53" s="81"/>
      <c r="H53" s="81"/>
      <c r="I53" s="81"/>
      <c r="J53" s="82"/>
      <c r="K53" s="82"/>
      <c r="L53" s="82"/>
      <c r="M53" s="82" t="s">
        <v>50</v>
      </c>
      <c r="N53" s="82"/>
      <c r="O53" s="82"/>
      <c r="P53" s="82"/>
      <c r="Q53" s="81"/>
      <c r="R53" s="81"/>
      <c r="S53" s="81"/>
      <c r="T53" s="156" t="s">
        <v>109</v>
      </c>
      <c r="U53" s="156"/>
      <c r="V53" s="156"/>
      <c r="W53" s="156"/>
      <c r="X53" s="156"/>
      <c r="Y53" s="81"/>
      <c r="Z53" s="81"/>
      <c r="AA53" s="81"/>
      <c r="AB53" s="81"/>
      <c r="AC53" s="81"/>
      <c r="AD53" s="78"/>
      <c r="AE53" s="66"/>
      <c r="AF53" s="66"/>
      <c r="AG53" s="81"/>
      <c r="AH53" s="70"/>
      <c r="AI53" s="2"/>
    </row>
    <row r="54" spans="1:35" x14ac:dyDescent="0.2">
      <c r="A54" s="65"/>
      <c r="B54" s="66"/>
      <c r="C54" s="66"/>
      <c r="D54" s="66"/>
      <c r="E54" s="66"/>
      <c r="F54" s="66"/>
      <c r="G54" s="66"/>
      <c r="H54" s="66"/>
      <c r="I54" s="66"/>
      <c r="J54" s="66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78"/>
      <c r="AE54" s="78"/>
      <c r="AF54" s="79"/>
      <c r="AG54" s="82"/>
      <c r="AH54" s="87"/>
      <c r="AI54" s="2"/>
    </row>
    <row r="55" spans="1:35" x14ac:dyDescent="0.2">
      <c r="A55" s="69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74"/>
      <c r="AH55" s="94"/>
    </row>
    <row r="56" spans="1:35" ht="13.5" thickBot="1" x14ac:dyDescent="0.25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83"/>
      <c r="AH56" s="95"/>
    </row>
    <row r="59" spans="1:35" x14ac:dyDescent="0.2">
      <c r="S59" s="2" t="s">
        <v>51</v>
      </c>
    </row>
    <row r="61" spans="1:35" x14ac:dyDescent="0.2">
      <c r="R61" s="2" t="s">
        <v>51</v>
      </c>
      <c r="W61" s="2" t="s">
        <v>51</v>
      </c>
      <c r="AG61" s="9" t="s">
        <v>51</v>
      </c>
    </row>
    <row r="64" spans="1:35" x14ac:dyDescent="0.2">
      <c r="N64" s="2" t="s">
        <v>51</v>
      </c>
    </row>
    <row r="65" spans="19:35" x14ac:dyDescent="0.2">
      <c r="V65" s="2" t="s">
        <v>51</v>
      </c>
      <c r="AB65" s="2" t="s">
        <v>51</v>
      </c>
    </row>
    <row r="66" spans="19:35" x14ac:dyDescent="0.2">
      <c r="S66" s="2" t="s">
        <v>51</v>
      </c>
      <c r="AI66" s="19" t="s">
        <v>51</v>
      </c>
    </row>
  </sheetData>
  <sheetProtection algorithmName="SHA-512" hashValue="rSO1jczPKflSSEaAx4fdBd95S3Q6py2C8AQB2ncA8Ae8bd8ZjJoSQRO1A9BtjHf6x9JPJqj60pFN4c3yFlbzIg==" saltValue="eWdb+zMtVDOzwRxt1TxzeA==" spinCount="100000" sheet="1" objects="1" scenarios="1"/>
  <mergeCells count="36">
    <mergeCell ref="T53:X53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A2:A4"/>
    <mergeCell ref="J3:J4"/>
    <mergeCell ref="T52:X52"/>
    <mergeCell ref="C3:C4"/>
    <mergeCell ref="T3:T4"/>
    <mergeCell ref="M3:M4"/>
    <mergeCell ref="N3:N4"/>
    <mergeCell ref="B2:AH2"/>
    <mergeCell ref="D3:D4"/>
    <mergeCell ref="AF3:AF4"/>
    <mergeCell ref="F3:F4"/>
    <mergeCell ref="AE3:AE4"/>
    <mergeCell ref="S3:S4"/>
    <mergeCell ref="L3:L4"/>
    <mergeCell ref="G3:G4"/>
    <mergeCell ref="U3:U4"/>
    <mergeCell ref="H3:H4"/>
    <mergeCell ref="V3:V4"/>
    <mergeCell ref="K3:K4"/>
    <mergeCell ref="I3:I4"/>
    <mergeCell ref="O3:O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zoomScale="90" zoomScaleNormal="90" workbookViewId="0">
      <selection activeCell="I64" sqref="I64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7.28515625" style="1" bestFit="1" customWidth="1"/>
  </cols>
  <sheetData>
    <row r="1" spans="1:34" ht="20.100000000000001" customHeight="1" x14ac:dyDescent="0.2">
      <c r="A1" s="151" t="s">
        <v>24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3"/>
    </row>
    <row r="2" spans="1:34" s="4" customFormat="1" ht="20.100000000000001" customHeight="1" x14ac:dyDescent="0.2">
      <c r="A2" s="154" t="s">
        <v>21</v>
      </c>
      <c r="B2" s="147" t="s">
        <v>112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9"/>
    </row>
    <row r="3" spans="1:34" s="5" customFormat="1" ht="20.100000000000001" customHeight="1" x14ac:dyDescent="0.2">
      <c r="A3" s="154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50">
        <v>30</v>
      </c>
      <c r="AF3" s="150">
        <v>31</v>
      </c>
      <c r="AG3" s="21" t="s">
        <v>40</v>
      </c>
      <c r="AH3" s="96" t="s">
        <v>38</v>
      </c>
    </row>
    <row r="4" spans="1:34" s="5" customFormat="1" ht="20.100000000000001" customHeight="1" x14ac:dyDescent="0.2">
      <c r="A4" s="154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21" t="s">
        <v>37</v>
      </c>
      <c r="AH4" s="96" t="s">
        <v>37</v>
      </c>
    </row>
    <row r="5" spans="1:34" s="5" customFormat="1" ht="20.100000000000001" customHeight="1" x14ac:dyDescent="0.2">
      <c r="A5" s="145" t="s">
        <v>44</v>
      </c>
      <c r="B5" s="15">
        <f>[1]Outubro!$D$5</f>
        <v>19.399999999999999</v>
      </c>
      <c r="C5" s="15">
        <f>[1]Outubro!$D$6</f>
        <v>22.1</v>
      </c>
      <c r="D5" s="15">
        <f>[1]Outubro!$D$7</f>
        <v>22</v>
      </c>
      <c r="E5" s="15">
        <f>[1]Outubro!$D$8</f>
        <v>21.5</v>
      </c>
      <c r="F5" s="15">
        <f>[1]Outubro!$D$9</f>
        <v>23.2</v>
      </c>
      <c r="G5" s="15">
        <f>[1]Outubro!$D$10</f>
        <v>20.6</v>
      </c>
      <c r="H5" s="15">
        <f>[1]Outubro!$D$11</f>
        <v>21.5</v>
      </c>
      <c r="I5" s="15">
        <f>[1]Outubro!$D$12</f>
        <v>21.6</v>
      </c>
      <c r="J5" s="15">
        <f>[1]Outubro!$D$13</f>
        <v>21.6</v>
      </c>
      <c r="K5" s="15">
        <f>[1]Outubro!$D$14</f>
        <v>21.9</v>
      </c>
      <c r="L5" s="15">
        <f>[1]Outubro!$D$15</f>
        <v>22.2</v>
      </c>
      <c r="M5" s="15">
        <f>[1]Outubro!$D$16</f>
        <v>22.3</v>
      </c>
      <c r="N5" s="15">
        <f>[1]Outubro!$D$17</f>
        <v>21.4</v>
      </c>
      <c r="O5" s="15">
        <f>[1]Outubro!$D$18</f>
        <v>22.6</v>
      </c>
      <c r="P5" s="15">
        <f>[1]Outubro!$D$19</f>
        <v>23.2</v>
      </c>
      <c r="Q5" s="15">
        <f>[1]Outubro!$D$20</f>
        <v>22.7</v>
      </c>
      <c r="R5" s="15">
        <f>[1]Outubro!$D$21</f>
        <v>23.9</v>
      </c>
      <c r="S5" s="15">
        <f>[1]Outubro!$D$22</f>
        <v>22.5</v>
      </c>
      <c r="T5" s="15">
        <f>[1]Outubro!$D$23</f>
        <v>21.2</v>
      </c>
      <c r="U5" s="15">
        <f>[1]Outubro!$D$24</f>
        <v>22.1</v>
      </c>
      <c r="V5" s="15">
        <f>[1]Outubro!$D$25</f>
        <v>17.5</v>
      </c>
      <c r="W5" s="15">
        <f>[1]Outubro!$D$26</f>
        <v>17.600000000000001</v>
      </c>
      <c r="X5" s="15">
        <f>[1]Outubro!$D$27</f>
        <v>23.5</v>
      </c>
      <c r="Y5" s="15">
        <f>[1]Outubro!$D$28</f>
        <v>22.1</v>
      </c>
      <c r="Z5" s="15">
        <f>[1]Outubro!$D$29</f>
        <v>23.1</v>
      </c>
      <c r="AA5" s="15">
        <f>[1]Outubro!$D$30</f>
        <v>22.5</v>
      </c>
      <c r="AB5" s="15">
        <f>[1]Outubro!$D$31</f>
        <v>21.9</v>
      </c>
      <c r="AC5" s="15">
        <f>[1]Outubro!$D$32</f>
        <v>18.5</v>
      </c>
      <c r="AD5" s="15">
        <f>[1]Outubro!$D$33</f>
        <v>19.399999999999999</v>
      </c>
      <c r="AE5" s="15">
        <f>[1]Outubro!$D$34</f>
        <v>22.3</v>
      </c>
      <c r="AF5" s="15">
        <f>[1]Outubro!$D$35</f>
        <v>23.2</v>
      </c>
      <c r="AG5" s="22">
        <f>MIN(B5:AF5)</f>
        <v>17.5</v>
      </c>
      <c r="AH5" s="97">
        <f>AVERAGE(B5:AF5)</f>
        <v>21.64838709677419</v>
      </c>
    </row>
    <row r="6" spans="1:34" ht="17.100000000000001" customHeight="1" x14ac:dyDescent="0.2">
      <c r="A6" s="145" t="s">
        <v>0</v>
      </c>
      <c r="B6" s="15">
        <f>[2]Outubro!$D$5</f>
        <v>19.399999999999999</v>
      </c>
      <c r="C6" s="15">
        <f>[2]Outubro!$D$6</f>
        <v>20.2</v>
      </c>
      <c r="D6" s="15">
        <f>[2]Outubro!$D$7</f>
        <v>20.9</v>
      </c>
      <c r="E6" s="15">
        <f>[2]Outubro!$D$8</f>
        <v>19</v>
      </c>
      <c r="F6" s="15">
        <f>[2]Outubro!$D$9</f>
        <v>16.8</v>
      </c>
      <c r="G6" s="15">
        <f>[2]Outubro!$D$10</f>
        <v>17.899999999999999</v>
      </c>
      <c r="H6" s="15">
        <f>[2]Outubro!$D$11</f>
        <v>19</v>
      </c>
      <c r="I6" s="15">
        <f>[2]Outubro!$D$12</f>
        <v>18.7</v>
      </c>
      <c r="J6" s="15">
        <f>[2]Outubro!$D$13</f>
        <v>18.5</v>
      </c>
      <c r="K6" s="15">
        <f>[2]Outubro!$D$14</f>
        <v>18.600000000000001</v>
      </c>
      <c r="L6" s="15">
        <f>[2]Outubro!$D$15</f>
        <v>21.1</v>
      </c>
      <c r="M6" s="15">
        <f>[2]Outubro!$D$16</f>
        <v>19.7</v>
      </c>
      <c r="N6" s="15">
        <f>[2]Outubro!$D$17</f>
        <v>20.399999999999999</v>
      </c>
      <c r="O6" s="15">
        <f>[2]Outubro!$D$18</f>
        <v>21.2</v>
      </c>
      <c r="P6" s="15">
        <f>[2]Outubro!$D$19</f>
        <v>19.2</v>
      </c>
      <c r="Q6" s="15">
        <f>[2]Outubro!$D$20</f>
        <v>20</v>
      </c>
      <c r="R6" s="15">
        <f>[2]Outubro!$D$21</f>
        <v>23.2</v>
      </c>
      <c r="S6" s="15">
        <f>[2]Outubro!$D$22</f>
        <v>19.7</v>
      </c>
      <c r="T6" s="15">
        <f>[2]Outubro!$D$23</f>
        <v>19.7</v>
      </c>
      <c r="U6" s="15">
        <f>[2]Outubro!$D$24</f>
        <v>18.3</v>
      </c>
      <c r="V6" s="15">
        <f>[2]Outubro!$D$25</f>
        <v>16.7</v>
      </c>
      <c r="W6" s="15">
        <f>[2]Outubro!$D$26</f>
        <v>15.7</v>
      </c>
      <c r="X6" s="15">
        <f>[2]Outubro!$D$27</f>
        <v>19.7</v>
      </c>
      <c r="Y6" s="15">
        <f>[2]Outubro!$D$28</f>
        <v>20.5</v>
      </c>
      <c r="Z6" s="15">
        <f>[2]Outubro!$D$29</f>
        <v>21.9</v>
      </c>
      <c r="AA6" s="15">
        <f>[2]Outubro!$D$30</f>
        <v>21.4</v>
      </c>
      <c r="AB6" s="15">
        <f>[2]Outubro!$D$31</f>
        <v>19.100000000000001</v>
      </c>
      <c r="AC6" s="15">
        <f>[2]Outubro!$D$32</f>
        <v>13.4</v>
      </c>
      <c r="AD6" s="15">
        <f>[2]Outubro!$D$33</f>
        <v>16.899999999999999</v>
      </c>
      <c r="AE6" s="15">
        <f>[2]Outubro!$D$34</f>
        <v>19.5</v>
      </c>
      <c r="AF6" s="15">
        <f>[2]Outubro!$D$35</f>
        <v>18.7</v>
      </c>
      <c r="AG6" s="23">
        <f t="shared" ref="AG6:AG16" si="1">MIN(B6:AF6)</f>
        <v>13.4</v>
      </c>
      <c r="AH6" s="98">
        <f>AVERAGE(B6:AF6)</f>
        <v>19.193548387096772</v>
      </c>
    </row>
    <row r="7" spans="1:34" ht="17.100000000000001" customHeight="1" x14ac:dyDescent="0.2">
      <c r="A7" s="145" t="s">
        <v>1</v>
      </c>
      <c r="B7" s="15">
        <f>[3]Outubro!$D$5</f>
        <v>20.2</v>
      </c>
      <c r="C7" s="15">
        <f>[3]Outubro!$D$6</f>
        <v>23.2</v>
      </c>
      <c r="D7" s="15">
        <f>[3]Outubro!$D$7</f>
        <v>22.7</v>
      </c>
      <c r="E7" s="15">
        <f>[3]Outubro!$D$8</f>
        <v>21</v>
      </c>
      <c r="F7" s="15">
        <f>[3]Outubro!$D$9</f>
        <v>21.2</v>
      </c>
      <c r="G7" s="15">
        <f>[3]Outubro!$D$10</f>
        <v>21.8</v>
      </c>
      <c r="H7" s="15">
        <f>[3]Outubro!$D$11</f>
        <v>23.1</v>
      </c>
      <c r="I7" s="15">
        <f>[3]Outubro!$D$12</f>
        <v>24.4</v>
      </c>
      <c r="J7" s="15">
        <f>[3]Outubro!$D$13</f>
        <v>26.2</v>
      </c>
      <c r="K7" s="15">
        <f>[3]Outubro!$D$14</f>
        <v>21.1</v>
      </c>
      <c r="L7" s="15">
        <f>[3]Outubro!$D$15</f>
        <v>21.8</v>
      </c>
      <c r="M7" s="15">
        <f>[3]Outubro!$D$16</f>
        <v>24.3</v>
      </c>
      <c r="N7" s="15">
        <f>[3]Outubro!$D$17</f>
        <v>23.9</v>
      </c>
      <c r="O7" s="15">
        <f>[3]Outubro!$D$18</f>
        <v>23.5</v>
      </c>
      <c r="P7" s="15">
        <f>[3]Outubro!$D$19</f>
        <v>22.4</v>
      </c>
      <c r="Q7" s="15">
        <f>[3]Outubro!$D$20</f>
        <v>23.2</v>
      </c>
      <c r="R7" s="15">
        <f>[3]Outubro!$D$21</f>
        <v>25.5</v>
      </c>
      <c r="S7" s="15">
        <f>[3]Outubro!$D$22</f>
        <v>26.7</v>
      </c>
      <c r="T7" s="15">
        <f>[3]Outubro!$D$23</f>
        <v>22.1</v>
      </c>
      <c r="U7" s="15">
        <f>[3]Outubro!$D$24</f>
        <v>23.6</v>
      </c>
      <c r="V7" s="15">
        <f>[3]Outubro!$D$25</f>
        <v>23.3</v>
      </c>
      <c r="W7" s="15">
        <f>[3]Outubro!$D$26</f>
        <v>22.2</v>
      </c>
      <c r="X7" s="15">
        <f>[3]Outubro!$D$27</f>
        <v>24.8</v>
      </c>
      <c r="Y7" s="15">
        <f>[3]Outubro!$D$28</f>
        <v>23</v>
      </c>
      <c r="Z7" s="15">
        <f>[3]Outubro!$D$29</f>
        <v>22.8</v>
      </c>
      <c r="AA7" s="15">
        <f>[3]Outubro!$D$30</f>
        <v>22.7</v>
      </c>
      <c r="AB7" s="15">
        <f>[3]Outubro!$D$31</f>
        <v>22.3</v>
      </c>
      <c r="AC7" s="15">
        <f>[3]Outubro!$D$32</f>
        <v>19.3</v>
      </c>
      <c r="AD7" s="15">
        <f>[3]Outubro!$D$33</f>
        <v>21.2</v>
      </c>
      <c r="AE7" s="15">
        <f>[3]Outubro!$D$34</f>
        <v>23.7</v>
      </c>
      <c r="AF7" s="15">
        <f>[3]Outubro!$D$35</f>
        <v>24.5</v>
      </c>
      <c r="AG7" s="23">
        <f t="shared" si="1"/>
        <v>19.3</v>
      </c>
      <c r="AH7" s="98">
        <f t="shared" ref="AH7:AH15" si="2">AVERAGE(B7:AF7)</f>
        <v>22.958064516129031</v>
      </c>
    </row>
    <row r="8" spans="1:34" ht="17.100000000000001" customHeight="1" x14ac:dyDescent="0.2">
      <c r="A8" s="145" t="s">
        <v>70</v>
      </c>
      <c r="B8" s="15">
        <f>[4]Outubro!$D$5</f>
        <v>20.5</v>
      </c>
      <c r="C8" s="15">
        <f>[4]Outubro!$D$6</f>
        <v>23.1</v>
      </c>
      <c r="D8" s="15">
        <f>[4]Outubro!$D$7</f>
        <v>22.7</v>
      </c>
      <c r="E8" s="15">
        <f>[4]Outubro!$D$8</f>
        <v>20.399999999999999</v>
      </c>
      <c r="F8" s="15">
        <f>[4]Outubro!$D$9</f>
        <v>22</v>
      </c>
      <c r="G8" s="15">
        <f>[4]Outubro!$D$10</f>
        <v>18</v>
      </c>
      <c r="H8" s="15">
        <f>[4]Outubro!$D$11</f>
        <v>19.399999999999999</v>
      </c>
      <c r="I8" s="15">
        <f>[4]Outubro!$D$12</f>
        <v>20.100000000000001</v>
      </c>
      <c r="J8" s="15">
        <f>[4]Outubro!$D$13</f>
        <v>20.8</v>
      </c>
      <c r="K8" s="15">
        <f>[4]Outubro!$D$14</f>
        <v>20.9</v>
      </c>
      <c r="L8" s="15">
        <f>[4]Outubro!$D$15</f>
        <v>21.4</v>
      </c>
      <c r="M8" s="15">
        <f>[4]Outubro!$D$16</f>
        <v>19</v>
      </c>
      <c r="N8" s="15">
        <f>[4]Outubro!$D$17</f>
        <v>24.6</v>
      </c>
      <c r="O8" s="15">
        <f>[4]Outubro!$D$18</f>
        <v>22.5</v>
      </c>
      <c r="P8" s="15">
        <f>[4]Outubro!$D$19</f>
        <v>22.6</v>
      </c>
      <c r="Q8" s="15">
        <f>[4]Outubro!$D$20</f>
        <v>23.2</v>
      </c>
      <c r="R8" s="15">
        <f>[4]Outubro!$D$21</f>
        <v>24.3</v>
      </c>
      <c r="S8" s="15">
        <f>[4]Outubro!$D$22</f>
        <v>19.600000000000001</v>
      </c>
      <c r="T8" s="15">
        <f>[4]Outubro!$D$23</f>
        <v>20.3</v>
      </c>
      <c r="U8" s="15">
        <f>[4]Outubro!$D$24</f>
        <v>18.5</v>
      </c>
      <c r="V8" s="15">
        <f>[4]Outubro!$D$25</f>
        <v>16.399999999999999</v>
      </c>
      <c r="W8" s="15">
        <f>[4]Outubro!$D$26</f>
        <v>17.899999999999999</v>
      </c>
      <c r="X8" s="15">
        <f>[4]Outubro!$D$27</f>
        <v>21.5</v>
      </c>
      <c r="Y8" s="15">
        <f>[4]Outubro!$D$28</f>
        <v>21.7</v>
      </c>
      <c r="Z8" s="15">
        <f>[4]Outubro!$D$29</f>
        <v>21.4</v>
      </c>
      <c r="AA8" s="15">
        <f>[4]Outubro!$D$30</f>
        <v>21.5</v>
      </c>
      <c r="AB8" s="15">
        <f>[4]Outubro!$D$31</f>
        <v>21.5</v>
      </c>
      <c r="AC8" s="15">
        <f>[4]Outubro!$D$32</f>
        <v>16.7</v>
      </c>
      <c r="AD8" s="15">
        <f>[4]Outubro!$D$33</f>
        <v>19.399999999999999</v>
      </c>
      <c r="AE8" s="15">
        <f>[4]Outubro!$D$34</f>
        <v>21.2</v>
      </c>
      <c r="AF8" s="15">
        <f>[4]Outubro!$D$35</f>
        <v>20.2</v>
      </c>
      <c r="AG8" s="23">
        <f t="shared" si="1"/>
        <v>16.399999999999999</v>
      </c>
      <c r="AH8" s="98">
        <f t="shared" si="2"/>
        <v>20.751612903225812</v>
      </c>
    </row>
    <row r="9" spans="1:34" ht="17.100000000000001" customHeight="1" x14ac:dyDescent="0.2">
      <c r="A9" s="145" t="s">
        <v>45</v>
      </c>
      <c r="B9" s="15">
        <f>[5]Outubro!$D$5</f>
        <v>21.6</v>
      </c>
      <c r="C9" s="15">
        <f>[5]Outubro!$D$6</f>
        <v>22.8</v>
      </c>
      <c r="D9" s="15">
        <f>[5]Outubro!$D$7</f>
        <v>20.3</v>
      </c>
      <c r="E9" s="15">
        <f>[5]Outubro!$D$8</f>
        <v>19.5</v>
      </c>
      <c r="F9" s="15">
        <f>[5]Outubro!$D$9</f>
        <v>18.5</v>
      </c>
      <c r="G9" s="15">
        <f>[5]Outubro!$D$10</f>
        <v>17.899999999999999</v>
      </c>
      <c r="H9" s="15">
        <f>[5]Outubro!$D$11</f>
        <v>20.2</v>
      </c>
      <c r="I9" s="15">
        <f>[5]Outubro!$D$12</f>
        <v>22.1</v>
      </c>
      <c r="J9" s="15">
        <f>[5]Outubro!$D$13</f>
        <v>22.4</v>
      </c>
      <c r="K9" s="15">
        <f>[5]Outubro!$D$14</f>
        <v>20</v>
      </c>
      <c r="L9" s="15">
        <f>[5]Outubro!$D$15</f>
        <v>20.2</v>
      </c>
      <c r="M9" s="15">
        <f>[5]Outubro!$D$16</f>
        <v>23.2</v>
      </c>
      <c r="N9" s="15">
        <f>[5]Outubro!$D$17</f>
        <v>22.5</v>
      </c>
      <c r="O9" s="15">
        <f>[5]Outubro!$D$18</f>
        <v>21.2</v>
      </c>
      <c r="P9" s="15">
        <f>[5]Outubro!$D$19</f>
        <v>19.5</v>
      </c>
      <c r="Q9" s="15">
        <f>[5]Outubro!$D$20</f>
        <v>18.8</v>
      </c>
      <c r="R9" s="15">
        <f>[5]Outubro!$D$21</f>
        <v>25.5</v>
      </c>
      <c r="S9" s="15">
        <f>[5]Outubro!$D$22</f>
        <v>24.4</v>
      </c>
      <c r="T9" s="15">
        <f>[5]Outubro!$D$23</f>
        <v>21.6</v>
      </c>
      <c r="U9" s="15">
        <f>[5]Outubro!$D$24</f>
        <v>19.5</v>
      </c>
      <c r="V9" s="15">
        <f>[5]Outubro!$D$25</f>
        <v>17.5</v>
      </c>
      <c r="W9" s="15">
        <f>[5]Outubro!$D$26</f>
        <v>17.5</v>
      </c>
      <c r="X9" s="15">
        <f>[5]Outubro!$D$27</f>
        <v>21.7</v>
      </c>
      <c r="Y9" s="15">
        <f>[5]Outubro!$D$28</f>
        <v>22.7</v>
      </c>
      <c r="Z9" s="15">
        <f>[5]Outubro!$D$29</f>
        <v>22.9</v>
      </c>
      <c r="AA9" s="15">
        <f>[5]Outubro!$D$30</f>
        <v>22.9</v>
      </c>
      <c r="AB9" s="15">
        <f>[5]Outubro!$D$31</f>
        <v>20.399999999999999</v>
      </c>
      <c r="AC9" s="15">
        <f>[5]Outubro!$D$32</f>
        <v>14.7</v>
      </c>
      <c r="AD9" s="15">
        <f>[5]Outubro!$D$33</f>
        <v>18.600000000000001</v>
      </c>
      <c r="AE9" s="15">
        <f>[5]Outubro!$D$34</f>
        <v>22.9</v>
      </c>
      <c r="AF9" s="15">
        <f>[5]Outubro!$D$35</f>
        <v>23.8</v>
      </c>
      <c r="AG9" s="23">
        <f t="shared" ref="AG9" si="3">MIN(B9:AF9)</f>
        <v>14.7</v>
      </c>
      <c r="AH9" s="98">
        <f t="shared" ref="AH9" si="4">AVERAGE(B9:AF9)</f>
        <v>20.880645161290317</v>
      </c>
    </row>
    <row r="10" spans="1:34" ht="17.100000000000001" customHeight="1" x14ac:dyDescent="0.2">
      <c r="A10" s="145" t="s">
        <v>2</v>
      </c>
      <c r="B10" s="15">
        <f>[6]Outubro!$D$5</f>
        <v>21.4</v>
      </c>
      <c r="C10" s="15">
        <f>[6]Outubro!$D$6</f>
        <v>22.8</v>
      </c>
      <c r="D10" s="15">
        <f>[6]Outubro!$D$7</f>
        <v>20.6</v>
      </c>
      <c r="E10" s="15">
        <f>[6]Outubro!$D$8</f>
        <v>19.8</v>
      </c>
      <c r="F10" s="15">
        <f>[6]Outubro!$D$9</f>
        <v>20.5</v>
      </c>
      <c r="G10" s="15">
        <f>[6]Outubro!$D$10</f>
        <v>20.6</v>
      </c>
      <c r="H10" s="15">
        <f>[6]Outubro!$D$11</f>
        <v>22.1</v>
      </c>
      <c r="I10" s="15">
        <f>[6]Outubro!$D$12</f>
        <v>21.3</v>
      </c>
      <c r="J10" s="15">
        <f>[6]Outubro!$D$13</f>
        <v>22.8</v>
      </c>
      <c r="K10" s="15">
        <f>[6]Outubro!$D$14</f>
        <v>19.100000000000001</v>
      </c>
      <c r="L10" s="15">
        <f>[6]Outubro!$D$15</f>
        <v>20.3</v>
      </c>
      <c r="M10" s="15">
        <f>[6]Outubro!$D$16</f>
        <v>21.9</v>
      </c>
      <c r="N10" s="15">
        <f>[6]Outubro!$D$17</f>
        <v>20.6</v>
      </c>
      <c r="O10" s="15">
        <f>[6]Outubro!$D$18</f>
        <v>21.6</v>
      </c>
      <c r="P10" s="15">
        <f>[6]Outubro!$D$19</f>
        <v>22.6</v>
      </c>
      <c r="Q10" s="15">
        <f>[6]Outubro!$D$20</f>
        <v>22.8</v>
      </c>
      <c r="R10" s="15">
        <f>[6]Outubro!$D$21</f>
        <v>24.3</v>
      </c>
      <c r="S10" s="15">
        <f>[6]Outubro!$D$22</f>
        <v>24.2</v>
      </c>
      <c r="T10" s="15">
        <f>[6]Outubro!$D$23</f>
        <v>21.4</v>
      </c>
      <c r="U10" s="15">
        <f>[6]Outubro!$D$24</f>
        <v>22.6</v>
      </c>
      <c r="V10" s="15">
        <f>[6]Outubro!$D$25</f>
        <v>20.6</v>
      </c>
      <c r="W10" s="15">
        <f>[6]Outubro!$D$26</f>
        <v>22.1</v>
      </c>
      <c r="X10" s="15">
        <f>[6]Outubro!$D$27</f>
        <v>21.3</v>
      </c>
      <c r="Y10" s="15">
        <f>[6]Outubro!$D$28</f>
        <v>20.9</v>
      </c>
      <c r="Z10" s="15">
        <f>[6]Outubro!$D$29</f>
        <v>20.5</v>
      </c>
      <c r="AA10" s="15">
        <f>[6]Outubro!$D$30</f>
        <v>21.4</v>
      </c>
      <c r="AB10" s="15">
        <f>[6]Outubro!$D$31</f>
        <v>20.100000000000001</v>
      </c>
      <c r="AC10" s="15">
        <f>[6]Outubro!$D$32</f>
        <v>17.5</v>
      </c>
      <c r="AD10" s="15">
        <f>[6]Outubro!$D$33</f>
        <v>20.5</v>
      </c>
      <c r="AE10" s="15">
        <f>[6]Outubro!$D$34</f>
        <v>22.5</v>
      </c>
      <c r="AF10" s="15">
        <f>[6]Outubro!$D$35</f>
        <v>24</v>
      </c>
      <c r="AG10" s="23">
        <f t="shared" si="1"/>
        <v>17.5</v>
      </c>
      <c r="AH10" s="98">
        <f t="shared" si="2"/>
        <v>21.441935483870974</v>
      </c>
    </row>
    <row r="11" spans="1:34" ht="17.100000000000001" customHeight="1" x14ac:dyDescent="0.2">
      <c r="A11" s="145" t="s">
        <v>3</v>
      </c>
      <c r="B11" s="15">
        <f>[7]Outubro!$D$5</f>
        <v>23.6</v>
      </c>
      <c r="C11" s="15">
        <f>[7]Outubro!$D$6</f>
        <v>23.3</v>
      </c>
      <c r="D11" s="15">
        <f>[7]Outubro!$D$7</f>
        <v>24.3</v>
      </c>
      <c r="E11" s="15">
        <f>[7]Outubro!$D$8</f>
        <v>24.8</v>
      </c>
      <c r="F11" s="15">
        <f>[7]Outubro!$D$9</f>
        <v>24.5</v>
      </c>
      <c r="G11" s="15">
        <f>[7]Outubro!$D$10</f>
        <v>22.9</v>
      </c>
      <c r="H11" s="15">
        <f>[7]Outubro!$D$11</f>
        <v>25.5</v>
      </c>
      <c r="I11" s="15">
        <f>[7]Outubro!$D$12</f>
        <v>25.8</v>
      </c>
      <c r="J11" s="15">
        <f>[7]Outubro!$D$13</f>
        <v>22.9</v>
      </c>
      <c r="K11" s="15">
        <f>[7]Outubro!$D$14</f>
        <v>24.3</v>
      </c>
      <c r="L11" s="15">
        <f>[7]Outubro!$D$15</f>
        <v>21</v>
      </c>
      <c r="M11" s="15">
        <f>[7]Outubro!$D$16</f>
        <v>25.2</v>
      </c>
      <c r="N11" s="15">
        <f>[7]Outubro!$D$17</f>
        <v>24.5</v>
      </c>
      <c r="O11" s="15">
        <f>[7]Outubro!$D$18</f>
        <v>25.4</v>
      </c>
      <c r="P11" s="15">
        <f>[7]Outubro!$D$19</f>
        <v>27.3</v>
      </c>
      <c r="Q11" s="15" t="str">
        <f>[7]Outubro!$D$20</f>
        <v>*</v>
      </c>
      <c r="R11" s="15">
        <f>[7]Outubro!$D$21</f>
        <v>26.3</v>
      </c>
      <c r="S11" s="15">
        <f>[7]Outubro!$D$22</f>
        <v>28.6</v>
      </c>
      <c r="T11" s="15">
        <f>[7]Outubro!$D$23</f>
        <v>22.4</v>
      </c>
      <c r="U11" s="15">
        <f>[7]Outubro!$D$24</f>
        <v>23</v>
      </c>
      <c r="V11" s="15">
        <f>[7]Outubro!$D$25</f>
        <v>20.8</v>
      </c>
      <c r="W11" s="15">
        <f>[7]Outubro!$D$26</f>
        <v>21.5</v>
      </c>
      <c r="X11" s="15">
        <f>[7]Outubro!$D$27</f>
        <v>26.4</v>
      </c>
      <c r="Y11" s="15">
        <f>[7]Outubro!$D$28</f>
        <v>21.5</v>
      </c>
      <c r="Z11" s="15">
        <f>[7]Outubro!$D$29</f>
        <v>22.2</v>
      </c>
      <c r="AA11" s="15">
        <f>[7]Outubro!$D$30</f>
        <v>20.3</v>
      </c>
      <c r="AB11" s="15">
        <f>[7]Outubro!$D$31</f>
        <v>21.9</v>
      </c>
      <c r="AC11" s="15">
        <f>[7]Outubro!$D$32</f>
        <v>21.8</v>
      </c>
      <c r="AD11" s="15">
        <f>[7]Outubro!$D$33</f>
        <v>18.899999999999999</v>
      </c>
      <c r="AE11" s="15">
        <f>[7]Outubro!$D$34</f>
        <v>21.1</v>
      </c>
      <c r="AF11" s="15">
        <f>[7]Outubro!$D$35</f>
        <v>21.7</v>
      </c>
      <c r="AG11" s="23">
        <f t="shared" si="1"/>
        <v>18.899999999999999</v>
      </c>
      <c r="AH11" s="98">
        <f>AVERAGE(B11:AF11)</f>
        <v>23.456666666666667</v>
      </c>
    </row>
    <row r="12" spans="1:34" ht="17.100000000000001" customHeight="1" x14ac:dyDescent="0.2">
      <c r="A12" s="145" t="s">
        <v>4</v>
      </c>
      <c r="B12" s="15">
        <f>[8]Outubro!$D$5</f>
        <v>19.3</v>
      </c>
      <c r="C12" s="15">
        <f>[8]Outubro!$D$6</f>
        <v>20</v>
      </c>
      <c r="D12" s="15">
        <f>[8]Outubro!$D$7</f>
        <v>19.3</v>
      </c>
      <c r="E12" s="15">
        <f>[8]Outubro!$D$8</f>
        <v>20.3</v>
      </c>
      <c r="F12" s="15">
        <f>[8]Outubro!$D$9</f>
        <v>19.3</v>
      </c>
      <c r="G12" s="15">
        <f>[8]Outubro!$D$10</f>
        <v>19.2</v>
      </c>
      <c r="H12" s="15">
        <f>[8]Outubro!$D$11</f>
        <v>20</v>
      </c>
      <c r="I12" s="15">
        <f>[8]Outubro!$D$12</f>
        <v>18.8</v>
      </c>
      <c r="J12" s="15">
        <f>[8]Outubro!$D$13</f>
        <v>19.2</v>
      </c>
      <c r="K12" s="15">
        <f>[8]Outubro!$D$14</f>
        <v>19.7</v>
      </c>
      <c r="L12" s="15">
        <f>[8]Outubro!$D$15</f>
        <v>19.399999999999999</v>
      </c>
      <c r="M12" s="15">
        <f>[8]Outubro!$D$16</f>
        <v>19.600000000000001</v>
      </c>
      <c r="N12" s="15">
        <f>[8]Outubro!$D$17</f>
        <v>19.2</v>
      </c>
      <c r="O12" s="15">
        <f>[8]Outubro!$D$18</f>
        <v>20.100000000000001</v>
      </c>
      <c r="P12" s="15">
        <f>[8]Outubro!$D$19</f>
        <v>20.6</v>
      </c>
      <c r="Q12" s="15">
        <f>[8]Outubro!$D$20</f>
        <v>20.100000000000001</v>
      </c>
      <c r="R12" s="15">
        <f>[8]Outubro!$D$21</f>
        <v>18.8</v>
      </c>
      <c r="S12" s="15">
        <f>[8]Outubro!$D$22</f>
        <v>20.2</v>
      </c>
      <c r="T12" s="15">
        <f>[8]Outubro!$D$23</f>
        <v>19.3</v>
      </c>
      <c r="U12" s="15">
        <f>[8]Outubro!$D$24</f>
        <v>20.3</v>
      </c>
      <c r="V12" s="15">
        <f>[8]Outubro!$D$25</f>
        <v>17.8</v>
      </c>
      <c r="W12" s="15">
        <f>[8]Outubro!$D$26</f>
        <v>19.5</v>
      </c>
      <c r="X12" s="15">
        <f>[8]Outubro!$D$27</f>
        <v>20.9</v>
      </c>
      <c r="Y12" s="15">
        <f>[8]Outubro!$D$28</f>
        <v>20.100000000000001</v>
      </c>
      <c r="Z12" s="15">
        <f>[8]Outubro!$D$29</f>
        <v>20</v>
      </c>
      <c r="AA12" s="15">
        <f>[8]Outubro!$D$30</f>
        <v>18.2</v>
      </c>
      <c r="AB12" s="15">
        <f>[8]Outubro!$D$31</f>
        <v>20.399999999999999</v>
      </c>
      <c r="AC12" s="15">
        <f>[8]Outubro!$D$32</f>
        <v>19.7</v>
      </c>
      <c r="AD12" s="15">
        <f>[8]Outubro!$D$33</f>
        <v>20.399999999999999</v>
      </c>
      <c r="AE12" s="15">
        <f>[8]Outubro!$D$34</f>
        <v>20.2</v>
      </c>
      <c r="AF12" s="15">
        <f>[8]Outubro!$D$35</f>
        <v>22.3</v>
      </c>
      <c r="AG12" s="23">
        <f t="shared" si="1"/>
        <v>17.8</v>
      </c>
      <c r="AH12" s="98">
        <f t="shared" si="2"/>
        <v>19.748387096774195</v>
      </c>
    </row>
    <row r="13" spans="1:34" ht="17.100000000000001" customHeight="1" x14ac:dyDescent="0.2">
      <c r="A13" s="145" t="s">
        <v>5</v>
      </c>
      <c r="B13" s="15">
        <f>[9]Outubro!$D$5</f>
        <v>24.3</v>
      </c>
      <c r="C13" s="15">
        <f>[9]Outubro!$D$6</f>
        <v>27.3</v>
      </c>
      <c r="D13" s="15">
        <f>[9]Outubro!$D$7</f>
        <v>25.3</v>
      </c>
      <c r="E13" s="15" t="str">
        <f>[9]Outubro!$D$8</f>
        <v>*</v>
      </c>
      <c r="F13" s="15" t="str">
        <f>[9]Outubro!$D$9</f>
        <v>*</v>
      </c>
      <c r="G13" s="15" t="str">
        <f>[9]Outubro!$D$10</f>
        <v>*</v>
      </c>
      <c r="H13" s="15" t="str">
        <f>[9]Outubro!$D$11</f>
        <v>*</v>
      </c>
      <c r="I13" s="15" t="str">
        <f>[9]Outubro!$D$12</f>
        <v>*</v>
      </c>
      <c r="J13" s="15" t="str">
        <f>[9]Outubro!$D$13</f>
        <v>*</v>
      </c>
      <c r="K13" s="15" t="str">
        <f>[9]Outubro!$D$14</f>
        <v>*</v>
      </c>
      <c r="L13" s="15">
        <f>[9]Outubro!$D$15</f>
        <v>24.5</v>
      </c>
      <c r="M13" s="15">
        <f>[9]Outubro!$D$16</f>
        <v>24.6</v>
      </c>
      <c r="N13" s="15">
        <f>[9]Outubro!$D$17</f>
        <v>24.9</v>
      </c>
      <c r="O13" s="15">
        <f>[9]Outubro!$D$18</f>
        <v>20.7</v>
      </c>
      <c r="P13" s="15">
        <f>[9]Outubro!$D$19</f>
        <v>22.3</v>
      </c>
      <c r="Q13" s="15">
        <f>[9]Outubro!$D$20</f>
        <v>25.2</v>
      </c>
      <c r="R13" s="15" t="str">
        <f>[9]Outubro!$D$21</f>
        <v>*</v>
      </c>
      <c r="S13" s="15" t="str">
        <f>[9]Outubro!$D$22</f>
        <v>*</v>
      </c>
      <c r="T13" s="15" t="str">
        <f>[9]Outubro!$D$23</f>
        <v>*</v>
      </c>
      <c r="U13" s="15" t="str">
        <f>[9]Outubro!$D$24</f>
        <v>*</v>
      </c>
      <c r="V13" s="15" t="str">
        <f>[9]Outubro!$D$25</f>
        <v>*</v>
      </c>
      <c r="W13" s="15">
        <f>[9]Outubro!$D$26</f>
        <v>25.8</v>
      </c>
      <c r="X13" s="15">
        <f>[9]Outubro!$D$27</f>
        <v>24.7</v>
      </c>
      <c r="Y13" s="15">
        <f>[9]Outubro!$D$28</f>
        <v>23.4</v>
      </c>
      <c r="Z13" s="15">
        <f>[9]Outubro!$D$29</f>
        <v>22.5</v>
      </c>
      <c r="AA13" s="15">
        <f>[9]Outubro!$D$30</f>
        <v>23.8</v>
      </c>
      <c r="AB13" s="15" t="str">
        <f>[9]Outubro!$D$31</f>
        <v>*</v>
      </c>
      <c r="AC13" s="15" t="str">
        <f>[9]Outubro!$D$32</f>
        <v>*</v>
      </c>
      <c r="AD13" s="15" t="str">
        <f>[9]Outubro!$D$33</f>
        <v>*</v>
      </c>
      <c r="AE13" s="15" t="str">
        <f>[9]Outubro!$D$34</f>
        <v>*</v>
      </c>
      <c r="AF13" s="15">
        <f>[9]Outubro!$D$35</f>
        <v>28.4</v>
      </c>
      <c r="AG13" s="23">
        <f t="shared" si="1"/>
        <v>20.7</v>
      </c>
      <c r="AH13" s="98">
        <f>AVERAGE(B13:AF13)</f>
        <v>24.513333333333332</v>
      </c>
    </row>
    <row r="14" spans="1:34" ht="17.100000000000001" customHeight="1" x14ac:dyDescent="0.2">
      <c r="A14" s="145" t="s">
        <v>47</v>
      </c>
      <c r="B14" s="15">
        <f>[10]Outubro!$D$5</f>
        <v>19.100000000000001</v>
      </c>
      <c r="C14" s="15">
        <f>[10]Outubro!$D$6</f>
        <v>21.3</v>
      </c>
      <c r="D14" s="15">
        <f>[10]Outubro!$D$7</f>
        <v>20.2</v>
      </c>
      <c r="E14" s="15">
        <f>[10]Outubro!$D$8</f>
        <v>18.7</v>
      </c>
      <c r="F14" s="15">
        <f>[10]Outubro!$D$9</f>
        <v>19.5</v>
      </c>
      <c r="G14" s="15">
        <f>[10]Outubro!$D$10</f>
        <v>19.2</v>
      </c>
      <c r="H14" s="15">
        <f>[10]Outubro!$D$11</f>
        <v>20.5</v>
      </c>
      <c r="I14" s="15">
        <f>[10]Outubro!$D$12</f>
        <v>21.4</v>
      </c>
      <c r="J14" s="15">
        <f>[10]Outubro!$D$13</f>
        <v>20.100000000000001</v>
      </c>
      <c r="K14" s="15">
        <f>[10]Outubro!$D$14</f>
        <v>19.5</v>
      </c>
      <c r="L14" s="15">
        <f>[10]Outubro!$D$15</f>
        <v>20.8</v>
      </c>
      <c r="M14" s="15">
        <f>[10]Outubro!$D$16</f>
        <v>20.5</v>
      </c>
      <c r="N14" s="15">
        <f>[10]Outubro!$D$17</f>
        <v>20.100000000000001</v>
      </c>
      <c r="O14" s="15">
        <f>[10]Outubro!$D$18</f>
        <v>20.9</v>
      </c>
      <c r="P14" s="15">
        <f>[10]Outubro!$D$19</f>
        <v>20.100000000000001</v>
      </c>
      <c r="Q14" s="15">
        <f>[10]Outubro!$D$20</f>
        <v>19.899999999999999</v>
      </c>
      <c r="R14" s="15">
        <f>[10]Outubro!$D$21</f>
        <v>21.3</v>
      </c>
      <c r="S14" s="15">
        <f>[10]Outubro!$D$22</f>
        <v>21</v>
      </c>
      <c r="T14" s="15">
        <f>[10]Outubro!$D$23</f>
        <v>20.100000000000001</v>
      </c>
      <c r="U14" s="15">
        <f>[10]Outubro!$D$24</f>
        <v>21.2</v>
      </c>
      <c r="V14" s="15">
        <f>[10]Outubro!$D$25</f>
        <v>19.7</v>
      </c>
      <c r="W14" s="15">
        <f>[10]Outubro!$D$26</f>
        <v>20.2</v>
      </c>
      <c r="X14" s="15">
        <f>[10]Outubro!$D$27</f>
        <v>21</v>
      </c>
      <c r="Y14" s="15">
        <f>[10]Outubro!$D$28</f>
        <v>19.899999999999999</v>
      </c>
      <c r="Z14" s="15">
        <f>[10]Outubro!$D$29</f>
        <v>20.100000000000001</v>
      </c>
      <c r="AA14" s="15">
        <f>[10]Outubro!$D$30</f>
        <v>19</v>
      </c>
      <c r="AB14" s="15">
        <f>[10]Outubro!$D$31</f>
        <v>21</v>
      </c>
      <c r="AC14" s="15">
        <f>[10]Outubro!$D$32</f>
        <v>20.3</v>
      </c>
      <c r="AD14" s="15">
        <f>[10]Outubro!$D$33</f>
        <v>20.8</v>
      </c>
      <c r="AE14" s="15">
        <f>[10]Outubro!$D$34</f>
        <v>20.6</v>
      </c>
      <c r="AF14" s="15">
        <f>[10]Outubro!$D$35</f>
        <v>21.2</v>
      </c>
      <c r="AG14" s="23">
        <f>MIN(B14:AF14)</f>
        <v>18.7</v>
      </c>
      <c r="AH14" s="98">
        <f>AVERAGE(B14:AF14)</f>
        <v>20.296774193548384</v>
      </c>
    </row>
    <row r="15" spans="1:34" ht="17.100000000000001" customHeight="1" x14ac:dyDescent="0.2">
      <c r="A15" s="145" t="s">
        <v>6</v>
      </c>
      <c r="B15" s="15">
        <f>[11]Outubro!$D$5</f>
        <v>20.100000000000001</v>
      </c>
      <c r="C15" s="15">
        <f>[11]Outubro!$D$6</f>
        <v>21.7</v>
      </c>
      <c r="D15" s="15">
        <f>[11]Outubro!$D$7</f>
        <v>22.5</v>
      </c>
      <c r="E15" s="15">
        <f>[11]Outubro!$D$8</f>
        <v>24.2</v>
      </c>
      <c r="F15" s="15">
        <f>[11]Outubro!$D$9</f>
        <v>22.5</v>
      </c>
      <c r="G15" s="15">
        <f>[11]Outubro!$D$10</f>
        <v>21.9</v>
      </c>
      <c r="H15" s="15">
        <f>[11]Outubro!$D$11</f>
        <v>22.9</v>
      </c>
      <c r="I15" s="15">
        <f>[11]Outubro!$D$12</f>
        <v>21.7</v>
      </c>
      <c r="J15" s="15">
        <f>[11]Outubro!$D$13</f>
        <v>22.1</v>
      </c>
      <c r="K15" s="15">
        <f>[11]Outubro!$D$14</f>
        <v>21.4</v>
      </c>
      <c r="L15" s="15">
        <f>[11]Outubro!$D$15</f>
        <v>22.7</v>
      </c>
      <c r="M15" s="15">
        <f>[11]Outubro!$D$16</f>
        <v>22.7</v>
      </c>
      <c r="N15" s="15">
        <f>[11]Outubro!$D$17</f>
        <v>22.6</v>
      </c>
      <c r="O15" s="15">
        <f>[11]Outubro!$D$18</f>
        <v>22</v>
      </c>
      <c r="P15" s="15">
        <f>[11]Outubro!$D$19</f>
        <v>22.2</v>
      </c>
      <c r="Q15" s="15">
        <f>[11]Outubro!$D$20</f>
        <v>20.9</v>
      </c>
      <c r="R15" s="15">
        <f>[11]Outubro!$D$21</f>
        <v>22.5</v>
      </c>
      <c r="S15" s="15">
        <f>[11]Outubro!$D$22</f>
        <v>22.7</v>
      </c>
      <c r="T15" s="15">
        <f>[11]Outubro!$D$23</f>
        <v>22.2</v>
      </c>
      <c r="U15" s="15">
        <f>[11]Outubro!$D$24</f>
        <v>22.9</v>
      </c>
      <c r="V15" s="15">
        <f>[11]Outubro!$D$25</f>
        <v>23</v>
      </c>
      <c r="W15" s="15">
        <f>[11]Outubro!$D$26</f>
        <v>20.9</v>
      </c>
      <c r="X15" s="15">
        <f>[11]Outubro!$D$27</f>
        <v>23.1</v>
      </c>
      <c r="Y15" s="15">
        <f>[11]Outubro!$D$28</f>
        <v>22.6</v>
      </c>
      <c r="Z15" s="15">
        <f>[11]Outubro!$D$29</f>
        <v>22.8</v>
      </c>
      <c r="AA15" s="15">
        <f>[11]Outubro!$D$30</f>
        <v>21.1</v>
      </c>
      <c r="AB15" s="15">
        <f>[11]Outubro!$D$31</f>
        <v>23.3</v>
      </c>
      <c r="AC15" s="15">
        <f>[11]Outubro!$D$32</f>
        <v>22.4</v>
      </c>
      <c r="AD15" s="15">
        <f>[11]Outubro!$D$33</f>
        <v>23.6</v>
      </c>
      <c r="AE15" s="15">
        <f>[11]Outubro!$D$34</f>
        <v>22.2</v>
      </c>
      <c r="AF15" s="15">
        <f>[11]Outubro!$D$35</f>
        <v>23</v>
      </c>
      <c r="AG15" s="23">
        <f t="shared" si="1"/>
        <v>20.100000000000001</v>
      </c>
      <c r="AH15" s="98">
        <f t="shared" si="2"/>
        <v>22.335483870967739</v>
      </c>
    </row>
    <row r="16" spans="1:34" ht="17.100000000000001" customHeight="1" x14ac:dyDescent="0.2">
      <c r="A16" s="145" t="s">
        <v>7</v>
      </c>
      <c r="B16" s="15">
        <f>[12]Outubro!$D$5</f>
        <v>19.2</v>
      </c>
      <c r="C16" s="15">
        <f>[12]Outubro!$D$6</f>
        <v>19.600000000000001</v>
      </c>
      <c r="D16" s="15">
        <f>[12]Outubro!$D$7</f>
        <v>19.600000000000001</v>
      </c>
      <c r="E16" s="15">
        <f>[12]Outubro!$D$8</f>
        <v>18.600000000000001</v>
      </c>
      <c r="F16" s="15">
        <f>[12]Outubro!$D$9</f>
        <v>17.2</v>
      </c>
      <c r="G16" s="15">
        <f>[12]Outubro!$D$10</f>
        <v>20.5</v>
      </c>
      <c r="H16" s="15">
        <f>[12]Outubro!$D$11</f>
        <v>19.600000000000001</v>
      </c>
      <c r="I16" s="15">
        <f>[12]Outubro!$D$12</f>
        <v>19.5</v>
      </c>
      <c r="J16" s="15">
        <f>[12]Outubro!$D$13</f>
        <v>19.8</v>
      </c>
      <c r="K16" s="15">
        <f>[12]Outubro!$D$14</f>
        <v>19.100000000000001</v>
      </c>
      <c r="L16" s="15">
        <f>[12]Outubro!$D$15</f>
        <v>19.3</v>
      </c>
      <c r="M16" s="15">
        <f>[12]Outubro!$D$16</f>
        <v>19.5</v>
      </c>
      <c r="N16" s="15">
        <f>[12]Outubro!$D$17</f>
        <v>21.7</v>
      </c>
      <c r="O16" s="15">
        <f>[12]Outubro!$D$18</f>
        <v>21.3</v>
      </c>
      <c r="P16" s="15">
        <f>[12]Outubro!$D$19</f>
        <v>19.8</v>
      </c>
      <c r="Q16" s="15">
        <f>[12]Outubro!$D$20</f>
        <v>19.399999999999999</v>
      </c>
      <c r="R16" s="15">
        <f>[12]Outubro!$D$21</f>
        <v>23.5</v>
      </c>
      <c r="S16" s="15">
        <f>[12]Outubro!$D$22</f>
        <v>19.8</v>
      </c>
      <c r="T16" s="15">
        <f>[12]Outubro!$D$23</f>
        <v>19.600000000000001</v>
      </c>
      <c r="U16" s="15">
        <f>[12]Outubro!$D$24</f>
        <v>20.100000000000001</v>
      </c>
      <c r="V16" s="15">
        <f>[12]Outubro!$D$25</f>
        <v>17.600000000000001</v>
      </c>
      <c r="W16" s="15">
        <f>[12]Outubro!$D$26</f>
        <v>18.7</v>
      </c>
      <c r="X16" s="15">
        <f>[12]Outubro!$D$27</f>
        <v>20.399999999999999</v>
      </c>
      <c r="Y16" s="15">
        <f>[12]Outubro!$D$28</f>
        <v>20.5</v>
      </c>
      <c r="Z16" s="15">
        <f>[12]Outubro!$D$29</f>
        <v>21.9</v>
      </c>
      <c r="AA16" s="15">
        <f>[12]Outubro!$D$30</f>
        <v>21.7</v>
      </c>
      <c r="AB16" s="15">
        <f>[12]Outubro!$D$31</f>
        <v>20.2</v>
      </c>
      <c r="AC16" s="15">
        <f>[12]Outubro!$D$32</f>
        <v>13.9</v>
      </c>
      <c r="AD16" s="15">
        <f>[12]Outubro!$D$33</f>
        <v>18.3</v>
      </c>
      <c r="AE16" s="15">
        <f>[12]Outubro!$D$34</f>
        <v>21.6</v>
      </c>
      <c r="AF16" s="15">
        <f>[12]Outubro!$D$35</f>
        <v>18.899999999999999</v>
      </c>
      <c r="AG16" s="23">
        <f t="shared" si="1"/>
        <v>13.9</v>
      </c>
      <c r="AH16" s="98">
        <f>AVERAGE(B16:AF16)</f>
        <v>19.690322580645162</v>
      </c>
    </row>
    <row r="17" spans="1:34" ht="17.100000000000001" customHeight="1" x14ac:dyDescent="0.2">
      <c r="A17" s="145" t="s">
        <v>8</v>
      </c>
      <c r="B17" s="15">
        <f>[13]Outubro!$D$5</f>
        <v>20.2</v>
      </c>
      <c r="C17" s="15">
        <f>[13]Outubro!$D$6</f>
        <v>21.4</v>
      </c>
      <c r="D17" s="15">
        <f>[13]Outubro!$D$7</f>
        <v>21.2</v>
      </c>
      <c r="E17" s="15">
        <f>[13]Outubro!$D$8</f>
        <v>20.100000000000001</v>
      </c>
      <c r="F17" s="15">
        <f>[13]Outubro!$D$9</f>
        <v>18.600000000000001</v>
      </c>
      <c r="G17" s="15">
        <f>[13]Outubro!$D$10</f>
        <v>19.3</v>
      </c>
      <c r="H17" s="15">
        <f>[13]Outubro!$D$11</f>
        <v>18.7</v>
      </c>
      <c r="I17" s="15">
        <f>[13]Outubro!$D$12</f>
        <v>20.6</v>
      </c>
      <c r="J17" s="15">
        <f>[13]Outubro!$D$13</f>
        <v>19.899999999999999</v>
      </c>
      <c r="K17" s="15">
        <f>[13]Outubro!$D$14</f>
        <v>19.600000000000001</v>
      </c>
      <c r="L17" s="15">
        <f>[13]Outubro!$D$15</f>
        <v>20.6</v>
      </c>
      <c r="M17" s="15">
        <f>[13]Outubro!$D$16</f>
        <v>18.600000000000001</v>
      </c>
      <c r="N17" s="15">
        <f>[13]Outubro!$D$17</f>
        <v>22.5</v>
      </c>
      <c r="O17" s="15">
        <f>[13]Outubro!$D$18</f>
        <v>19.8</v>
      </c>
      <c r="P17" s="15">
        <f>[13]Outubro!$D$19</f>
        <v>20.2</v>
      </c>
      <c r="Q17" s="15">
        <f>[13]Outubro!$D$20</f>
        <v>20.100000000000001</v>
      </c>
      <c r="R17" s="15">
        <f>[13]Outubro!$D$21</f>
        <v>19.600000000000001</v>
      </c>
      <c r="S17" s="15">
        <f>[13]Outubro!$D$22</f>
        <v>19.100000000000001</v>
      </c>
      <c r="T17" s="15">
        <f>[13]Outubro!$D$23</f>
        <v>19.100000000000001</v>
      </c>
      <c r="U17" s="15">
        <f>[13]Outubro!$D$24</f>
        <v>19.7</v>
      </c>
      <c r="V17" s="15">
        <f>[13]Outubro!$D$25</f>
        <v>16.899999999999999</v>
      </c>
      <c r="W17" s="15">
        <f>[13]Outubro!$D$26</f>
        <v>17.600000000000001</v>
      </c>
      <c r="X17" s="15">
        <f>[13]Outubro!$D$27</f>
        <v>20.3</v>
      </c>
      <c r="Y17" s="15">
        <f>[13]Outubro!$D$28</f>
        <v>21.3</v>
      </c>
      <c r="Z17" s="15">
        <f>[13]Outubro!$D$29</f>
        <v>20.9</v>
      </c>
      <c r="AA17" s="15">
        <f>[13]Outubro!$D$30</f>
        <v>21.5</v>
      </c>
      <c r="AB17" s="15">
        <f>[13]Outubro!$D$31</f>
        <v>19.3</v>
      </c>
      <c r="AC17" s="15">
        <f>[13]Outubro!$D$32</f>
        <v>15.6</v>
      </c>
      <c r="AD17" s="15">
        <f>[13]Outubro!$D$33</f>
        <v>17.8</v>
      </c>
      <c r="AE17" s="15">
        <f>[13]Outubro!$D$34</f>
        <v>20.5</v>
      </c>
      <c r="AF17" s="15">
        <f>[13]Outubro!$D$35</f>
        <v>18</v>
      </c>
      <c r="AG17" s="23">
        <f>MIN(B17:AF17)</f>
        <v>15.6</v>
      </c>
      <c r="AH17" s="98">
        <f>AVERAGE(B17:AF17)</f>
        <v>19.63225806451613</v>
      </c>
    </row>
    <row r="18" spans="1:34" ht="17.100000000000001" customHeight="1" x14ac:dyDescent="0.2">
      <c r="A18" s="145" t="s">
        <v>9</v>
      </c>
      <c r="B18" s="15">
        <f>[14]Outubro!$D$5</f>
        <v>19.399999999999999</v>
      </c>
      <c r="C18" s="15">
        <f>[14]Outubro!$D$6</f>
        <v>22.4</v>
      </c>
      <c r="D18" s="15">
        <f>[14]Outubro!$D$7</f>
        <v>22.9</v>
      </c>
      <c r="E18" s="15">
        <f>[14]Outubro!$D$8</f>
        <v>20.2</v>
      </c>
      <c r="F18" s="15">
        <f>[14]Outubro!$D$9</f>
        <v>19.899999999999999</v>
      </c>
      <c r="G18" s="15">
        <f>[14]Outubro!$D$10</f>
        <v>19.5</v>
      </c>
      <c r="H18" s="15">
        <f>[14]Outubro!$D$11</f>
        <v>19</v>
      </c>
      <c r="I18" s="15">
        <f>[14]Outubro!$D$12</f>
        <v>21</v>
      </c>
      <c r="J18" s="15">
        <f>[14]Outubro!$D$13</f>
        <v>19.600000000000001</v>
      </c>
      <c r="K18" s="15">
        <f>[14]Outubro!$D$14</f>
        <v>19</v>
      </c>
      <c r="L18" s="15">
        <f>[14]Outubro!$D$15</f>
        <v>19.8</v>
      </c>
      <c r="M18" s="15">
        <f>[14]Outubro!$D$16</f>
        <v>18.7</v>
      </c>
      <c r="N18" s="15">
        <f>[14]Outubro!$D$17</f>
        <v>22</v>
      </c>
      <c r="O18" s="15">
        <f>[14]Outubro!$D$18</f>
        <v>22</v>
      </c>
      <c r="P18" s="15">
        <f>[14]Outubro!$D$19</f>
        <v>21.5</v>
      </c>
      <c r="Q18" s="15">
        <f>[14]Outubro!$D$20</f>
        <v>20.6</v>
      </c>
      <c r="R18" s="15">
        <f>[14]Outubro!$D$21</f>
        <v>23.7</v>
      </c>
      <c r="S18" s="15">
        <f>[14]Outubro!$D$22</f>
        <v>19.399999999999999</v>
      </c>
      <c r="T18" s="15">
        <f>[14]Outubro!$D$23</f>
        <v>19.7</v>
      </c>
      <c r="U18" s="15">
        <f>[14]Outubro!$D$24</f>
        <v>19.600000000000001</v>
      </c>
      <c r="V18" s="15">
        <f>[14]Outubro!$D$25</f>
        <v>17</v>
      </c>
      <c r="W18" s="15">
        <f>[14]Outubro!$D$26</f>
        <v>18</v>
      </c>
      <c r="X18" s="15">
        <f>[14]Outubro!$D$27</f>
        <v>21.6</v>
      </c>
      <c r="Y18" s="15">
        <f>[14]Outubro!$D$28</f>
        <v>20.9</v>
      </c>
      <c r="Z18" s="15">
        <f>[14]Outubro!$D$29</f>
        <v>20.9</v>
      </c>
      <c r="AA18" s="15">
        <f>[14]Outubro!$D$30</f>
        <v>20.8</v>
      </c>
      <c r="AB18" s="15">
        <f>[14]Outubro!$D$31</f>
        <v>20.6</v>
      </c>
      <c r="AC18" s="15">
        <f>[14]Outubro!$D$32</f>
        <v>16</v>
      </c>
      <c r="AD18" s="15">
        <f>[14]Outubro!$D$33</f>
        <v>19.899999999999999</v>
      </c>
      <c r="AE18" s="15">
        <f>[14]Outubro!$D$34</f>
        <v>21.8</v>
      </c>
      <c r="AF18" s="15">
        <f>[14]Outubro!$D$35</f>
        <v>19.600000000000001</v>
      </c>
      <c r="AG18" s="23">
        <f t="shared" ref="AG18:AG30" si="5">MIN(B18:AF18)</f>
        <v>16</v>
      </c>
      <c r="AH18" s="98">
        <f t="shared" ref="AH18:AH30" si="6">AVERAGE(B18:AF18)</f>
        <v>20.2258064516129</v>
      </c>
    </row>
    <row r="19" spans="1:34" ht="17.100000000000001" customHeight="1" x14ac:dyDescent="0.2">
      <c r="A19" s="145" t="s">
        <v>46</v>
      </c>
      <c r="B19" s="15">
        <f>[15]Outubro!$D$5</f>
        <v>20.8</v>
      </c>
      <c r="C19" s="15">
        <f>[15]Outubro!$D$6</f>
        <v>21.8</v>
      </c>
      <c r="D19" s="15">
        <f>[15]Outubro!$D$7</f>
        <v>22.4</v>
      </c>
      <c r="E19" s="15">
        <f>[15]Outubro!$D$8</f>
        <v>20.100000000000001</v>
      </c>
      <c r="F19" s="15">
        <f>[15]Outubro!$D$9</f>
        <v>20.7</v>
      </c>
      <c r="G19" s="15">
        <f>[15]Outubro!$D$10</f>
        <v>20.5</v>
      </c>
      <c r="H19" s="15">
        <f>[15]Outubro!$D$11</f>
        <v>21.7</v>
      </c>
      <c r="I19" s="15">
        <f>[15]Outubro!$D$12</f>
        <v>22</v>
      </c>
      <c r="J19" s="15">
        <f>[15]Outubro!$D$13</f>
        <v>21.8</v>
      </c>
      <c r="K19" s="15">
        <f>[15]Outubro!$D$14</f>
        <v>19.7</v>
      </c>
      <c r="L19" s="15">
        <f>[15]Outubro!$D$15</f>
        <v>21.5</v>
      </c>
      <c r="M19" s="15">
        <f>[15]Outubro!$D$16</f>
        <v>23.4</v>
      </c>
      <c r="N19" s="15">
        <f>[15]Outubro!$D$17</f>
        <v>22.9</v>
      </c>
      <c r="O19" s="15">
        <f>[15]Outubro!$D$18</f>
        <v>22.9</v>
      </c>
      <c r="P19" s="15">
        <f>[15]Outubro!$D$19</f>
        <v>20.8</v>
      </c>
      <c r="Q19" s="15">
        <f>[15]Outubro!$D$20</f>
        <v>20.6</v>
      </c>
      <c r="R19" s="15">
        <f>[15]Outubro!$D$21</f>
        <v>23.8</v>
      </c>
      <c r="S19" s="15">
        <f>[15]Outubro!$D$22</f>
        <v>22.2</v>
      </c>
      <c r="T19" s="15">
        <f>[15]Outubro!$D$23</f>
        <v>21.3</v>
      </c>
      <c r="U19" s="15">
        <f>[15]Outubro!$D$24</f>
        <v>22.2</v>
      </c>
      <c r="V19" s="15">
        <f>[15]Outubro!$D$25</f>
        <v>20</v>
      </c>
      <c r="W19" s="15">
        <f>[15]Outubro!$D$26</f>
        <v>21.3</v>
      </c>
      <c r="X19" s="15">
        <f>[15]Outubro!$D$27</f>
        <v>22.5</v>
      </c>
      <c r="Y19" s="15">
        <f>[15]Outubro!$D$28</f>
        <v>22.6</v>
      </c>
      <c r="Z19" s="15">
        <f>[15]Outubro!$D$29</f>
        <v>21.8</v>
      </c>
      <c r="AA19" s="15">
        <f>[15]Outubro!$D$30</f>
        <v>21.8</v>
      </c>
      <c r="AB19" s="15">
        <f>[15]Outubro!$D$31</f>
        <v>22</v>
      </c>
      <c r="AC19" s="15">
        <f>[15]Outubro!$D$32</f>
        <v>16.5</v>
      </c>
      <c r="AD19" s="15">
        <f>[15]Outubro!$D$33</f>
        <v>20.2</v>
      </c>
      <c r="AE19" s="15">
        <f>[15]Outubro!$D$34</f>
        <v>23.1</v>
      </c>
      <c r="AF19" s="15">
        <f>[15]Outubro!$D$35</f>
        <v>23.8</v>
      </c>
      <c r="AG19" s="23">
        <f t="shared" ref="AG19" si="7">MIN(B19:AF19)</f>
        <v>16.5</v>
      </c>
      <c r="AH19" s="98">
        <f t="shared" ref="AH19" si="8">AVERAGE(B19:AF19)</f>
        <v>21.570967741935483</v>
      </c>
    </row>
    <row r="20" spans="1:34" ht="17.100000000000001" customHeight="1" x14ac:dyDescent="0.2">
      <c r="A20" s="145" t="s">
        <v>10</v>
      </c>
      <c r="B20" s="15">
        <f>[16]Outubro!$D$5</f>
        <v>20.100000000000001</v>
      </c>
      <c r="C20" s="15">
        <f>[16]Outubro!$D$6</f>
        <v>20.8</v>
      </c>
      <c r="D20" s="15">
        <f>[16]Outubro!$D$7</f>
        <v>21.2</v>
      </c>
      <c r="E20" s="15">
        <f>[16]Outubro!$D$8</f>
        <v>19.8</v>
      </c>
      <c r="F20" s="15">
        <f>[16]Outubro!$D$9</f>
        <v>17.7</v>
      </c>
      <c r="G20" s="15">
        <f>[16]Outubro!$D$10</f>
        <v>19.5</v>
      </c>
      <c r="H20" s="15">
        <f>[16]Outubro!$D$11</f>
        <v>19.399999999999999</v>
      </c>
      <c r="I20" s="15">
        <f>[16]Outubro!$D$12</f>
        <v>19.600000000000001</v>
      </c>
      <c r="J20" s="15">
        <f>[16]Outubro!$D$13</f>
        <v>18.5</v>
      </c>
      <c r="K20" s="15">
        <f>[16]Outubro!$D$14</f>
        <v>19</v>
      </c>
      <c r="L20" s="15">
        <f>[16]Outubro!$D$15</f>
        <v>20.399999999999999</v>
      </c>
      <c r="M20" s="15">
        <f>[16]Outubro!$D$16</f>
        <v>19.2</v>
      </c>
      <c r="N20" s="15">
        <f>[16]Outubro!$D$17</f>
        <v>22.6</v>
      </c>
      <c r="O20" s="15">
        <f>[16]Outubro!$D$18</f>
        <v>20.5</v>
      </c>
      <c r="P20" s="15">
        <f>[16]Outubro!$D$19</f>
        <v>20.399999999999999</v>
      </c>
      <c r="Q20" s="15">
        <f>[16]Outubro!$D$20</f>
        <v>19.600000000000001</v>
      </c>
      <c r="R20" s="15">
        <f>[16]Outubro!$D$21</f>
        <v>19.5</v>
      </c>
      <c r="S20" s="15">
        <f>[16]Outubro!$D$22</f>
        <v>19.5</v>
      </c>
      <c r="T20" s="15">
        <f>[16]Outubro!$D$23</f>
        <v>19.8</v>
      </c>
      <c r="U20" s="15">
        <f>[16]Outubro!$D$24</f>
        <v>20.399999999999999</v>
      </c>
      <c r="V20" s="15">
        <f>[16]Outubro!$D$25</f>
        <v>17.600000000000001</v>
      </c>
      <c r="W20" s="15">
        <f>[16]Outubro!$D$26</f>
        <v>18.399999999999999</v>
      </c>
      <c r="X20" s="15">
        <f>[16]Outubro!$D$27</f>
        <v>20.8</v>
      </c>
      <c r="Y20" s="15">
        <f>[16]Outubro!$D$28</f>
        <v>20.9</v>
      </c>
      <c r="Z20" s="15">
        <f>[16]Outubro!$D$29</f>
        <v>22.3</v>
      </c>
      <c r="AA20" s="15">
        <f>[16]Outubro!$D$30</f>
        <v>21.9</v>
      </c>
      <c r="AB20" s="15">
        <f>[16]Outubro!$D$31</f>
        <v>19.7</v>
      </c>
      <c r="AC20" s="15">
        <f>[16]Outubro!$D$32</f>
        <v>14.6</v>
      </c>
      <c r="AD20" s="15">
        <f>[16]Outubro!$D$33</f>
        <v>18.2</v>
      </c>
      <c r="AE20" s="15">
        <f>[16]Outubro!$D$34</f>
        <v>21.4</v>
      </c>
      <c r="AF20" s="15">
        <f>[16]Outubro!$D$35</f>
        <v>18.399999999999999</v>
      </c>
      <c r="AG20" s="23">
        <f t="shared" si="5"/>
        <v>14.6</v>
      </c>
      <c r="AH20" s="98">
        <f t="shared" si="6"/>
        <v>19.732258064516131</v>
      </c>
    </row>
    <row r="21" spans="1:34" ht="17.100000000000001" customHeight="1" x14ac:dyDescent="0.2">
      <c r="A21" s="145" t="s">
        <v>11</v>
      </c>
      <c r="B21" s="15">
        <f>[17]Outubro!$D$5</f>
        <v>17</v>
      </c>
      <c r="C21" s="15">
        <f>[17]Outubro!$D$6</f>
        <v>20.7</v>
      </c>
      <c r="D21" s="15">
        <f>[17]Outubro!$D$7</f>
        <v>20.3</v>
      </c>
      <c r="E21" s="15">
        <f>[17]Outubro!$D$8</f>
        <v>19.100000000000001</v>
      </c>
      <c r="F21" s="15">
        <f>[17]Outubro!$D$9</f>
        <v>18.399999999999999</v>
      </c>
      <c r="G21" s="15">
        <f>[17]Outubro!$D$10</f>
        <v>20.8</v>
      </c>
      <c r="H21" s="15">
        <f>[17]Outubro!$D$11</f>
        <v>19.399999999999999</v>
      </c>
      <c r="I21" s="15">
        <f>[17]Outubro!$D$12</f>
        <v>20.9</v>
      </c>
      <c r="J21" s="15">
        <f>[17]Outubro!$D$13</f>
        <v>20.3</v>
      </c>
      <c r="K21" s="15">
        <f>[17]Outubro!$D$14</f>
        <v>19.5</v>
      </c>
      <c r="L21" s="15">
        <f>[17]Outubro!$D$15</f>
        <v>20</v>
      </c>
      <c r="M21" s="15">
        <f>[17]Outubro!$D$16</f>
        <v>21.2</v>
      </c>
      <c r="N21" s="15">
        <f>[17]Outubro!$D$17</f>
        <v>20.9</v>
      </c>
      <c r="O21" s="15">
        <f>[17]Outubro!$D$18</f>
        <v>21.1</v>
      </c>
      <c r="P21" s="15">
        <f>[17]Outubro!$D$19</f>
        <v>21.5</v>
      </c>
      <c r="Q21" s="15">
        <f>[17]Outubro!$D$20</f>
        <v>19.2</v>
      </c>
      <c r="R21" s="15">
        <f>[17]Outubro!$D$21</f>
        <v>21.5</v>
      </c>
      <c r="S21" s="15">
        <f>[17]Outubro!$D$22</f>
        <v>21.8</v>
      </c>
      <c r="T21" s="15">
        <f>[17]Outubro!$D$23</f>
        <v>20.2</v>
      </c>
      <c r="U21" s="15">
        <f>[17]Outubro!$D$24</f>
        <v>20.6</v>
      </c>
      <c r="V21" s="15">
        <f>[17]Outubro!$D$25</f>
        <v>17.399999999999999</v>
      </c>
      <c r="W21" s="15">
        <f>[17]Outubro!$D$26</f>
        <v>15.5</v>
      </c>
      <c r="X21" s="15">
        <f>[17]Outubro!$D$27</f>
        <v>20.399999999999999</v>
      </c>
      <c r="Y21" s="15">
        <f>[17]Outubro!$D$28</f>
        <v>21.1</v>
      </c>
      <c r="Z21" s="15">
        <f>[17]Outubro!$D$29</f>
        <v>22.1</v>
      </c>
      <c r="AA21" s="15">
        <f>[17]Outubro!$D$30</f>
        <v>21.3</v>
      </c>
      <c r="AB21" s="15">
        <f>[17]Outubro!$D$31</f>
        <v>21</v>
      </c>
      <c r="AC21" s="15">
        <f>[17]Outubro!$D$32</f>
        <v>14.5</v>
      </c>
      <c r="AD21" s="15">
        <f>[17]Outubro!$D$33</f>
        <v>18.7</v>
      </c>
      <c r="AE21" s="15">
        <f>[17]Outubro!$D$34</f>
        <v>20.399999999999999</v>
      </c>
      <c r="AF21" s="15">
        <f>[17]Outubro!$D$35</f>
        <v>20.7</v>
      </c>
      <c r="AG21" s="23">
        <f t="shared" si="5"/>
        <v>14.5</v>
      </c>
      <c r="AH21" s="98">
        <f t="shared" si="6"/>
        <v>19.91935483870968</v>
      </c>
    </row>
    <row r="22" spans="1:34" ht="17.100000000000001" customHeight="1" x14ac:dyDescent="0.2">
      <c r="A22" s="145" t="s">
        <v>12</v>
      </c>
      <c r="B22" s="15">
        <f>[18]Outubro!$D$5</f>
        <v>20.5</v>
      </c>
      <c r="C22" s="15">
        <f>[18]Outubro!$D$6</f>
        <v>24.4</v>
      </c>
      <c r="D22" s="15">
        <f>[18]Outubro!$D$7</f>
        <v>24.1</v>
      </c>
      <c r="E22" s="15">
        <f>[18]Outubro!$D$8</f>
        <v>21.8</v>
      </c>
      <c r="F22" s="15">
        <f>[18]Outubro!$D$9</f>
        <v>21.8</v>
      </c>
      <c r="G22" s="15">
        <f>[18]Outubro!$D$10</f>
        <v>23</v>
      </c>
      <c r="H22" s="15">
        <f>[18]Outubro!$D$11</f>
        <v>23.3</v>
      </c>
      <c r="I22" s="15">
        <f>[18]Outubro!$D$12</f>
        <v>24.1</v>
      </c>
      <c r="J22" s="15">
        <f>[18]Outubro!$D$13</f>
        <v>24.4</v>
      </c>
      <c r="K22" s="15">
        <f>[18]Outubro!$D$14</f>
        <v>22.2</v>
      </c>
      <c r="L22" s="15">
        <f>[18]Outubro!$D$15</f>
        <v>22.8</v>
      </c>
      <c r="M22" s="15">
        <f>[18]Outubro!$D$16</f>
        <v>23.9</v>
      </c>
      <c r="N22" s="15">
        <f>[18]Outubro!$D$17</f>
        <v>24.2</v>
      </c>
      <c r="O22" s="15">
        <f>[18]Outubro!$D$18</f>
        <v>24.8</v>
      </c>
      <c r="P22" s="15">
        <f>[18]Outubro!$D$19</f>
        <v>24.3</v>
      </c>
      <c r="Q22" s="15">
        <f>[18]Outubro!$D$20</f>
        <v>25.2</v>
      </c>
      <c r="R22" s="15">
        <f>[18]Outubro!$D$21</f>
        <v>28.2</v>
      </c>
      <c r="S22" s="15">
        <f>[18]Outubro!$D$22</f>
        <v>27.1</v>
      </c>
      <c r="T22" s="15">
        <f>[18]Outubro!$D$23</f>
        <v>24</v>
      </c>
      <c r="U22" s="15">
        <f>[18]Outubro!$D$24</f>
        <v>25.4</v>
      </c>
      <c r="V22" s="15">
        <f>[18]Outubro!$D$25</f>
        <v>24.6</v>
      </c>
      <c r="W22" s="15">
        <f>[18]Outubro!$D$26</f>
        <v>21.8</v>
      </c>
      <c r="X22" s="15">
        <f>[18]Outubro!$D$27</f>
        <v>23.3</v>
      </c>
      <c r="Y22" s="15">
        <f>[18]Outubro!$D$28</f>
        <v>23.8</v>
      </c>
      <c r="Z22" s="15">
        <f>[18]Outubro!$D$29</f>
        <v>22.7</v>
      </c>
      <c r="AA22" s="15">
        <f>[18]Outubro!$D$30</f>
        <v>22.9</v>
      </c>
      <c r="AB22" s="15">
        <f>[18]Outubro!$D$31</f>
        <v>22.4</v>
      </c>
      <c r="AC22" s="15">
        <f>[18]Outubro!$D$32</f>
        <v>20.399999999999999</v>
      </c>
      <c r="AD22" s="15">
        <f>[18]Outubro!$D$33</f>
        <v>22.1</v>
      </c>
      <c r="AE22" s="15">
        <f>[18]Outubro!$D$34</f>
        <v>24.4</v>
      </c>
      <c r="AF22" s="15">
        <f>[18]Outubro!$D$35</f>
        <v>24.3</v>
      </c>
      <c r="AG22" s="23">
        <f t="shared" si="5"/>
        <v>20.399999999999999</v>
      </c>
      <c r="AH22" s="98">
        <f t="shared" si="6"/>
        <v>23.619354838709672</v>
      </c>
    </row>
    <row r="23" spans="1:34" ht="17.100000000000001" customHeight="1" x14ac:dyDescent="0.2">
      <c r="A23" s="145" t="s">
        <v>13</v>
      </c>
      <c r="B23" s="15">
        <f>[19]Outubro!$D$5</f>
        <v>21.5</v>
      </c>
      <c r="C23" s="15">
        <f>[19]Outubro!$D$6</f>
        <v>24</v>
      </c>
      <c r="D23" s="15">
        <f>[19]Outubro!$D$7</f>
        <v>22.7</v>
      </c>
      <c r="E23" s="15">
        <f>[19]Outubro!$D$8</f>
        <v>21.1</v>
      </c>
      <c r="F23" s="15">
        <f>[19]Outubro!$D$9</f>
        <v>22.2</v>
      </c>
      <c r="G23" s="15">
        <f>[19]Outubro!$D$10</f>
        <v>21.2</v>
      </c>
      <c r="H23" s="15">
        <f>[19]Outubro!$D$11</f>
        <v>23.5</v>
      </c>
      <c r="I23" s="15">
        <f>[19]Outubro!$D$12</f>
        <v>24.9</v>
      </c>
      <c r="J23" s="15">
        <f>[19]Outubro!$D$13</f>
        <v>24.5</v>
      </c>
      <c r="K23" s="15">
        <f>[19]Outubro!$D$14</f>
        <v>24</v>
      </c>
      <c r="L23" s="15">
        <f>[19]Outubro!$D$15</f>
        <v>22.7</v>
      </c>
      <c r="M23" s="15">
        <f>[19]Outubro!$D$16</f>
        <v>23.6</v>
      </c>
      <c r="N23" s="15">
        <f>[19]Outubro!$D$17</f>
        <v>23.9</v>
      </c>
      <c r="O23" s="15">
        <f>[19]Outubro!$D$18</f>
        <v>21.3</v>
      </c>
      <c r="P23" s="15">
        <f>[19]Outubro!$D$19</f>
        <v>22.3</v>
      </c>
      <c r="Q23" s="15">
        <f>[19]Outubro!$D$20</f>
        <v>23.1</v>
      </c>
      <c r="R23" s="15">
        <f>[19]Outubro!$D$21</f>
        <v>25.4</v>
      </c>
      <c r="S23" s="15">
        <f>[19]Outubro!$D$22</f>
        <v>26</v>
      </c>
      <c r="T23" s="15">
        <f>[19]Outubro!$D$23</f>
        <v>23.1</v>
      </c>
      <c r="U23" s="15">
        <f>[19]Outubro!$D$24</f>
        <v>22.3</v>
      </c>
      <c r="V23" s="15">
        <f>[19]Outubro!$D$25</f>
        <v>23.2</v>
      </c>
      <c r="W23" s="15">
        <f>[19]Outubro!$D$26</f>
        <v>23.8</v>
      </c>
      <c r="X23" s="15">
        <f>[19]Outubro!$D$27</f>
        <v>23.9</v>
      </c>
      <c r="Y23" s="15">
        <f>[19]Outubro!$D$28</f>
        <v>24</v>
      </c>
      <c r="Z23" s="15">
        <f>[19]Outubro!$D$29</f>
        <v>21.4</v>
      </c>
      <c r="AA23" s="15">
        <f>[19]Outubro!$D$30</f>
        <v>22.4</v>
      </c>
      <c r="AB23" s="15">
        <f>[19]Outubro!$D$31</f>
        <v>23.2</v>
      </c>
      <c r="AC23" s="15">
        <f>[19]Outubro!$D$32</f>
        <v>21.7</v>
      </c>
      <c r="AD23" s="15">
        <f>[19]Outubro!$D$33</f>
        <v>22</v>
      </c>
      <c r="AE23" s="15">
        <f>[19]Outubro!$D$34</f>
        <v>23.7</v>
      </c>
      <c r="AF23" s="15">
        <f>[19]Outubro!$D$35</f>
        <v>24.8</v>
      </c>
      <c r="AG23" s="23">
        <f t="shared" si="5"/>
        <v>21.1</v>
      </c>
      <c r="AH23" s="98">
        <f t="shared" si="6"/>
        <v>23.14193548387097</v>
      </c>
    </row>
    <row r="24" spans="1:34" ht="17.100000000000001" customHeight="1" x14ac:dyDescent="0.2">
      <c r="A24" s="145" t="s">
        <v>14</v>
      </c>
      <c r="B24" s="15">
        <f>[20]Outubro!$D$5</f>
        <v>21.1</v>
      </c>
      <c r="C24" s="15">
        <f>[20]Outubro!$D$6</f>
        <v>22.8</v>
      </c>
      <c r="D24" s="15">
        <f>[20]Outubro!$D$7</f>
        <v>22.1</v>
      </c>
      <c r="E24" s="15">
        <f>[20]Outubro!$D$8</f>
        <v>22.1</v>
      </c>
      <c r="F24" s="15">
        <f>[20]Outubro!$D$9</f>
        <v>23.5</v>
      </c>
      <c r="G24" s="15">
        <f>[20]Outubro!$D$10</f>
        <v>21.6</v>
      </c>
      <c r="H24" s="15">
        <f>[20]Outubro!$D$11</f>
        <v>23</v>
      </c>
      <c r="I24" s="15">
        <f>[20]Outubro!$D$12</f>
        <v>22.9</v>
      </c>
      <c r="J24" s="15">
        <f>[20]Outubro!$D$13</f>
        <v>21.6</v>
      </c>
      <c r="K24" s="15">
        <f>[20]Outubro!$D$14</f>
        <v>21.6</v>
      </c>
      <c r="L24" s="15">
        <f>[20]Outubro!$D$15</f>
        <v>21.4</v>
      </c>
      <c r="M24" s="15">
        <f>[20]Outubro!$D$16</f>
        <v>22.6</v>
      </c>
      <c r="N24" s="15">
        <f>[20]Outubro!$D$17</f>
        <v>23.2</v>
      </c>
      <c r="O24" s="15">
        <f>[20]Outubro!$D$18</f>
        <v>23</v>
      </c>
      <c r="P24" s="15">
        <f>[20]Outubro!$D$19</f>
        <v>23.5</v>
      </c>
      <c r="Q24" s="15">
        <f>[20]Outubro!$D$20</f>
        <v>23.7</v>
      </c>
      <c r="R24" s="15">
        <f>[20]Outubro!$D$21</f>
        <v>24.6</v>
      </c>
      <c r="S24" s="15">
        <f>[20]Outubro!$D$22</f>
        <v>24.1</v>
      </c>
      <c r="T24" s="15">
        <f>[20]Outubro!$D$23</f>
        <v>20.7</v>
      </c>
      <c r="U24" s="15">
        <f>[20]Outubro!$D$24</f>
        <v>21</v>
      </c>
      <c r="V24" s="15">
        <f>[20]Outubro!$D$25</f>
        <v>17.899999999999999</v>
      </c>
      <c r="W24" s="15">
        <f>[20]Outubro!$D$26</f>
        <v>21.2</v>
      </c>
      <c r="X24" s="15">
        <f>[20]Outubro!$D$27</f>
        <v>24.1</v>
      </c>
      <c r="Y24" s="15">
        <f>[20]Outubro!$D$28</f>
        <v>22.2</v>
      </c>
      <c r="Z24" s="15">
        <f>[20]Outubro!$D$29</f>
        <v>23.1</v>
      </c>
      <c r="AA24" s="15">
        <f>[20]Outubro!$D$30</f>
        <v>21.5</v>
      </c>
      <c r="AB24" s="15">
        <f>[20]Outubro!$D$31</f>
        <v>21.6</v>
      </c>
      <c r="AC24" s="15">
        <f>[20]Outubro!$D$32</f>
        <v>20.2</v>
      </c>
      <c r="AD24" s="15">
        <f>[20]Outubro!$D$33</f>
        <v>19.2</v>
      </c>
      <c r="AE24" s="15">
        <f>[20]Outubro!$D$34</f>
        <v>22.2</v>
      </c>
      <c r="AF24" s="15">
        <f>[20]Outubro!$D$35</f>
        <v>22.2</v>
      </c>
      <c r="AG24" s="23">
        <f t="shared" si="5"/>
        <v>17.899999999999999</v>
      </c>
      <c r="AH24" s="98">
        <f t="shared" si="6"/>
        <v>22.112903225806459</v>
      </c>
    </row>
    <row r="25" spans="1:34" ht="17.100000000000001" customHeight="1" x14ac:dyDescent="0.2">
      <c r="A25" s="145" t="s">
        <v>15</v>
      </c>
      <c r="B25" s="15">
        <f>[21]Outubro!$D$5</f>
        <v>18.100000000000001</v>
      </c>
      <c r="C25" s="15">
        <f>[21]Outubro!$D$6</f>
        <v>18.899999999999999</v>
      </c>
      <c r="D25" s="15">
        <f>[21]Outubro!$D$7</f>
        <v>19</v>
      </c>
      <c r="E25" s="15">
        <f>[21]Outubro!$D$8</f>
        <v>18.399999999999999</v>
      </c>
      <c r="F25" s="15">
        <f>[21]Outubro!$D$9</f>
        <v>16.899999999999999</v>
      </c>
      <c r="G25" s="15">
        <f>[21]Outubro!$D$10</f>
        <v>18.3</v>
      </c>
      <c r="H25" s="15">
        <f>[21]Outubro!$D$11</f>
        <v>18</v>
      </c>
      <c r="I25" s="15">
        <f>[21]Outubro!$D$12</f>
        <v>18.3</v>
      </c>
      <c r="J25" s="15">
        <f>[21]Outubro!$D$13</f>
        <v>19.399999999999999</v>
      </c>
      <c r="K25" s="15">
        <f>[21]Outubro!$D$14</f>
        <v>17.600000000000001</v>
      </c>
      <c r="L25" s="15">
        <f>[21]Outubro!$D$15</f>
        <v>18.7</v>
      </c>
      <c r="M25" s="15">
        <f>[21]Outubro!$D$16</f>
        <v>19.3</v>
      </c>
      <c r="N25" s="15">
        <f>[21]Outubro!$D$17</f>
        <v>21.6</v>
      </c>
      <c r="O25" s="15">
        <f>[21]Outubro!$D$18</f>
        <v>20.5</v>
      </c>
      <c r="P25" s="15">
        <f>[21]Outubro!$D$19</f>
        <v>17.7</v>
      </c>
      <c r="Q25" s="15">
        <f>[21]Outubro!$D$20</f>
        <v>17.7</v>
      </c>
      <c r="R25" s="15">
        <f>[21]Outubro!$D$21</f>
        <v>23.5</v>
      </c>
      <c r="S25" s="15">
        <f>[21]Outubro!$D$22</f>
        <v>19.5</v>
      </c>
      <c r="T25" s="15">
        <f>[21]Outubro!$D$23</f>
        <v>18.8</v>
      </c>
      <c r="U25" s="15">
        <f>[21]Outubro!$D$24</f>
        <v>19.100000000000001</v>
      </c>
      <c r="V25" s="15">
        <f>[21]Outubro!$D$25</f>
        <v>17.100000000000001</v>
      </c>
      <c r="W25" s="15">
        <f>[21]Outubro!$D$26</f>
        <v>16.8</v>
      </c>
      <c r="X25" s="15">
        <f>[21]Outubro!$D$27</f>
        <v>20.399999999999999</v>
      </c>
      <c r="Y25" s="15">
        <f>[21]Outubro!$D$28</f>
        <v>19.5</v>
      </c>
      <c r="Z25" s="15">
        <f>[21]Outubro!$D$29</f>
        <v>20.7</v>
      </c>
      <c r="AA25" s="15">
        <f>[21]Outubro!$D$30</f>
        <v>21.2</v>
      </c>
      <c r="AB25" s="15">
        <f>[21]Outubro!$D$31</f>
        <v>17.899999999999999</v>
      </c>
      <c r="AC25" s="15">
        <f>[21]Outubro!$D$32</f>
        <v>14.5</v>
      </c>
      <c r="AD25" s="15">
        <f>[21]Outubro!$D$33</f>
        <v>17.399999999999999</v>
      </c>
      <c r="AE25" s="15">
        <f>[21]Outubro!$D$34</f>
        <v>19.2</v>
      </c>
      <c r="AF25" s="15">
        <f>[21]Outubro!$D$35</f>
        <v>18.600000000000001</v>
      </c>
      <c r="AG25" s="23">
        <f t="shared" si="5"/>
        <v>14.5</v>
      </c>
      <c r="AH25" s="98">
        <f t="shared" si="6"/>
        <v>18.793548387096774</v>
      </c>
    </row>
    <row r="26" spans="1:34" ht="17.100000000000001" customHeight="1" x14ac:dyDescent="0.2">
      <c r="A26" s="145" t="s">
        <v>16</v>
      </c>
      <c r="B26" s="15">
        <f>[22]Outubro!$D$5</f>
        <v>24.1</v>
      </c>
      <c r="C26" s="15">
        <f>[22]Outubro!$D$6</f>
        <v>23</v>
      </c>
      <c r="D26" s="15">
        <f>[22]Outubro!$D$7</f>
        <v>19.399999999999999</v>
      </c>
      <c r="E26" s="15">
        <f>[22]Outubro!$D$8</f>
        <v>19.399999999999999</v>
      </c>
      <c r="F26" s="15">
        <f>[22]Outubro!$D$9</f>
        <v>19</v>
      </c>
      <c r="G26" s="15">
        <f>[22]Outubro!$D$10</f>
        <v>18.399999999999999</v>
      </c>
      <c r="H26" s="15">
        <f>[22]Outubro!$D$11</f>
        <v>22.3</v>
      </c>
      <c r="I26" s="15">
        <f>[22]Outubro!$D$12</f>
        <v>23.8</v>
      </c>
      <c r="J26" s="15">
        <f>[22]Outubro!$D$13</f>
        <v>26.6</v>
      </c>
      <c r="K26" s="15">
        <f>[22]Outubro!$D$14</f>
        <v>21.7</v>
      </c>
      <c r="L26" s="15">
        <f>[22]Outubro!$D$15</f>
        <v>20.9</v>
      </c>
      <c r="M26" s="15">
        <f>[22]Outubro!$D$16</f>
        <v>23.2</v>
      </c>
      <c r="N26" s="15">
        <f>[22]Outubro!$D$17</f>
        <v>22.2</v>
      </c>
      <c r="O26" s="15">
        <f>[22]Outubro!$D$18</f>
        <v>19</v>
      </c>
      <c r="P26" s="15">
        <f>[22]Outubro!$D$19</f>
        <v>19.899999999999999</v>
      </c>
      <c r="Q26" s="15">
        <f>[22]Outubro!$D$20</f>
        <v>19.8</v>
      </c>
      <c r="R26" s="15">
        <f>[22]Outubro!$D$21</f>
        <v>27.2</v>
      </c>
      <c r="S26" s="15">
        <f>[22]Outubro!$D$22</f>
        <v>27.8</v>
      </c>
      <c r="T26" s="15">
        <f>[22]Outubro!$D$23</f>
        <v>21.2</v>
      </c>
      <c r="U26" s="15">
        <f>[22]Outubro!$D$24</f>
        <v>21.9</v>
      </c>
      <c r="V26" s="15">
        <f>[22]Outubro!$D$25</f>
        <v>22.7</v>
      </c>
      <c r="W26" s="15">
        <f>[22]Outubro!$D$26</f>
        <v>21.8</v>
      </c>
      <c r="X26" s="15">
        <f>[22]Outubro!$D$27</f>
        <v>23.4</v>
      </c>
      <c r="Y26" s="15">
        <f>[22]Outubro!$D$28</f>
        <v>23.5</v>
      </c>
      <c r="Z26" s="15">
        <f>[22]Outubro!$D$29</f>
        <v>23.1</v>
      </c>
      <c r="AA26" s="15">
        <f>[22]Outubro!$D$30</f>
        <v>23.6</v>
      </c>
      <c r="AB26" s="15">
        <f>[22]Outubro!$D$31</f>
        <v>21.7</v>
      </c>
      <c r="AC26" s="15">
        <f>[22]Outubro!$D$32</f>
        <v>18.3</v>
      </c>
      <c r="AD26" s="15">
        <f>[22]Outubro!$D$33</f>
        <v>20.399999999999999</v>
      </c>
      <c r="AE26" s="15">
        <f>[22]Outubro!$D$34</f>
        <v>25.6</v>
      </c>
      <c r="AF26" s="15">
        <f>[22]Outubro!$D$35</f>
        <v>26</v>
      </c>
      <c r="AG26" s="23">
        <f t="shared" si="5"/>
        <v>18.3</v>
      </c>
      <c r="AH26" s="98">
        <f t="shared" si="6"/>
        <v>22.287096774193547</v>
      </c>
    </row>
    <row r="27" spans="1:34" ht="17.100000000000001" customHeight="1" x14ac:dyDescent="0.2">
      <c r="A27" s="145" t="s">
        <v>17</v>
      </c>
      <c r="B27" s="15">
        <f>[23]Outubro!$D$5</f>
        <v>18.899999999999999</v>
      </c>
      <c r="C27" s="15">
        <f>[23]Outubro!$D$6</f>
        <v>21.6</v>
      </c>
      <c r="D27" s="15">
        <f>[23]Outubro!$D$7</f>
        <v>20.5</v>
      </c>
      <c r="E27" s="15">
        <f>[23]Outubro!$D$8</f>
        <v>19.5</v>
      </c>
      <c r="F27" s="15">
        <f>[23]Outubro!$D$9</f>
        <v>19.7</v>
      </c>
      <c r="G27" s="15">
        <f>[23]Outubro!$D$10</f>
        <v>21</v>
      </c>
      <c r="H27" s="15">
        <f>[23]Outubro!$D$11</f>
        <v>19.3</v>
      </c>
      <c r="I27" s="15">
        <f>[23]Outubro!$D$12</f>
        <v>20.8</v>
      </c>
      <c r="J27" s="15">
        <f>[23]Outubro!$D$13</f>
        <v>20.5</v>
      </c>
      <c r="K27" s="15">
        <f>[23]Outubro!$D$14</f>
        <v>19.600000000000001</v>
      </c>
      <c r="L27" s="15">
        <f>[23]Outubro!$D$15</f>
        <v>20.2</v>
      </c>
      <c r="M27" s="15">
        <f>[23]Outubro!$D$16</f>
        <v>20.399999999999999</v>
      </c>
      <c r="N27" s="15">
        <f>[23]Outubro!$D$17</f>
        <v>21.9</v>
      </c>
      <c r="O27" s="15">
        <f>[23]Outubro!$D$18</f>
        <v>21.4</v>
      </c>
      <c r="P27" s="15">
        <f>[23]Outubro!$D$19</f>
        <v>21.1</v>
      </c>
      <c r="Q27" s="15">
        <f>[23]Outubro!$D$20</f>
        <v>19.399999999999999</v>
      </c>
      <c r="R27" s="15">
        <f>[23]Outubro!$D$21</f>
        <v>21.5</v>
      </c>
      <c r="S27" s="15">
        <f>[23]Outubro!$D$22</f>
        <v>21.9</v>
      </c>
      <c r="T27" s="15">
        <f>[23]Outubro!$D$23</f>
        <v>20.3</v>
      </c>
      <c r="U27" s="15">
        <f>[23]Outubro!$D$24</f>
        <v>21.4</v>
      </c>
      <c r="V27" s="15">
        <f>[23]Outubro!$D$25</f>
        <v>18.2</v>
      </c>
      <c r="W27" s="15">
        <f>[23]Outubro!$D$26</f>
        <v>15.2</v>
      </c>
      <c r="X27" s="15">
        <f>[23]Outubro!$D$27</f>
        <v>21.2</v>
      </c>
      <c r="Y27" s="15">
        <f>[23]Outubro!$D$28</f>
        <v>21.2</v>
      </c>
      <c r="Z27" s="15">
        <f>[23]Outubro!$D$29</f>
        <v>22.3</v>
      </c>
      <c r="AA27" s="15">
        <f>[23]Outubro!$D$30</f>
        <v>22.3</v>
      </c>
      <c r="AB27" s="15">
        <f>[23]Outubro!$D$31</f>
        <v>22</v>
      </c>
      <c r="AC27" s="15">
        <f>[23]Outubro!$D$32</f>
        <v>13.9</v>
      </c>
      <c r="AD27" s="15">
        <f>[23]Outubro!$D$33</f>
        <v>18.600000000000001</v>
      </c>
      <c r="AE27" s="15">
        <f>[23]Outubro!$D$34</f>
        <v>21.4</v>
      </c>
      <c r="AF27" s="15">
        <f>[23]Outubro!$D$35</f>
        <v>19.899999999999999</v>
      </c>
      <c r="AG27" s="23">
        <f t="shared" si="5"/>
        <v>13.9</v>
      </c>
      <c r="AH27" s="98">
        <f t="shared" si="6"/>
        <v>20.22903225806451</v>
      </c>
    </row>
    <row r="28" spans="1:34" ht="17.100000000000001" customHeight="1" x14ac:dyDescent="0.2">
      <c r="A28" s="145" t="s">
        <v>18</v>
      </c>
      <c r="B28" s="15">
        <f>[24]Outubro!$D$5</f>
        <v>18.899999999999999</v>
      </c>
      <c r="C28" s="15">
        <f>[24]Outubro!$D$6</f>
        <v>20.5</v>
      </c>
      <c r="D28" s="15">
        <f>[24]Outubro!$D$7</f>
        <v>21</v>
      </c>
      <c r="E28" s="15">
        <f>[24]Outubro!$D$8</f>
        <v>20.7</v>
      </c>
      <c r="F28" s="15">
        <f>[24]Outubro!$D$9</f>
        <v>20.7</v>
      </c>
      <c r="G28" s="15">
        <f>[24]Outubro!$D$10</f>
        <v>21.8</v>
      </c>
      <c r="H28" s="15">
        <f>[24]Outubro!$D$11</f>
        <v>22.8</v>
      </c>
      <c r="I28" s="15">
        <f>[24]Outubro!$D$12</f>
        <v>21.4</v>
      </c>
      <c r="J28" s="15">
        <f>[24]Outubro!$D$13</f>
        <v>20.8</v>
      </c>
      <c r="K28" s="15">
        <f>[24]Outubro!$D$14</f>
        <v>20.7</v>
      </c>
      <c r="L28" s="15">
        <f>[24]Outubro!$D$15</f>
        <v>20.7</v>
      </c>
      <c r="M28" s="15">
        <f>[24]Outubro!$D$16</f>
        <v>21.4</v>
      </c>
      <c r="N28" s="15" t="str">
        <f>[24]Outubro!$D$17</f>
        <v>*</v>
      </c>
      <c r="O28" s="15">
        <f>[24]Outubro!$D$18</f>
        <v>29</v>
      </c>
      <c r="P28" s="15" t="str">
        <f>[24]Outubro!$D$19</f>
        <v>*</v>
      </c>
      <c r="Q28" s="15" t="str">
        <f>[24]Outubro!$D$20</f>
        <v>*</v>
      </c>
      <c r="R28" s="15" t="str">
        <f>[24]Outubro!$D$21</f>
        <v>*</v>
      </c>
      <c r="S28" s="15" t="str">
        <f>[24]Outubro!$D$22</f>
        <v>*</v>
      </c>
      <c r="T28" s="15" t="str">
        <f>[24]Outubro!$D$23</f>
        <v>*</v>
      </c>
      <c r="U28" s="15" t="str">
        <f>[24]Outubro!$D$24</f>
        <v>*</v>
      </c>
      <c r="V28" s="15" t="str">
        <f>[24]Outubro!$D$25</f>
        <v>*</v>
      </c>
      <c r="W28" s="15" t="str">
        <f>[24]Outubro!$D$26</f>
        <v>*</v>
      </c>
      <c r="X28" s="15" t="str">
        <f>[24]Outubro!$D$27</f>
        <v>*</v>
      </c>
      <c r="Y28" s="15" t="str">
        <f>[24]Outubro!$D$28</f>
        <v>*</v>
      </c>
      <c r="Z28" s="15" t="str">
        <f>[24]Outubro!$D$29</f>
        <v>*</v>
      </c>
      <c r="AA28" s="15" t="str">
        <f>[24]Outubro!$D$30</f>
        <v>*</v>
      </c>
      <c r="AB28" s="15" t="str">
        <f>[24]Outubro!$D$31</f>
        <v>*</v>
      </c>
      <c r="AC28" s="15" t="str">
        <f>[24]Outubro!$D$32</f>
        <v>*</v>
      </c>
      <c r="AD28" s="15" t="str">
        <f>[24]Outubro!$D$33</f>
        <v>*</v>
      </c>
      <c r="AE28" s="15" t="str">
        <f>[24]Outubro!$D$34</f>
        <v>*</v>
      </c>
      <c r="AF28" s="15" t="str">
        <f>[24]Outubro!$D$35</f>
        <v>*</v>
      </c>
      <c r="AG28" s="23">
        <f t="shared" si="5"/>
        <v>18.899999999999999</v>
      </c>
      <c r="AH28" s="98">
        <f t="shared" si="6"/>
        <v>21.569230769230767</v>
      </c>
    </row>
    <row r="29" spans="1:34" ht="17.100000000000001" customHeight="1" x14ac:dyDescent="0.2">
      <c r="A29" s="145" t="s">
        <v>19</v>
      </c>
      <c r="B29" s="15">
        <f>[25]Outubro!$D$5</f>
        <v>18.899999999999999</v>
      </c>
      <c r="C29" s="15">
        <f>[25]Outubro!$D$6</f>
        <v>20.399999999999999</v>
      </c>
      <c r="D29" s="15">
        <f>[25]Outubro!$D$7</f>
        <v>19.600000000000001</v>
      </c>
      <c r="E29" s="15">
        <f>[25]Outubro!$D$8</f>
        <v>18.2</v>
      </c>
      <c r="F29" s="15">
        <f>[25]Outubro!$D$9</f>
        <v>16.100000000000001</v>
      </c>
      <c r="G29" s="15">
        <f>[25]Outubro!$D$10</f>
        <v>17.8</v>
      </c>
      <c r="H29" s="15">
        <f>[25]Outubro!$D$11</f>
        <v>19.3</v>
      </c>
      <c r="I29" s="15">
        <f>[25]Outubro!$D$12</f>
        <v>19.600000000000001</v>
      </c>
      <c r="J29" s="15">
        <f>[25]Outubro!$D$13</f>
        <v>18.3</v>
      </c>
      <c r="K29" s="15">
        <f>[25]Outubro!$D$14</f>
        <v>18.7</v>
      </c>
      <c r="L29" s="15">
        <f>[25]Outubro!$D$15</f>
        <v>18.7</v>
      </c>
      <c r="M29" s="15">
        <f>[25]Outubro!$D$16</f>
        <v>18.600000000000001</v>
      </c>
      <c r="N29" s="15">
        <f>[25]Outubro!$D$17</f>
        <v>21.3</v>
      </c>
      <c r="O29" s="15">
        <f>[25]Outubro!$D$18</f>
        <v>18.600000000000001</v>
      </c>
      <c r="P29" s="15">
        <f>[25]Outubro!$D$19</f>
        <v>18.399999999999999</v>
      </c>
      <c r="Q29" s="15">
        <f>[25]Outubro!$D$20</f>
        <v>19</v>
      </c>
      <c r="R29" s="15">
        <f>[25]Outubro!$D$21</f>
        <v>21</v>
      </c>
      <c r="S29" s="15">
        <f>[25]Outubro!$D$22</f>
        <v>18.7</v>
      </c>
      <c r="T29" s="15">
        <f>[25]Outubro!$D$23</f>
        <v>18.100000000000001</v>
      </c>
      <c r="U29" s="15">
        <f>[25]Outubro!$D$24</f>
        <v>18.600000000000001</v>
      </c>
      <c r="V29" s="15">
        <f>[25]Outubro!$D$25</f>
        <v>17.5</v>
      </c>
      <c r="W29" s="15">
        <f>[25]Outubro!$D$26</f>
        <v>17.7</v>
      </c>
      <c r="X29" s="15">
        <f>[25]Outubro!$D$27</f>
        <v>19.3</v>
      </c>
      <c r="Y29" s="15">
        <f>[25]Outubro!$D$28</f>
        <v>19</v>
      </c>
      <c r="Z29" s="15">
        <f>[25]Outubro!$D$29</f>
        <v>20.9</v>
      </c>
      <c r="AA29" s="15">
        <f>[25]Outubro!$D$30</f>
        <v>21</v>
      </c>
      <c r="AB29" s="15">
        <f>[25]Outubro!$D$31</f>
        <v>17.3</v>
      </c>
      <c r="AC29" s="15">
        <f>[25]Outubro!$D$32</f>
        <v>14.2</v>
      </c>
      <c r="AD29" s="15">
        <f>[25]Outubro!$D$33</f>
        <v>16.7</v>
      </c>
      <c r="AE29" s="15">
        <f>[25]Outubro!$D$34</f>
        <v>19.7</v>
      </c>
      <c r="AF29" s="15">
        <f>[25]Outubro!$D$35</f>
        <v>19</v>
      </c>
      <c r="AG29" s="23">
        <f t="shared" si="5"/>
        <v>14.2</v>
      </c>
      <c r="AH29" s="98">
        <f t="shared" si="6"/>
        <v>18.716129032258067</v>
      </c>
    </row>
    <row r="30" spans="1:34" ht="17.100000000000001" customHeight="1" x14ac:dyDescent="0.2">
      <c r="A30" s="145" t="s">
        <v>31</v>
      </c>
      <c r="B30" s="15">
        <f>[26]Outubro!$D$5</f>
        <v>18.600000000000001</v>
      </c>
      <c r="C30" s="15">
        <f>[26]Outubro!$D$6</f>
        <v>22</v>
      </c>
      <c r="D30" s="15">
        <f>[26]Outubro!$D$7</f>
        <v>21.6</v>
      </c>
      <c r="E30" s="15">
        <f>[26]Outubro!$D$8</f>
        <v>19.7</v>
      </c>
      <c r="F30" s="15">
        <f>[26]Outubro!$D$9</f>
        <v>19.7</v>
      </c>
      <c r="G30" s="15">
        <f>[26]Outubro!$D$10</f>
        <v>21.2</v>
      </c>
      <c r="H30" s="15">
        <f>[26]Outubro!$D$11</f>
        <v>19.600000000000001</v>
      </c>
      <c r="I30" s="15">
        <f>[26]Outubro!$D$12</f>
        <v>22</v>
      </c>
      <c r="J30" s="15">
        <f>[26]Outubro!$D$13</f>
        <v>22</v>
      </c>
      <c r="K30" s="15">
        <f>[26]Outubro!$D$14</f>
        <v>19.5</v>
      </c>
      <c r="L30" s="15">
        <f>[26]Outubro!$D$15</f>
        <v>20.100000000000001</v>
      </c>
      <c r="M30" s="15">
        <f>[26]Outubro!$D$16</f>
        <v>22</v>
      </c>
      <c r="N30" s="15">
        <f>[26]Outubro!$D$17</f>
        <v>21.5</v>
      </c>
      <c r="O30" s="15">
        <f>[26]Outubro!$D$18</f>
        <v>21.9</v>
      </c>
      <c r="P30" s="15">
        <f>[26]Outubro!$D$19</f>
        <v>22.1</v>
      </c>
      <c r="Q30" s="15">
        <f>[26]Outubro!$D$20</f>
        <v>20.5</v>
      </c>
      <c r="R30" s="15">
        <f>[26]Outubro!$D$21</f>
        <v>24</v>
      </c>
      <c r="S30" s="15">
        <f>[26]Outubro!$D$22</f>
        <v>22.4</v>
      </c>
      <c r="T30" s="15">
        <f>[26]Outubro!$D$23</f>
        <v>20.2</v>
      </c>
      <c r="U30" s="15">
        <f>[26]Outubro!$D$24</f>
        <v>21</v>
      </c>
      <c r="V30" s="15">
        <f>[26]Outubro!$D$25</f>
        <v>17.5</v>
      </c>
      <c r="W30" s="15">
        <f>[26]Outubro!$D$26</f>
        <v>17.5</v>
      </c>
      <c r="X30" s="15">
        <f>[26]Outubro!$D$27</f>
        <v>23.2</v>
      </c>
      <c r="Y30" s="15">
        <f>[26]Outubro!$D$28</f>
        <v>21.3</v>
      </c>
      <c r="Z30" s="15">
        <f>[26]Outubro!$D$29</f>
        <v>20.5</v>
      </c>
      <c r="AA30" s="15">
        <f>[26]Outubro!$D$30</f>
        <v>21.3</v>
      </c>
      <c r="AB30" s="15">
        <f>[26]Outubro!$D$31</f>
        <v>21</v>
      </c>
      <c r="AC30" s="15">
        <f>[26]Outubro!$D$32</f>
        <v>15.4</v>
      </c>
      <c r="AD30" s="15">
        <f>[26]Outubro!$D$33</f>
        <v>20.100000000000001</v>
      </c>
      <c r="AE30" s="15">
        <f>[26]Outubro!$D$34</f>
        <v>23.2</v>
      </c>
      <c r="AF30" s="15">
        <f>[26]Outubro!$D$35</f>
        <v>23.2</v>
      </c>
      <c r="AG30" s="23">
        <f t="shared" si="5"/>
        <v>15.4</v>
      </c>
      <c r="AH30" s="98">
        <f t="shared" si="6"/>
        <v>20.832258064516129</v>
      </c>
    </row>
    <row r="31" spans="1:34" ht="17.100000000000001" customHeight="1" x14ac:dyDescent="0.2">
      <c r="A31" s="145" t="s">
        <v>48</v>
      </c>
      <c r="B31" s="15">
        <f>[27]Outubro!$D$5</f>
        <v>22</v>
      </c>
      <c r="C31" s="15">
        <f>[27]Outubro!$D$6</f>
        <v>21.4</v>
      </c>
      <c r="D31" s="15">
        <f>[27]Outubro!$D$7</f>
        <v>20.7</v>
      </c>
      <c r="E31" s="15">
        <f>[27]Outubro!$D$8</f>
        <v>21.7</v>
      </c>
      <c r="F31" s="15">
        <f>[27]Outubro!$D$9</f>
        <v>20.399999999999999</v>
      </c>
      <c r="G31" s="15">
        <f>[27]Outubro!$D$10</f>
        <v>20.9</v>
      </c>
      <c r="H31" s="15">
        <f>[27]Outubro!$D$11</f>
        <v>21.5</v>
      </c>
      <c r="I31" s="15">
        <f>[27]Outubro!$D$12</f>
        <v>23.2</v>
      </c>
      <c r="J31" s="15">
        <f>[27]Outubro!$D$13</f>
        <v>21.5</v>
      </c>
      <c r="K31" s="15">
        <f>[27]Outubro!$D$14</f>
        <v>22.5</v>
      </c>
      <c r="L31" s="15">
        <f>[27]Outubro!$D$15</f>
        <v>25.8</v>
      </c>
      <c r="M31" s="15">
        <f>[27]Outubro!$D$16</f>
        <v>25.7</v>
      </c>
      <c r="N31" s="15">
        <f>[27]Outubro!$D$17</f>
        <v>27.8</v>
      </c>
      <c r="O31" s="15">
        <f>[27]Outubro!$D$18</f>
        <v>24.1</v>
      </c>
      <c r="P31" s="15">
        <f>[27]Outubro!$D$19</f>
        <v>29</v>
      </c>
      <c r="Q31" s="15">
        <f>[27]Outubro!$D$20</f>
        <v>25.9</v>
      </c>
      <c r="R31" s="15">
        <f>[27]Outubro!$D$21</f>
        <v>26.6</v>
      </c>
      <c r="S31" s="15">
        <f>[27]Outubro!$D$22</f>
        <v>24.5</v>
      </c>
      <c r="T31" s="15">
        <f>[27]Outubro!$D$23</f>
        <v>24.6</v>
      </c>
      <c r="U31" s="15">
        <f>[27]Outubro!$D$24</f>
        <v>24.9</v>
      </c>
      <c r="V31" s="15">
        <f>[27]Outubro!$D$25</f>
        <v>24.6</v>
      </c>
      <c r="W31" s="15">
        <f>[27]Outubro!$D$26</f>
        <v>22.7</v>
      </c>
      <c r="X31" s="15">
        <f>[27]Outubro!$D$27</f>
        <v>27.3</v>
      </c>
      <c r="Y31" s="15">
        <f>[27]Outubro!$D$28</f>
        <v>24.3</v>
      </c>
      <c r="Z31" s="15">
        <f>[27]Outubro!$D$29</f>
        <v>26.5</v>
      </c>
      <c r="AA31" s="15">
        <f>[27]Outubro!$D$30</f>
        <v>26.8</v>
      </c>
      <c r="AB31" s="15">
        <f>[27]Outubro!$D$31</f>
        <v>24.4</v>
      </c>
      <c r="AC31" s="15">
        <f>[27]Outubro!$D$32</f>
        <v>27.6</v>
      </c>
      <c r="AD31" s="15">
        <f>[27]Outubro!$D$33</f>
        <v>26.6</v>
      </c>
      <c r="AE31" s="15">
        <f>[27]Outubro!$D$34</f>
        <v>26</v>
      </c>
      <c r="AF31" s="15">
        <f>[27]Outubro!$D$35</f>
        <v>21.8</v>
      </c>
      <c r="AG31" s="23">
        <f>MIN(B31:AF31)</f>
        <v>20.399999999999999</v>
      </c>
      <c r="AH31" s="98">
        <f>AVERAGE(B31:AF31)</f>
        <v>24.299999999999997</v>
      </c>
    </row>
    <row r="32" spans="1:34" ht="17.100000000000001" customHeight="1" x14ac:dyDescent="0.2">
      <c r="A32" s="145" t="s">
        <v>20</v>
      </c>
      <c r="B32" s="15">
        <f>[28]Outubro!$D$5</f>
        <v>21.1</v>
      </c>
      <c r="C32" s="15">
        <f>[28]Outubro!$D$6</f>
        <v>23.6</v>
      </c>
      <c r="D32" s="15">
        <f>[28]Outubro!$D$7</f>
        <v>22.7</v>
      </c>
      <c r="E32" s="15">
        <f>[28]Outubro!$D$8</f>
        <v>22.8</v>
      </c>
      <c r="F32" s="15">
        <f>[28]Outubro!$D$9</f>
        <v>23.3</v>
      </c>
      <c r="G32" s="15">
        <f>[28]Outubro!$D$10</f>
        <v>19.2</v>
      </c>
      <c r="H32" s="15">
        <f>[28]Outubro!$D$11</f>
        <v>21.1</v>
      </c>
      <c r="I32" s="15">
        <f>[28]Outubro!$D$12</f>
        <v>20.2</v>
      </c>
      <c r="J32" s="15">
        <f>[28]Outubro!$D$13</f>
        <v>21.4</v>
      </c>
      <c r="K32" s="15">
        <f>[28]Outubro!$D$14</f>
        <v>22</v>
      </c>
      <c r="L32" s="15">
        <f>[28]Outubro!$D$15</f>
        <v>22.2</v>
      </c>
      <c r="M32" s="15">
        <f>[28]Outubro!$D$16</f>
        <v>21.2</v>
      </c>
      <c r="N32" s="15">
        <f>[28]Outubro!$D$17</f>
        <v>25.3</v>
      </c>
      <c r="O32" s="15">
        <f>[28]Outubro!$D$18</f>
        <v>23.7</v>
      </c>
      <c r="P32" s="15">
        <f>[28]Outubro!$D$19</f>
        <v>23.8</v>
      </c>
      <c r="Q32" s="15">
        <f>[28]Outubro!$D$20</f>
        <v>24.8</v>
      </c>
      <c r="R32" s="15">
        <f>[28]Outubro!$D$21</f>
        <v>25.7</v>
      </c>
      <c r="S32" s="15">
        <f>[28]Outubro!$D$22</f>
        <v>20.8</v>
      </c>
      <c r="T32" s="15">
        <f>[28]Outubro!$D$23</f>
        <v>20.6</v>
      </c>
      <c r="U32" s="15">
        <f>[28]Outubro!$D$24</f>
        <v>20.3</v>
      </c>
      <c r="V32" s="15">
        <f>[28]Outubro!$D$25</f>
        <v>16.7</v>
      </c>
      <c r="W32" s="15">
        <f>[28]Outubro!$D$26</f>
        <v>19.8</v>
      </c>
      <c r="X32" s="15">
        <f>[28]Outubro!$D$27</f>
        <v>24.5</v>
      </c>
      <c r="Y32" s="15">
        <f>[28]Outubro!$D$28</f>
        <v>21.2</v>
      </c>
      <c r="Z32" s="15">
        <f>[28]Outubro!$D$29</f>
        <v>23.3</v>
      </c>
      <c r="AA32" s="15">
        <f>[28]Outubro!$D$30</f>
        <v>22.9</v>
      </c>
      <c r="AB32" s="15">
        <f>[28]Outubro!$D$31</f>
        <v>21.3</v>
      </c>
      <c r="AC32" s="15">
        <f>[28]Outubro!$D$32</f>
        <v>18.399999999999999</v>
      </c>
      <c r="AD32" s="15">
        <f>[28]Outubro!$D$33</f>
        <v>19.600000000000001</v>
      </c>
      <c r="AE32" s="15">
        <f>[28]Outubro!$D$34</f>
        <v>23.2</v>
      </c>
      <c r="AF32" s="15">
        <f>[28]Outubro!$D$35</f>
        <v>23.4</v>
      </c>
      <c r="AG32" s="23">
        <f>MIN(B32:AF32)</f>
        <v>16.7</v>
      </c>
      <c r="AH32" s="98">
        <f>AVERAGE(B32:AF32)</f>
        <v>21.93870967741935</v>
      </c>
    </row>
    <row r="33" spans="1:34" ht="17.100000000000001" customHeight="1" x14ac:dyDescent="0.2">
      <c r="A33" s="89" t="s">
        <v>116</v>
      </c>
      <c r="B33" s="15">
        <f>[29]Outubro!$D$5</f>
        <v>19.5</v>
      </c>
      <c r="C33" s="15">
        <f>[29]Outubro!$D$6</f>
        <v>22.5</v>
      </c>
      <c r="D33" s="15">
        <f>[29]Outubro!$D$7</f>
        <v>22.4</v>
      </c>
      <c r="E33" s="15">
        <f>[29]Outubro!$D$8</f>
        <v>20.3</v>
      </c>
      <c r="F33" s="15">
        <f>[29]Outubro!$D$9</f>
        <v>20.5</v>
      </c>
      <c r="G33" s="15">
        <f>[29]Outubro!$D$10</f>
        <v>19.5</v>
      </c>
      <c r="H33" s="15">
        <f>[29]Outubro!$D$11</f>
        <v>19</v>
      </c>
      <c r="I33" s="15">
        <f>[29]Outubro!$D$12</f>
        <v>20.9</v>
      </c>
      <c r="J33" s="15">
        <f>[29]Outubro!$D$13</f>
        <v>20.3</v>
      </c>
      <c r="K33" s="15">
        <f>[29]Outubro!$D$14</f>
        <v>19.2</v>
      </c>
      <c r="L33" s="15">
        <f>[29]Outubro!$D$15</f>
        <v>19.600000000000001</v>
      </c>
      <c r="M33" s="15">
        <f>[29]Outubro!$D$16</f>
        <v>18.7</v>
      </c>
      <c r="N33" s="15">
        <f>[29]Outubro!$D$17</f>
        <v>23.1</v>
      </c>
      <c r="O33" s="15">
        <f>[29]Outubro!$D$18</f>
        <v>21.7</v>
      </c>
      <c r="P33" s="15">
        <f>[29]Outubro!$D$19</f>
        <v>21.2</v>
      </c>
      <c r="Q33" s="15">
        <f>[29]Outubro!$D$20</f>
        <v>20.2</v>
      </c>
      <c r="R33" s="15">
        <f>[29]Outubro!$D$21</f>
        <v>23.5</v>
      </c>
      <c r="S33" s="15">
        <f>[29]Outubro!$D$22</f>
        <v>19.3</v>
      </c>
      <c r="T33" s="15">
        <f>[29]Outubro!$D$23</f>
        <v>19.7</v>
      </c>
      <c r="U33" s="15">
        <f>[29]Outubro!$D$24</f>
        <v>19.2</v>
      </c>
      <c r="V33" s="15">
        <f>[29]Outubro!$D$25</f>
        <v>16.8</v>
      </c>
      <c r="W33" s="15">
        <f>[29]Outubro!$D$26</f>
        <v>18</v>
      </c>
      <c r="X33" s="15">
        <f>[29]Outubro!$D$27</f>
        <v>21.8</v>
      </c>
      <c r="Y33" s="15">
        <f>[29]Outubro!$D$28</f>
        <v>21.1</v>
      </c>
      <c r="Z33" s="15">
        <f>[29]Outubro!$D$29</f>
        <v>21.7</v>
      </c>
      <c r="AA33" s="15">
        <f>[29]Outubro!$D$30</f>
        <v>21</v>
      </c>
      <c r="AB33" s="15">
        <f>[29]Outubro!$D$31</f>
        <v>21.5</v>
      </c>
      <c r="AC33" s="15">
        <f>[29]Outubro!$D$32</f>
        <v>16.2</v>
      </c>
      <c r="AD33" s="15">
        <f>[29]Outubro!$D$33</f>
        <v>19</v>
      </c>
      <c r="AE33" s="15">
        <f>[29]Outubro!$D$34</f>
        <v>21.6</v>
      </c>
      <c r="AF33" s="15">
        <f>[29]Outubro!$D$35</f>
        <v>19.8</v>
      </c>
      <c r="AG33" s="22">
        <f>MIN(B33:AF33)</f>
        <v>16.2</v>
      </c>
      <c r="AH33" s="97">
        <f>AVERAGE(B33:AF33)</f>
        <v>20.283870967741937</v>
      </c>
    </row>
    <row r="34" spans="1:34" ht="17.100000000000001" customHeight="1" x14ac:dyDescent="0.2">
      <c r="A34" s="89" t="s">
        <v>195</v>
      </c>
      <c r="B34" s="15">
        <f>[30]Outubro!$D$5</f>
        <v>19.5</v>
      </c>
      <c r="C34" s="15">
        <f>[30]Outubro!$D$6</f>
        <v>19.600000000000001</v>
      </c>
      <c r="D34" s="15">
        <f>[30]Outubro!$D$7</f>
        <v>18.7</v>
      </c>
      <c r="E34" s="15">
        <f>[30]Outubro!$D$8</f>
        <v>18.7</v>
      </c>
      <c r="F34" s="15" t="str">
        <f>[30]Outubro!$D$9</f>
        <v>*</v>
      </c>
      <c r="G34" s="15" t="str">
        <f>[30]Outubro!$D$10</f>
        <v>*</v>
      </c>
      <c r="H34" s="15" t="str">
        <f>[30]Outubro!$D$11</f>
        <v>*</v>
      </c>
      <c r="I34" s="15" t="str">
        <f>[30]Outubro!$D$12</f>
        <v>*</v>
      </c>
      <c r="J34" s="15" t="str">
        <f>[30]Outubro!$D$13</f>
        <v>*</v>
      </c>
      <c r="K34" s="15" t="str">
        <f>[30]Outubro!$D$14</f>
        <v>*</v>
      </c>
      <c r="L34" s="15" t="str">
        <f>[30]Outubro!$D$15</f>
        <v>*</v>
      </c>
      <c r="M34" s="15" t="str">
        <f>[30]Outubro!$D$16</f>
        <v>*</v>
      </c>
      <c r="N34" s="15" t="str">
        <f>[30]Outubro!$D$17</f>
        <v>*</v>
      </c>
      <c r="O34" s="15" t="str">
        <f>[30]Outubro!$D$18</f>
        <v>*</v>
      </c>
      <c r="P34" s="15" t="str">
        <f>[30]Outubro!$D$19</f>
        <v>*</v>
      </c>
      <c r="Q34" s="15" t="str">
        <f>[30]Outubro!$D$20</f>
        <v>*</v>
      </c>
      <c r="R34" s="15" t="str">
        <f>[30]Outubro!$D$21</f>
        <v>*</v>
      </c>
      <c r="S34" s="15" t="str">
        <f>[30]Outubro!$D$22</f>
        <v>*</v>
      </c>
      <c r="T34" s="15" t="str">
        <f>[30]Outubro!$D$23</f>
        <v>*</v>
      </c>
      <c r="U34" s="15" t="str">
        <f>[30]Outubro!$D$24</f>
        <v>*</v>
      </c>
      <c r="V34" s="15" t="str">
        <f>[30]Outubro!$D$25</f>
        <v>*</v>
      </c>
      <c r="W34" s="15" t="str">
        <f>[30]Outubro!$D$26</f>
        <v>*</v>
      </c>
      <c r="X34" s="15" t="str">
        <f>[30]Outubro!$D$27</f>
        <v>*</v>
      </c>
      <c r="Y34" s="15" t="str">
        <f>[30]Outubro!$D$28</f>
        <v>*</v>
      </c>
      <c r="Z34" s="15" t="str">
        <f>[30]Outubro!$D$29</f>
        <v>*</v>
      </c>
      <c r="AA34" s="15" t="str">
        <f>[30]Outubro!$D$30</f>
        <v>*</v>
      </c>
      <c r="AB34" s="15" t="str">
        <f>[30]Outubro!$D$31</f>
        <v>*</v>
      </c>
      <c r="AC34" s="15" t="str">
        <f>[30]Outubro!$D$32</f>
        <v>*</v>
      </c>
      <c r="AD34" s="15" t="str">
        <f>[30]Outubro!$D$33</f>
        <v>*</v>
      </c>
      <c r="AE34" s="15" t="str">
        <f>[30]Outubro!$D$34</f>
        <v>*</v>
      </c>
      <c r="AF34" s="15" t="str">
        <f>[30]Outubro!$D$35</f>
        <v>*</v>
      </c>
      <c r="AG34" s="22">
        <f>MIN(B34:AF34)</f>
        <v>18.7</v>
      </c>
      <c r="AH34" s="97">
        <f>AVERAGE(B34:AF34)</f>
        <v>19.125</v>
      </c>
    </row>
    <row r="35" spans="1:34" ht="17.100000000000001" customHeight="1" x14ac:dyDescent="0.2">
      <c r="A35" s="89" t="s">
        <v>124</v>
      </c>
      <c r="B35" s="15">
        <f>[31]Outubro!$D$5</f>
        <v>19.8</v>
      </c>
      <c r="C35" s="15">
        <f>[31]Outubro!$D$6</f>
        <v>20.6</v>
      </c>
      <c r="D35" s="15">
        <f>[31]Outubro!$D$7</f>
        <v>20</v>
      </c>
      <c r="E35" s="15">
        <f>[31]Outubro!$D$8</f>
        <v>18.7</v>
      </c>
      <c r="F35" s="15">
        <f>[31]Outubro!$D$9</f>
        <v>20.2</v>
      </c>
      <c r="G35" s="15">
        <f>[31]Outubro!$D$10</f>
        <v>19.8</v>
      </c>
      <c r="H35" s="15">
        <f>[31]Outubro!$D$11</f>
        <v>19.7</v>
      </c>
      <c r="I35" s="15">
        <f>[31]Outubro!$D$12</f>
        <v>20.9</v>
      </c>
      <c r="J35" s="15">
        <f>[31]Outubro!$D$13</f>
        <v>20.5</v>
      </c>
      <c r="K35" s="15">
        <f>[31]Outubro!$D$14</f>
        <v>20.6</v>
      </c>
      <c r="L35" s="15">
        <f>[31]Outubro!$D$15</f>
        <v>20.3</v>
      </c>
      <c r="M35" s="15">
        <f>[31]Outubro!$D$16</f>
        <v>20.8</v>
      </c>
      <c r="N35" s="15">
        <f>[31]Outubro!$D$17</f>
        <v>20.6</v>
      </c>
      <c r="O35" s="15">
        <f>[31]Outubro!$D$18</f>
        <v>20.100000000000001</v>
      </c>
      <c r="P35" s="15">
        <f>[31]Outubro!$D$19</f>
        <v>22.1</v>
      </c>
      <c r="Q35" s="15">
        <f>[31]Outubro!$D$20</f>
        <v>19.899999999999999</v>
      </c>
      <c r="R35" s="15">
        <f>[31]Outubro!$D$21</f>
        <v>23</v>
      </c>
      <c r="S35" s="15">
        <f>[31]Outubro!$D$22</f>
        <v>23.6</v>
      </c>
      <c r="T35" s="15">
        <f>[31]Outubro!$D$23</f>
        <v>19.600000000000001</v>
      </c>
      <c r="U35" s="15">
        <f>[31]Outubro!$D$24</f>
        <v>20.9</v>
      </c>
      <c r="V35" s="15">
        <f>[31]Outubro!$D$25</f>
        <v>17.899999999999999</v>
      </c>
      <c r="W35" s="15">
        <f>[31]Outubro!$D$26</f>
        <v>16.8</v>
      </c>
      <c r="X35" s="15">
        <f>[31]Outubro!$D$27</f>
        <v>20.2</v>
      </c>
      <c r="Y35" s="15">
        <f>[31]Outubro!$D$28</f>
        <v>19.5</v>
      </c>
      <c r="Z35" s="15">
        <f>[31]Outubro!$D$29</f>
        <v>21.1</v>
      </c>
      <c r="AA35" s="15">
        <f>[31]Outubro!$D$30</f>
        <v>21.9</v>
      </c>
      <c r="AB35" s="15">
        <f>[31]Outubro!$D$31</f>
        <v>19.2</v>
      </c>
      <c r="AC35" s="15">
        <f>[31]Outubro!$D$32</f>
        <v>17.2</v>
      </c>
      <c r="AD35" s="15">
        <f>[31]Outubro!$D$33</f>
        <v>19.2</v>
      </c>
      <c r="AE35" s="15">
        <f>[31]Outubro!$D$34</f>
        <v>21.4</v>
      </c>
      <c r="AF35" s="15">
        <f>[31]Outubro!$D$35</f>
        <v>21.3</v>
      </c>
      <c r="AG35" s="23">
        <f t="shared" ref="AG35:AG44" si="9">MIN(B35:AF35)</f>
        <v>16.8</v>
      </c>
      <c r="AH35" s="98">
        <f t="shared" ref="AH35:AH49" si="10">AVERAGE(B35:AF35)</f>
        <v>20.238709677419362</v>
      </c>
    </row>
    <row r="36" spans="1:34" ht="17.100000000000001" customHeight="1" x14ac:dyDescent="0.2">
      <c r="A36" s="89" t="s">
        <v>127</v>
      </c>
      <c r="B36" s="15">
        <f>[32]Outubro!$D$5</f>
        <v>20.100000000000001</v>
      </c>
      <c r="C36" s="15">
        <f>[32]Outubro!$D$6</f>
        <v>21.3</v>
      </c>
      <c r="D36" s="15">
        <f>[32]Outubro!$D$7</f>
        <v>21.5</v>
      </c>
      <c r="E36" s="15">
        <f>[32]Outubro!$D$8</f>
        <v>19.5</v>
      </c>
      <c r="F36" s="15">
        <f>[32]Outubro!$D$9</f>
        <v>19.5</v>
      </c>
      <c r="G36" s="15">
        <f>[32]Outubro!$D$10</f>
        <v>18.899999999999999</v>
      </c>
      <c r="H36" s="15">
        <f>[32]Outubro!$D$11</f>
        <v>20.100000000000001</v>
      </c>
      <c r="I36" s="15">
        <f>[32]Outubro!$D$12</f>
        <v>21.9</v>
      </c>
      <c r="J36" s="15">
        <f>[32]Outubro!$D$13</f>
        <v>21.5</v>
      </c>
      <c r="K36" s="15">
        <f>[32]Outubro!$D$14</f>
        <v>19.5</v>
      </c>
      <c r="L36" s="15">
        <f>[32]Outubro!$D$15</f>
        <v>20.3</v>
      </c>
      <c r="M36" s="15">
        <f>[32]Outubro!$D$16</f>
        <v>21.9</v>
      </c>
      <c r="N36" s="15">
        <f>[32]Outubro!$D$17</f>
        <v>22.4</v>
      </c>
      <c r="O36" s="15">
        <f>[32]Outubro!$D$18</f>
        <v>21.8</v>
      </c>
      <c r="P36" s="15">
        <f>[32]Outubro!$D$19</f>
        <v>19.600000000000001</v>
      </c>
      <c r="Q36" s="15">
        <f>[32]Outubro!$D$20</f>
        <v>19.7</v>
      </c>
      <c r="R36" s="15">
        <f>[32]Outubro!$D$21</f>
        <v>23.1</v>
      </c>
      <c r="S36" s="15">
        <f>[32]Outubro!$D$22</f>
        <v>23.3</v>
      </c>
      <c r="T36" s="15">
        <f>[32]Outubro!$D$23</f>
        <v>21</v>
      </c>
      <c r="U36" s="15">
        <f>[32]Outubro!$D$24</f>
        <v>19.600000000000001</v>
      </c>
      <c r="V36" s="15">
        <f>[32]Outubro!$D$25</f>
        <v>19.5</v>
      </c>
      <c r="W36" s="15">
        <f>[32]Outubro!$D$26</f>
        <v>19.5</v>
      </c>
      <c r="X36" s="15">
        <f>[32]Outubro!$D$27</f>
        <v>21.7</v>
      </c>
      <c r="Y36" s="15">
        <f>[32]Outubro!$D$28</f>
        <v>22.6</v>
      </c>
      <c r="Z36" s="15">
        <f>[32]Outubro!$D$29</f>
        <v>22.2</v>
      </c>
      <c r="AA36" s="15">
        <f>[32]Outubro!$D$30</f>
        <v>22.5</v>
      </c>
      <c r="AB36" s="15">
        <f>[32]Outubro!$D$31</f>
        <v>21.3</v>
      </c>
      <c r="AC36" s="15">
        <f>[32]Outubro!$D$32</f>
        <v>16.3</v>
      </c>
      <c r="AD36" s="15">
        <f>[32]Outubro!$D$33</f>
        <v>20.8</v>
      </c>
      <c r="AE36" s="15">
        <f>[32]Outubro!$D$34</f>
        <v>22.3</v>
      </c>
      <c r="AF36" s="15">
        <f>[32]Outubro!$D$35</f>
        <v>23.5</v>
      </c>
      <c r="AG36" s="23">
        <f t="shared" si="9"/>
        <v>16.3</v>
      </c>
      <c r="AH36" s="98">
        <f t="shared" si="10"/>
        <v>20.9258064516129</v>
      </c>
    </row>
    <row r="37" spans="1:34" ht="17.100000000000001" customHeight="1" x14ac:dyDescent="0.2">
      <c r="A37" s="89" t="s">
        <v>131</v>
      </c>
      <c r="B37" s="15">
        <f>[33]Outubro!$D$5</f>
        <v>20.7</v>
      </c>
      <c r="C37" s="15">
        <f>[33]Outubro!$D$6</f>
        <v>21.7</v>
      </c>
      <c r="D37" s="15">
        <f>[33]Outubro!$D$7</f>
        <v>21.3</v>
      </c>
      <c r="E37" s="15">
        <f>[33]Outubro!$D$8</f>
        <v>21</v>
      </c>
      <c r="F37" s="15">
        <f>[33]Outubro!$D$9</f>
        <v>22.2</v>
      </c>
      <c r="G37" s="15">
        <f>[33]Outubro!$D$10</f>
        <v>18.100000000000001</v>
      </c>
      <c r="H37" s="15">
        <f>[33]Outubro!$D$11</f>
        <v>20.2</v>
      </c>
      <c r="I37" s="15">
        <f>[33]Outubro!$D$12</f>
        <v>20.9</v>
      </c>
      <c r="J37" s="15">
        <f>[33]Outubro!$D$13</f>
        <v>20.7</v>
      </c>
      <c r="K37" s="15">
        <f>[33]Outubro!$D$14</f>
        <v>20.6</v>
      </c>
      <c r="L37" s="15">
        <f>[33]Outubro!$D$15</f>
        <v>21.5</v>
      </c>
      <c r="M37" s="15">
        <f>[33]Outubro!$D$16</f>
        <v>19.2</v>
      </c>
      <c r="N37" s="15">
        <f>[33]Outubro!$D$17</f>
        <v>24.2</v>
      </c>
      <c r="O37" s="15">
        <f>[33]Outubro!$D$18</f>
        <v>22</v>
      </c>
      <c r="P37" s="15">
        <f>[33]Outubro!$D$19</f>
        <v>22.7</v>
      </c>
      <c r="Q37" s="15">
        <f>[33]Outubro!$D$20</f>
        <v>22.3</v>
      </c>
      <c r="R37" s="15">
        <f>[33]Outubro!$D$21</f>
        <v>23.1</v>
      </c>
      <c r="S37" s="15">
        <f>[33]Outubro!$D$22</f>
        <v>19.899999999999999</v>
      </c>
      <c r="T37" s="15">
        <f>[33]Outubro!$D$23</f>
        <v>19.7</v>
      </c>
      <c r="U37" s="15">
        <f>[33]Outubro!$D$24</f>
        <v>18.8</v>
      </c>
      <c r="V37" s="15">
        <f>[33]Outubro!$D$25</f>
        <v>15.8</v>
      </c>
      <c r="W37" s="15">
        <f>[33]Outubro!$D$26</f>
        <v>17.899999999999999</v>
      </c>
      <c r="X37" s="15">
        <f>[33]Outubro!$D$27</f>
        <v>21</v>
      </c>
      <c r="Y37" s="15">
        <f>[33]Outubro!$D$28</f>
        <v>21.4</v>
      </c>
      <c r="Z37" s="15">
        <f>[33]Outubro!$D$29</f>
        <v>21.6</v>
      </c>
      <c r="AA37" s="15">
        <f>[33]Outubro!$D$30</f>
        <v>21.9</v>
      </c>
      <c r="AB37" s="15">
        <f>[33]Outubro!$D$31</f>
        <v>21.3</v>
      </c>
      <c r="AC37" s="15">
        <f>[33]Outubro!$D$32</f>
        <v>16</v>
      </c>
      <c r="AD37" s="15">
        <f>[33]Outubro!$D$33</f>
        <v>17.899999999999999</v>
      </c>
      <c r="AE37" s="15">
        <f>[33]Outubro!$D$34</f>
        <v>20.7</v>
      </c>
      <c r="AF37" s="15">
        <f>[33]Outubro!$D$35</f>
        <v>21.1</v>
      </c>
      <c r="AG37" s="23">
        <f>MIN(B37:AF37)</f>
        <v>15.8</v>
      </c>
      <c r="AH37" s="98">
        <f>AVERAGE(B37:AF37)</f>
        <v>20.561290322580639</v>
      </c>
    </row>
    <row r="38" spans="1:34" ht="17.100000000000001" customHeight="1" x14ac:dyDescent="0.2">
      <c r="A38" s="89" t="s">
        <v>134</v>
      </c>
      <c r="B38" s="15">
        <f>[34]Outubro!$D$5</f>
        <v>20</v>
      </c>
      <c r="C38" s="15">
        <f>[34]Outubro!$D$6</f>
        <v>20.6</v>
      </c>
      <c r="D38" s="15">
        <f>[34]Outubro!$D$7</f>
        <v>18.8</v>
      </c>
      <c r="E38" s="15">
        <f>[34]Outubro!$D$8</f>
        <v>19.5</v>
      </c>
      <c r="F38" s="15">
        <f>[34]Outubro!$D$9</f>
        <v>17</v>
      </c>
      <c r="G38" s="15">
        <f>[34]Outubro!$D$10</f>
        <v>18.8</v>
      </c>
      <c r="H38" s="15">
        <f>[34]Outubro!$D$11</f>
        <v>19.600000000000001</v>
      </c>
      <c r="I38" s="15">
        <f>[34]Outubro!$D$12</f>
        <v>1.4</v>
      </c>
      <c r="J38" s="15">
        <f>[34]Outubro!$D$13</f>
        <v>18.5</v>
      </c>
      <c r="K38" s="15">
        <f>[34]Outubro!$D$14</f>
        <v>18.899999999999999</v>
      </c>
      <c r="L38" s="15">
        <f>[34]Outubro!$D$15</f>
        <v>20</v>
      </c>
      <c r="M38" s="15">
        <f>[34]Outubro!$D$16</f>
        <v>19.2</v>
      </c>
      <c r="N38" s="15">
        <f>[34]Outubro!$D$17</f>
        <v>22.9</v>
      </c>
      <c r="O38" s="15">
        <f>[34]Outubro!$D$18</f>
        <v>21.1</v>
      </c>
      <c r="P38" s="15">
        <f>[34]Outubro!$D$19</f>
        <v>19.899999999999999</v>
      </c>
      <c r="Q38" s="15">
        <f>[34]Outubro!$D$20</f>
        <v>19.3</v>
      </c>
      <c r="R38" s="15">
        <f>[34]Outubro!$D$21</f>
        <v>21.7</v>
      </c>
      <c r="S38" s="15">
        <f>[34]Outubro!$D$22</f>
        <v>19.5</v>
      </c>
      <c r="T38" s="15">
        <f>[34]Outubro!$D$23</f>
        <v>19.899999999999999</v>
      </c>
      <c r="U38" s="15">
        <f>[34]Outubro!$D$24</f>
        <v>19.7</v>
      </c>
      <c r="V38" s="15">
        <f>[34]Outubro!$D$25</f>
        <v>17.600000000000001</v>
      </c>
      <c r="W38" s="15">
        <f>[34]Outubro!$D$26</f>
        <v>18.2</v>
      </c>
      <c r="X38" s="15">
        <f>[34]Outubro!$D$27</f>
        <v>21</v>
      </c>
      <c r="Y38" s="15">
        <f>[34]Outubro!$D$28</f>
        <v>20.9</v>
      </c>
      <c r="Z38" s="15">
        <f>[34]Outubro!$D$29</f>
        <v>21.7</v>
      </c>
      <c r="AA38" s="15">
        <f>[34]Outubro!$D$30</f>
        <v>21.8</v>
      </c>
      <c r="AB38" s="15">
        <f>[34]Outubro!$D$31</f>
        <v>18.8</v>
      </c>
      <c r="AC38" s="15">
        <f>[34]Outubro!$D$32</f>
        <v>14.2</v>
      </c>
      <c r="AD38" s="15">
        <f>[34]Outubro!$D$33</f>
        <v>18.399999999999999</v>
      </c>
      <c r="AE38" s="15">
        <f>[34]Outubro!$D$34</f>
        <v>20.9</v>
      </c>
      <c r="AF38" s="15">
        <f>[34]Outubro!$D$35</f>
        <v>19.100000000000001</v>
      </c>
      <c r="AG38" s="23">
        <f t="shared" si="9"/>
        <v>1.4</v>
      </c>
      <c r="AH38" s="98">
        <f t="shared" si="10"/>
        <v>18.996774193548386</v>
      </c>
    </row>
    <row r="39" spans="1:34" ht="17.100000000000001" customHeight="1" x14ac:dyDescent="0.2">
      <c r="A39" s="89" t="s">
        <v>196</v>
      </c>
      <c r="B39" s="15">
        <f>[35]Outubro!$D$5</f>
        <v>18.8</v>
      </c>
      <c r="C39" s="15">
        <f>[35]Outubro!$D$6</f>
        <v>20.7</v>
      </c>
      <c r="D39" s="15">
        <f>[35]Outubro!$D$7</f>
        <v>20.8</v>
      </c>
      <c r="E39" s="15">
        <f>[35]Outubro!$D$8</f>
        <v>19.899999999999999</v>
      </c>
      <c r="F39" s="15">
        <f>[35]Outubro!$D$9</f>
        <v>19.3</v>
      </c>
      <c r="G39" s="15">
        <f>[35]Outubro!$D$10</f>
        <v>20.7</v>
      </c>
      <c r="H39" s="15">
        <f>[35]Outubro!$D$11</f>
        <v>21.8</v>
      </c>
      <c r="I39" s="15">
        <f>[35]Outubro!$D$12</f>
        <v>20.9</v>
      </c>
      <c r="J39" s="15">
        <f>[35]Outubro!$D$13</f>
        <v>20.6</v>
      </c>
      <c r="K39" s="15">
        <f>[35]Outubro!$D$14</f>
        <v>20.7</v>
      </c>
      <c r="L39" s="15">
        <f>[35]Outubro!$D$15</f>
        <v>21.2</v>
      </c>
      <c r="M39" s="15">
        <f>[35]Outubro!$D$16</f>
        <v>22.1</v>
      </c>
      <c r="N39" s="15">
        <f>[35]Outubro!$D$17</f>
        <v>20.100000000000001</v>
      </c>
      <c r="O39" s="15">
        <f>[35]Outubro!$D$18</f>
        <v>20.9</v>
      </c>
      <c r="P39" s="15">
        <f>[35]Outubro!$D$19</f>
        <v>20.9</v>
      </c>
      <c r="Q39" s="15">
        <f>[35]Outubro!$D$20</f>
        <v>20.2</v>
      </c>
      <c r="R39" s="15">
        <f>[35]Outubro!$D$21</f>
        <v>21.7</v>
      </c>
      <c r="S39" s="15">
        <f>[35]Outubro!$D$22</f>
        <v>22.3</v>
      </c>
      <c r="T39" s="15">
        <f>[35]Outubro!$D$23</f>
        <v>19.899999999999999</v>
      </c>
      <c r="U39" s="15">
        <f>[35]Outubro!$D$24</f>
        <v>22.5</v>
      </c>
      <c r="V39" s="15">
        <f>[35]Outubro!$D$25</f>
        <v>20.100000000000001</v>
      </c>
      <c r="W39" s="15">
        <f>[35]Outubro!$D$26</f>
        <v>19.2</v>
      </c>
      <c r="X39" s="15">
        <f>[35]Outubro!$D$27</f>
        <v>22.5</v>
      </c>
      <c r="Y39" s="15">
        <f>[35]Outubro!$D$28</f>
        <v>20.6</v>
      </c>
      <c r="Z39" s="15">
        <f>[35]Outubro!$D$29</f>
        <v>21.7</v>
      </c>
      <c r="AA39" s="15">
        <f>[35]Outubro!$D$30</f>
        <v>21.2</v>
      </c>
      <c r="AB39" s="15">
        <f>[35]Outubro!$D$31</f>
        <v>20.2</v>
      </c>
      <c r="AC39" s="15">
        <f>[35]Outubro!$D$32</f>
        <v>19.100000000000001</v>
      </c>
      <c r="AD39" s="15">
        <f>[35]Outubro!$D$33</f>
        <v>21.6</v>
      </c>
      <c r="AE39" s="15">
        <f>[35]Outubro!$D$34</f>
        <v>22.2</v>
      </c>
      <c r="AF39" s="15">
        <f>[35]Outubro!$D$35</f>
        <v>22.6</v>
      </c>
      <c r="AG39" s="23">
        <f t="shared" si="9"/>
        <v>18.8</v>
      </c>
      <c r="AH39" s="98">
        <f>AVERAGE(B39:AF39)</f>
        <v>20.870967741935488</v>
      </c>
    </row>
    <row r="40" spans="1:34" ht="17.100000000000001" customHeight="1" x14ac:dyDescent="0.2">
      <c r="A40" s="89" t="s">
        <v>197</v>
      </c>
      <c r="B40" s="15">
        <f>[36]Outubro!$D$5</f>
        <v>18.7</v>
      </c>
      <c r="C40" s="15">
        <f>[36]Outubro!$D$6</f>
        <v>21.7</v>
      </c>
      <c r="D40" s="15">
        <f>[36]Outubro!$D$7</f>
        <v>21.9</v>
      </c>
      <c r="E40" s="15">
        <f>[36]Outubro!$D$8</f>
        <v>19.3</v>
      </c>
      <c r="F40" s="15">
        <f>[36]Outubro!$D$9</f>
        <v>19.600000000000001</v>
      </c>
      <c r="G40" s="15">
        <f>[36]Outubro!$D$10</f>
        <v>21</v>
      </c>
      <c r="H40" s="15">
        <f>[36]Outubro!$D$11</f>
        <v>19.600000000000001</v>
      </c>
      <c r="I40" s="15">
        <f>[36]Outubro!$D$12</f>
        <v>20.2</v>
      </c>
      <c r="J40" s="15">
        <f>[36]Outubro!$D$13</f>
        <v>19.7</v>
      </c>
      <c r="K40" s="15">
        <f>[36]Outubro!$D$14</f>
        <v>19.2</v>
      </c>
      <c r="L40" s="15">
        <f>[36]Outubro!$D$15</f>
        <v>19.8</v>
      </c>
      <c r="M40" s="15">
        <f>[36]Outubro!$D$16</f>
        <v>19.899999999999999</v>
      </c>
      <c r="N40" s="15">
        <f>[36]Outubro!$D$17</f>
        <v>22.5</v>
      </c>
      <c r="O40" s="15">
        <f>[36]Outubro!$D$18</f>
        <v>21.6</v>
      </c>
      <c r="P40" s="15">
        <f>[36]Outubro!$D$19</f>
        <v>20.9</v>
      </c>
      <c r="Q40" s="15">
        <f>[36]Outubro!$D$20</f>
        <v>20.100000000000001</v>
      </c>
      <c r="R40" s="15">
        <f>[36]Outubro!$D$21</f>
        <v>23.1</v>
      </c>
      <c r="S40" s="15">
        <f>[36]Outubro!$D$22</f>
        <v>20.2</v>
      </c>
      <c r="T40" s="15">
        <f>[36]Outubro!$D$23</f>
        <v>20.3</v>
      </c>
      <c r="U40" s="15">
        <f>[36]Outubro!$D$24</f>
        <v>20.7</v>
      </c>
      <c r="V40" s="15">
        <f>[36]Outubro!$D$25</f>
        <v>18</v>
      </c>
      <c r="W40" s="15">
        <f>[36]Outubro!$D$26</f>
        <v>17.899999999999999</v>
      </c>
      <c r="X40" s="15">
        <f>[36]Outubro!$D$27</f>
        <v>20.9</v>
      </c>
      <c r="Y40" s="15">
        <f>[36]Outubro!$D$28</f>
        <v>21.2</v>
      </c>
      <c r="Z40" s="15">
        <f>[36]Outubro!$D$29</f>
        <v>22.2</v>
      </c>
      <c r="AA40" s="15">
        <f>[36]Outubro!$D$30</f>
        <v>21.4</v>
      </c>
      <c r="AB40" s="15">
        <f>[36]Outubro!$D$31</f>
        <v>20.9</v>
      </c>
      <c r="AC40" s="15">
        <f>[36]Outubro!$D$32</f>
        <v>15</v>
      </c>
      <c r="AD40" s="15">
        <f>[36]Outubro!$D$33</f>
        <v>18.899999999999999</v>
      </c>
      <c r="AE40" s="15">
        <f>[36]Outubro!$D$34</f>
        <v>21.6</v>
      </c>
      <c r="AF40" s="15">
        <f>[36]Outubro!$D$35</f>
        <v>19.5</v>
      </c>
      <c r="AG40" s="23">
        <f t="shared" si="9"/>
        <v>15</v>
      </c>
      <c r="AH40" s="98">
        <f t="shared" si="10"/>
        <v>20.241935483870964</v>
      </c>
    </row>
    <row r="41" spans="1:34" ht="17.100000000000001" customHeight="1" x14ac:dyDescent="0.2">
      <c r="A41" s="89" t="s">
        <v>198</v>
      </c>
      <c r="B41" s="15">
        <f>[37]Outubro!$D$5</f>
        <v>19.8</v>
      </c>
      <c r="C41" s="15">
        <f>[37]Outubro!$D$6</f>
        <v>22</v>
      </c>
      <c r="D41" s="15">
        <f>[37]Outubro!$D$7</f>
        <v>20.5</v>
      </c>
      <c r="E41" s="15">
        <f>[37]Outubro!$D$8</f>
        <v>19.2</v>
      </c>
      <c r="F41" s="15">
        <f>[37]Outubro!$D$9</f>
        <v>18.100000000000001</v>
      </c>
      <c r="G41" s="15">
        <f>[37]Outubro!$D$10</f>
        <v>18.399999999999999</v>
      </c>
      <c r="H41" s="15">
        <f>[37]Outubro!$D$11</f>
        <v>19.7</v>
      </c>
      <c r="I41" s="15">
        <f>[37]Outubro!$D$12</f>
        <v>20.5</v>
      </c>
      <c r="J41" s="15">
        <f>[37]Outubro!$D$13</f>
        <v>19.5</v>
      </c>
      <c r="K41" s="15">
        <f>[37]Outubro!$D$14</f>
        <v>19.5</v>
      </c>
      <c r="L41" s="15">
        <f>[37]Outubro!$D$15</f>
        <v>20.2</v>
      </c>
      <c r="M41" s="15">
        <f>[37]Outubro!$D$16</f>
        <v>19.2</v>
      </c>
      <c r="N41" s="15">
        <f>[37]Outubro!$D$17</f>
        <v>22.2</v>
      </c>
      <c r="O41" s="15">
        <f>[37]Outubro!$D$18</f>
        <v>19.899999999999999</v>
      </c>
      <c r="P41" s="15">
        <f>[37]Outubro!$D$19</f>
        <v>20.100000000000001</v>
      </c>
      <c r="Q41" s="15">
        <f>[37]Outubro!$D$20</f>
        <v>19.7</v>
      </c>
      <c r="R41" s="15">
        <f>[37]Outubro!$D$21</f>
        <v>22.2</v>
      </c>
      <c r="S41" s="15">
        <f>[37]Outubro!$D$22</f>
        <v>19.3</v>
      </c>
      <c r="T41" s="15">
        <f>[37]Outubro!$D$23</f>
        <v>18.8</v>
      </c>
      <c r="U41" s="15">
        <f>[37]Outubro!$D$24</f>
        <v>18.399999999999999</v>
      </c>
      <c r="V41" s="15">
        <f>[37]Outubro!$D$25</f>
        <v>17.3</v>
      </c>
      <c r="W41" s="15">
        <f>[37]Outubro!$D$26</f>
        <v>17.2</v>
      </c>
      <c r="X41" s="15">
        <f>[37]Outubro!$D$27</f>
        <v>18.899999999999999</v>
      </c>
      <c r="Y41" s="15">
        <f>[37]Outubro!$D$28</f>
        <v>20.7</v>
      </c>
      <c r="Z41" s="15">
        <f>[37]Outubro!$D$29</f>
        <v>21.8</v>
      </c>
      <c r="AA41" s="15">
        <f>[37]Outubro!$D$30</f>
        <v>21.6</v>
      </c>
      <c r="AB41" s="15">
        <f>[37]Outubro!$D$31</f>
        <v>17.8</v>
      </c>
      <c r="AC41" s="15">
        <f>[37]Outubro!$D$32</f>
        <v>12.9</v>
      </c>
      <c r="AD41" s="15">
        <f>[37]Outubro!$D$33</f>
        <v>16.399999999999999</v>
      </c>
      <c r="AE41" s="15">
        <f>[37]Outubro!$D$34</f>
        <v>20.5</v>
      </c>
      <c r="AF41" s="15">
        <f>[37]Outubro!$D$35</f>
        <v>17.899999999999999</v>
      </c>
      <c r="AG41" s="23">
        <f t="shared" si="9"/>
        <v>12.9</v>
      </c>
      <c r="AH41" s="98">
        <f>AVERAGE(B41:AF41)</f>
        <v>19.36129032258064</v>
      </c>
    </row>
    <row r="42" spans="1:34" ht="17.100000000000001" customHeight="1" x14ac:dyDescent="0.2">
      <c r="A42" s="89" t="s">
        <v>199</v>
      </c>
      <c r="B42" s="15">
        <f>[38]Outubro!$D$5</f>
        <v>19</v>
      </c>
      <c r="C42" s="15">
        <f>[38]Outubro!$D$6</f>
        <v>20.100000000000001</v>
      </c>
      <c r="D42" s="15">
        <f>[38]Outubro!$D$7</f>
        <v>21.6</v>
      </c>
      <c r="E42" s="15">
        <f>[38]Outubro!$D$8</f>
        <v>19.399999999999999</v>
      </c>
      <c r="F42" s="15">
        <f>[38]Outubro!$D$9</f>
        <v>19.3</v>
      </c>
      <c r="G42" s="15">
        <f>[38]Outubro!$D$10</f>
        <v>21.7</v>
      </c>
      <c r="H42" s="15">
        <f>[38]Outubro!$D$11</f>
        <v>19.7</v>
      </c>
      <c r="I42" s="15">
        <f>[38]Outubro!$D$12</f>
        <v>20.6</v>
      </c>
      <c r="J42" s="15">
        <f>[38]Outubro!$D$13</f>
        <v>20.399999999999999</v>
      </c>
      <c r="K42" s="15">
        <f>[38]Outubro!$D$14</f>
        <v>19.8</v>
      </c>
      <c r="L42" s="15">
        <f>[38]Outubro!$D$15</f>
        <v>20.399999999999999</v>
      </c>
      <c r="M42" s="15">
        <f>[38]Outubro!$D$16</f>
        <v>19.899999999999999</v>
      </c>
      <c r="N42" s="15">
        <f>[38]Outubro!$D$17</f>
        <v>21.8</v>
      </c>
      <c r="O42" s="15">
        <f>[38]Outubro!$D$18</f>
        <v>22.3</v>
      </c>
      <c r="P42" s="15">
        <f>[38]Outubro!$D$19</f>
        <v>20.8</v>
      </c>
      <c r="Q42" s="15">
        <f>[38]Outubro!$D$20</f>
        <v>19.2</v>
      </c>
      <c r="R42" s="15">
        <f>[38]Outubro!$D$21</f>
        <v>23</v>
      </c>
      <c r="S42" s="15">
        <f>[38]Outubro!$D$22</f>
        <v>20.3</v>
      </c>
      <c r="T42" s="15">
        <f>[38]Outubro!$D$23</f>
        <v>20.100000000000001</v>
      </c>
      <c r="U42" s="15">
        <f>[38]Outubro!$D$24</f>
        <v>21</v>
      </c>
      <c r="V42" s="15">
        <f>[38]Outubro!$D$25</f>
        <v>17.5</v>
      </c>
      <c r="W42" s="15">
        <f>[38]Outubro!$D$26</f>
        <v>18.899999999999999</v>
      </c>
      <c r="X42" s="15">
        <f>[38]Outubro!$D$27</f>
        <v>19.899999999999999</v>
      </c>
      <c r="Y42" s="15">
        <f>[38]Outubro!$D$28</f>
        <v>21.1</v>
      </c>
      <c r="Z42" s="15">
        <f>[38]Outubro!$D$29</f>
        <v>22.4</v>
      </c>
      <c r="AA42" s="15">
        <f>[38]Outubro!$D$30</f>
        <v>22.5</v>
      </c>
      <c r="AB42" s="15">
        <f>[38]Outubro!$D$31</f>
        <v>21.6</v>
      </c>
      <c r="AC42" s="15">
        <f>[38]Outubro!$D$32</f>
        <v>15.9</v>
      </c>
      <c r="AD42" s="15">
        <f>[38]Outubro!$D$33</f>
        <v>19.600000000000001</v>
      </c>
      <c r="AE42" s="15">
        <f>[38]Outubro!$D$34</f>
        <v>21.7</v>
      </c>
      <c r="AF42" s="15">
        <f>[38]Outubro!$D$35</f>
        <v>19.5</v>
      </c>
      <c r="AG42" s="23">
        <f>MIN(B42:AF42)</f>
        <v>15.9</v>
      </c>
      <c r="AH42" s="98">
        <f>AVERAGE(B42:AF42)</f>
        <v>20.354838709677423</v>
      </c>
    </row>
    <row r="43" spans="1:34" ht="17.100000000000001" customHeight="1" x14ac:dyDescent="0.2">
      <c r="A43" s="89" t="s">
        <v>200</v>
      </c>
      <c r="B43" s="15">
        <f>[39]Outubro!$D$5</f>
        <v>19.3</v>
      </c>
      <c r="C43" s="15">
        <f>[39]Outubro!$D$6</f>
        <v>20.399999999999999</v>
      </c>
      <c r="D43" s="15">
        <f>[39]Outubro!$D$7</f>
        <v>21.1</v>
      </c>
      <c r="E43" s="15">
        <f>[39]Outubro!$D$8</f>
        <v>19.5</v>
      </c>
      <c r="F43" s="15">
        <f>[39]Outubro!$D$9</f>
        <v>17.2</v>
      </c>
      <c r="G43" s="15">
        <f>[39]Outubro!$D$10</f>
        <v>19</v>
      </c>
      <c r="H43" s="15">
        <f>[39]Outubro!$D$11</f>
        <v>18.7</v>
      </c>
      <c r="I43" s="15">
        <f>[39]Outubro!$D$12</f>
        <v>19.2</v>
      </c>
      <c r="J43" s="15">
        <f>[39]Outubro!$D$13</f>
        <v>18.899999999999999</v>
      </c>
      <c r="K43" s="15">
        <f>[39]Outubro!$D$14</f>
        <v>19</v>
      </c>
      <c r="L43" s="15">
        <f>[39]Outubro!$D$15</f>
        <v>19.5</v>
      </c>
      <c r="M43" s="15">
        <f>[39]Outubro!$D$16</f>
        <v>19.100000000000001</v>
      </c>
      <c r="N43" s="15">
        <f>[39]Outubro!$D$17</f>
        <v>20.8</v>
      </c>
      <c r="O43" s="15">
        <f>[39]Outubro!$D$18</f>
        <v>21.7</v>
      </c>
      <c r="P43" s="15">
        <f>[39]Outubro!$D$19</f>
        <v>19.3</v>
      </c>
      <c r="Q43" s="15">
        <f>[39]Outubro!$D$20</f>
        <v>18.8</v>
      </c>
      <c r="R43" s="15">
        <f>[39]Outubro!$D$21</f>
        <v>22.3</v>
      </c>
      <c r="S43" s="15">
        <f>[39]Outubro!$D$22</f>
        <v>19.399999999999999</v>
      </c>
      <c r="T43" s="15">
        <f>[39]Outubro!$D$23</f>
        <v>19.5</v>
      </c>
      <c r="U43" s="15">
        <f>[39]Outubro!$D$24</f>
        <v>19.5</v>
      </c>
      <c r="V43" s="15">
        <f>[39]Outubro!$D$25</f>
        <v>17.399999999999999</v>
      </c>
      <c r="W43" s="15">
        <f>[39]Outubro!$D$26</f>
        <v>17.7</v>
      </c>
      <c r="X43" s="15">
        <f>[39]Outubro!$D$27</f>
        <v>20.399999999999999</v>
      </c>
      <c r="Y43" s="15">
        <f>[39]Outubro!$D$28</f>
        <v>20.399999999999999</v>
      </c>
      <c r="Z43" s="15">
        <f>[39]Outubro!$D$29</f>
        <v>21.9</v>
      </c>
      <c r="AA43" s="15">
        <f>[39]Outubro!$D$30</f>
        <v>21.4</v>
      </c>
      <c r="AB43" s="15">
        <f>[39]Outubro!$D$31</f>
        <v>19.100000000000001</v>
      </c>
      <c r="AC43" s="15">
        <f>[39]Outubro!$D$32</f>
        <v>13.6</v>
      </c>
      <c r="AD43" s="15">
        <f>[39]Outubro!$D$33</f>
        <v>17.899999999999999</v>
      </c>
      <c r="AE43" s="15">
        <f>[39]Outubro!$D$34</f>
        <v>20.100000000000001</v>
      </c>
      <c r="AF43" s="15">
        <f>[39]Outubro!$D$35</f>
        <v>19.3</v>
      </c>
      <c r="AG43" s="23">
        <f t="shared" si="9"/>
        <v>13.6</v>
      </c>
      <c r="AH43" s="98">
        <f t="shared" si="10"/>
        <v>19.399999999999995</v>
      </c>
    </row>
    <row r="44" spans="1:34" ht="17.100000000000001" customHeight="1" x14ac:dyDescent="0.2">
      <c r="A44" s="89" t="s">
        <v>201</v>
      </c>
      <c r="B44" s="15">
        <f>[40]Outubro!$D$5</f>
        <v>22.2</v>
      </c>
      <c r="C44" s="15">
        <f>[40]Outubro!$D$6</f>
        <v>23.6</v>
      </c>
      <c r="D44" s="15">
        <f>[40]Outubro!$D$7</f>
        <v>24.3</v>
      </c>
      <c r="E44" s="15">
        <f>[40]Outubro!$D$8</f>
        <v>22</v>
      </c>
      <c r="F44" s="15">
        <f>[40]Outubro!$D$9</f>
        <v>22.2</v>
      </c>
      <c r="G44" s="15">
        <f>[40]Outubro!$D$10</f>
        <v>22.2</v>
      </c>
      <c r="H44" s="15">
        <f>[40]Outubro!$D$11</f>
        <v>21</v>
      </c>
      <c r="I44" s="15">
        <f>[40]Outubro!$D$12</f>
        <v>23.4</v>
      </c>
      <c r="J44" s="15">
        <f>[40]Outubro!$D$13</f>
        <v>22.8</v>
      </c>
      <c r="K44" s="15">
        <f>[40]Outubro!$D$14</f>
        <v>21.2</v>
      </c>
      <c r="L44" s="15">
        <f>[40]Outubro!$D$15</f>
        <v>21.8</v>
      </c>
      <c r="M44" s="15">
        <f>[40]Outubro!$D$16</f>
        <v>22.7</v>
      </c>
      <c r="N44" s="15">
        <f>[40]Outubro!$D$17</f>
        <v>24.5</v>
      </c>
      <c r="O44" s="15">
        <f>[40]Outubro!$D$18</f>
        <v>23.2</v>
      </c>
      <c r="P44" s="15">
        <f>[40]Outubro!$D$19</f>
        <v>23.3</v>
      </c>
      <c r="Q44" s="15">
        <f>[40]Outubro!$D$20</f>
        <v>21.3</v>
      </c>
      <c r="R44" s="15">
        <f>[40]Outubro!$D$21</f>
        <v>25.1</v>
      </c>
      <c r="S44" s="15">
        <f>[40]Outubro!$D$22</f>
        <v>22.3</v>
      </c>
      <c r="T44" s="15">
        <f>[40]Outubro!$D$23</f>
        <v>21.4</v>
      </c>
      <c r="U44" s="15">
        <f>[40]Outubro!$D$24</f>
        <v>21.7</v>
      </c>
      <c r="V44" s="15">
        <f>[40]Outubro!$D$25</f>
        <v>19.2</v>
      </c>
      <c r="W44" s="15">
        <f>[40]Outubro!$D$26</f>
        <v>17.600000000000001</v>
      </c>
      <c r="X44" s="15">
        <f>[40]Outubro!$D$27</f>
        <v>22.9</v>
      </c>
      <c r="Y44" s="15">
        <f>[40]Outubro!$D$28</f>
        <v>22.9</v>
      </c>
      <c r="Z44" s="15">
        <f>[40]Outubro!$D$29</f>
        <v>23.9</v>
      </c>
      <c r="AA44" s="15">
        <f>[40]Outubro!$D$30</f>
        <v>23.6</v>
      </c>
      <c r="AB44" s="15">
        <f>[40]Outubro!$D$31</f>
        <v>22.4</v>
      </c>
      <c r="AC44" s="15">
        <f>[40]Outubro!$D$32</f>
        <v>14.7</v>
      </c>
      <c r="AD44" s="15">
        <f>[40]Outubro!$D$33</f>
        <v>19.8</v>
      </c>
      <c r="AE44" s="15">
        <f>[40]Outubro!$D$34</f>
        <v>22.3</v>
      </c>
      <c r="AF44" s="15">
        <f>[40]Outubro!$D$35</f>
        <v>22.4</v>
      </c>
      <c r="AG44" s="23">
        <f t="shared" si="9"/>
        <v>14.7</v>
      </c>
      <c r="AH44" s="98">
        <f t="shared" si="10"/>
        <v>22.061290322580643</v>
      </c>
    </row>
    <row r="45" spans="1:34" ht="17.100000000000001" customHeight="1" x14ac:dyDescent="0.2">
      <c r="A45" s="89" t="s">
        <v>163</v>
      </c>
      <c r="B45" s="15">
        <f>[41]Outubro!$D$5</f>
        <v>20.100000000000001</v>
      </c>
      <c r="C45" s="15">
        <f>[41]Outubro!$D$6</f>
        <v>23.1</v>
      </c>
      <c r="D45" s="15">
        <f>[41]Outubro!$D$7</f>
        <v>21.7</v>
      </c>
      <c r="E45" s="15">
        <f>[41]Outubro!$D$8</f>
        <v>19.8</v>
      </c>
      <c r="F45" s="15">
        <f>[41]Outubro!$D$9</f>
        <v>19.7</v>
      </c>
      <c r="G45" s="15">
        <f>[41]Outubro!$D$10</f>
        <v>18.600000000000001</v>
      </c>
      <c r="H45" s="15">
        <f>[41]Outubro!$D$11</f>
        <v>19.100000000000001</v>
      </c>
      <c r="I45" s="15">
        <f>[41]Outubro!$D$12</f>
        <v>20.9</v>
      </c>
      <c r="J45" s="15">
        <f>[41]Outubro!$D$13</f>
        <v>20.100000000000001</v>
      </c>
      <c r="K45" s="15">
        <f>[41]Outubro!$D$14</f>
        <v>19.2</v>
      </c>
      <c r="L45" s="15">
        <f>[41]Outubro!$D$15</f>
        <v>19.2</v>
      </c>
      <c r="M45" s="15">
        <f>[41]Outubro!$D$16</f>
        <v>18.8</v>
      </c>
      <c r="N45" s="15">
        <f>[41]Outubro!$D$17</f>
        <v>23.9</v>
      </c>
      <c r="O45" s="15">
        <f>[41]Outubro!$D$18</f>
        <v>21</v>
      </c>
      <c r="P45" s="15">
        <f>[41]Outubro!$D$19</f>
        <v>20.399999999999999</v>
      </c>
      <c r="Q45" s="15">
        <f>[41]Outubro!$D$20</f>
        <v>20.8</v>
      </c>
      <c r="R45" s="15">
        <f>[41]Outubro!$D$21</f>
        <v>24.3</v>
      </c>
      <c r="S45" s="15">
        <f>[41]Outubro!$D$22</f>
        <v>19.8</v>
      </c>
      <c r="T45" s="15">
        <f>[41]Outubro!$D$23</f>
        <v>19.600000000000001</v>
      </c>
      <c r="U45" s="15">
        <f>[41]Outubro!$D$24</f>
        <v>19.3</v>
      </c>
      <c r="V45" s="15">
        <f>[41]Outubro!$D$25</f>
        <v>16</v>
      </c>
      <c r="W45" s="15">
        <f>[41]Outubro!$D$26</f>
        <v>17.899999999999999</v>
      </c>
      <c r="X45" s="15">
        <f>[41]Outubro!$D$27</f>
        <v>22.1</v>
      </c>
      <c r="Y45" s="15">
        <f>[41]Outubro!$D$28</f>
        <v>21.2</v>
      </c>
      <c r="Z45" s="15">
        <f>[41]Outubro!$D$29</f>
        <v>21.4</v>
      </c>
      <c r="AA45" s="15">
        <f>[41]Outubro!$D$30</f>
        <v>20.399999999999999</v>
      </c>
      <c r="AB45" s="15">
        <f>[41]Outubro!$D$31</f>
        <v>20.6</v>
      </c>
      <c r="AC45" s="15">
        <f>[41]Outubro!$D$32</f>
        <v>14.2</v>
      </c>
      <c r="AD45" s="15">
        <f>[41]Outubro!$D$33</f>
        <v>18.5</v>
      </c>
      <c r="AE45" s="15">
        <f>[41]Outubro!$D$34</f>
        <v>21.1</v>
      </c>
      <c r="AF45" s="15">
        <f>[41]Outubro!$D$35</f>
        <v>19.3</v>
      </c>
      <c r="AG45" s="23">
        <f>MIN(B45:AF45)</f>
        <v>14.2</v>
      </c>
      <c r="AH45" s="98">
        <f t="shared" si="10"/>
        <v>20.067741935483873</v>
      </c>
    </row>
    <row r="46" spans="1:34" ht="17.100000000000001" customHeight="1" x14ac:dyDescent="0.2">
      <c r="A46" s="89" t="s">
        <v>202</v>
      </c>
      <c r="B46" s="15">
        <f>[42]Outubro!$D$5</f>
        <v>20.399999999999999</v>
      </c>
      <c r="C46" s="15">
        <f>[42]Outubro!$D$6</f>
        <v>22.3</v>
      </c>
      <c r="D46" s="15">
        <f>[42]Outubro!$D$7</f>
        <v>22.7</v>
      </c>
      <c r="E46" s="15">
        <f>[42]Outubro!$D$8</f>
        <v>23.5</v>
      </c>
      <c r="F46" s="15">
        <f>[42]Outubro!$D$9</f>
        <v>23.3</v>
      </c>
      <c r="G46" s="15">
        <f>[42]Outubro!$D$10</f>
        <v>23.3</v>
      </c>
      <c r="H46" s="15">
        <f>[42]Outubro!$D$11</f>
        <v>22.1</v>
      </c>
      <c r="I46" s="15">
        <f>[42]Outubro!$D$12</f>
        <v>22.8</v>
      </c>
      <c r="J46" s="15">
        <f>[42]Outubro!$D$13</f>
        <v>22.5</v>
      </c>
      <c r="K46" s="15">
        <f>[42]Outubro!$D$14</f>
        <v>21.5</v>
      </c>
      <c r="L46" s="15">
        <f>[42]Outubro!$D$15</f>
        <v>23.8</v>
      </c>
      <c r="M46" s="15">
        <f>[42]Outubro!$D$16</f>
        <v>23.9</v>
      </c>
      <c r="N46" s="15">
        <f>[42]Outubro!$D$17</f>
        <v>21.5</v>
      </c>
      <c r="O46" s="15">
        <f>[42]Outubro!$D$18</f>
        <v>23.5</v>
      </c>
      <c r="P46" s="15">
        <f>[42]Outubro!$D$19</f>
        <v>22.7</v>
      </c>
      <c r="Q46" s="15">
        <f>[42]Outubro!$D$20</f>
        <v>21.3</v>
      </c>
      <c r="R46" s="15">
        <f>[42]Outubro!$D$21</f>
        <v>23.5</v>
      </c>
      <c r="S46" s="15">
        <f>[42]Outubro!$D$22</f>
        <v>24.2</v>
      </c>
      <c r="T46" s="15">
        <f>[42]Outubro!$D$23</f>
        <v>22.2</v>
      </c>
      <c r="U46" s="15">
        <f>[42]Outubro!$D$24</f>
        <v>22.2</v>
      </c>
      <c r="V46" s="15">
        <f>[42]Outubro!$D$25</f>
        <v>22.7</v>
      </c>
      <c r="W46" s="15">
        <f>[42]Outubro!$D$26</f>
        <v>23.2</v>
      </c>
      <c r="X46" s="15">
        <f>[42]Outubro!$D$27</f>
        <v>23.9</v>
      </c>
      <c r="Y46" s="15">
        <f>[42]Outubro!$D$28</f>
        <v>22.9</v>
      </c>
      <c r="Z46" s="15">
        <f>[42]Outubro!$D$29</f>
        <v>23</v>
      </c>
      <c r="AA46" s="15">
        <f>[42]Outubro!$D$30</f>
        <v>22.4</v>
      </c>
      <c r="AB46" s="15">
        <f>[42]Outubro!$D$31</f>
        <v>23.8</v>
      </c>
      <c r="AC46" s="15">
        <f>[42]Outubro!$D$32</f>
        <v>23</v>
      </c>
      <c r="AD46" s="15">
        <f>[42]Outubro!$D$33</f>
        <v>24.2</v>
      </c>
      <c r="AE46" s="15">
        <f>[42]Outubro!$D$34</f>
        <v>23.1</v>
      </c>
      <c r="AF46" s="15">
        <f>[42]Outubro!$D$35</f>
        <v>23.8</v>
      </c>
      <c r="AG46" s="23">
        <f>MIN(B46:AF46)</f>
        <v>20.399999999999999</v>
      </c>
      <c r="AH46" s="98">
        <f t="shared" si="10"/>
        <v>22.877419354838707</v>
      </c>
    </row>
    <row r="47" spans="1:34" ht="17.100000000000001" customHeight="1" x14ac:dyDescent="0.2">
      <c r="A47" s="89" t="s">
        <v>203</v>
      </c>
      <c r="B47" s="15">
        <f>[43]Outubro!$D$5</f>
        <v>19.100000000000001</v>
      </c>
      <c r="C47" s="15">
        <f>[43]Outubro!$D$6</f>
        <v>22.4</v>
      </c>
      <c r="D47" s="15">
        <f>[43]Outubro!$D$7</f>
        <v>21.7</v>
      </c>
      <c r="E47" s="15">
        <f>[43]Outubro!$D$8</f>
        <v>20.399999999999999</v>
      </c>
      <c r="F47" s="15">
        <f>[43]Outubro!$D$9</f>
        <v>21.1</v>
      </c>
      <c r="G47" s="15">
        <f>[43]Outubro!$D$10</f>
        <v>21.5</v>
      </c>
      <c r="H47" s="15">
        <f>[43]Outubro!$D$11</f>
        <v>21.1</v>
      </c>
      <c r="I47" s="15">
        <f>[43]Outubro!$D$12</f>
        <v>22.1</v>
      </c>
      <c r="J47" s="15">
        <f>[43]Outubro!$D$13</f>
        <v>21.6</v>
      </c>
      <c r="K47" s="15">
        <f>[43]Outubro!$D$14</f>
        <v>21.2</v>
      </c>
      <c r="L47" s="15">
        <f>[43]Outubro!$D$15</f>
        <v>21.2</v>
      </c>
      <c r="M47" s="15">
        <f>[43]Outubro!$D$16</f>
        <v>22.2</v>
      </c>
      <c r="N47" s="15">
        <f>[43]Outubro!$D$17</f>
        <v>23.1</v>
      </c>
      <c r="O47" s="15">
        <f>[43]Outubro!$D$18</f>
        <v>21.5</v>
      </c>
      <c r="P47" s="15">
        <f>[43]Outubro!$D$19</f>
        <v>22.8</v>
      </c>
      <c r="Q47" s="15">
        <f>[43]Outubro!$D$20</f>
        <v>21.6</v>
      </c>
      <c r="R47" s="15">
        <f>[43]Outubro!$D$21</f>
        <v>23.6</v>
      </c>
      <c r="S47" s="15">
        <f>[43]Outubro!$D$22</f>
        <v>21.5</v>
      </c>
      <c r="T47" s="15">
        <f>[43]Outubro!$D$23</f>
        <v>20.3</v>
      </c>
      <c r="U47" s="15">
        <f>[43]Outubro!$D$24</f>
        <v>21.4</v>
      </c>
      <c r="V47" s="15">
        <f>[43]Outubro!$D$25</f>
        <v>18.3</v>
      </c>
      <c r="W47" s="15">
        <f>[43]Outubro!$D$26</f>
        <v>17.2</v>
      </c>
      <c r="X47" s="15">
        <f>[43]Outubro!$D$27</f>
        <v>22.6</v>
      </c>
      <c r="Y47" s="15">
        <f>[43]Outubro!$D$28</f>
        <v>21.9</v>
      </c>
      <c r="Z47" s="15">
        <f>[43]Outubro!$D$29</f>
        <v>22.1</v>
      </c>
      <c r="AA47" s="15">
        <f>[43]Outubro!$D$30</f>
        <v>22.8</v>
      </c>
      <c r="AB47" s="15">
        <f>[43]Outubro!$D$31</f>
        <v>21.7</v>
      </c>
      <c r="AC47" s="15">
        <f>[43]Outubro!$D$32</f>
        <v>17.100000000000001</v>
      </c>
      <c r="AD47" s="15">
        <f>[43]Outubro!$D$33</f>
        <v>19.600000000000001</v>
      </c>
      <c r="AE47" s="15">
        <f>[43]Outubro!$D$34</f>
        <v>21.9</v>
      </c>
      <c r="AF47" s="15">
        <f>[43]Outubro!$D$35</f>
        <v>19.2</v>
      </c>
      <c r="AG47" s="23">
        <f>MIN(B47:AF47)</f>
        <v>17.100000000000001</v>
      </c>
      <c r="AH47" s="98">
        <f t="shared" si="10"/>
        <v>21.154838709677421</v>
      </c>
    </row>
    <row r="48" spans="1:34" ht="17.100000000000001" customHeight="1" x14ac:dyDescent="0.2">
      <c r="A48" s="89" t="s">
        <v>178</v>
      </c>
      <c r="B48" s="15">
        <f>[44]Outubro!$D$5</f>
        <v>19.8</v>
      </c>
      <c r="C48" s="15">
        <f>[44]Outubro!$D$6</f>
        <v>22.1</v>
      </c>
      <c r="D48" s="15">
        <f>[44]Outubro!$D$7</f>
        <v>20.6</v>
      </c>
      <c r="E48" s="15">
        <f>[44]Outubro!$D$8</f>
        <v>19.7</v>
      </c>
      <c r="F48" s="15">
        <f>[44]Outubro!$D$9</f>
        <v>21.8</v>
      </c>
      <c r="G48" s="15">
        <f>[44]Outubro!$D$10</f>
        <v>19.100000000000001</v>
      </c>
      <c r="H48" s="15">
        <f>[44]Outubro!$D$11</f>
        <v>19.600000000000001</v>
      </c>
      <c r="I48" s="15">
        <f>[44]Outubro!$D$12</f>
        <v>21.2</v>
      </c>
      <c r="J48" s="15">
        <f>[44]Outubro!$D$13</f>
        <v>20.5</v>
      </c>
      <c r="K48" s="15">
        <f>[44]Outubro!$D$14</f>
        <v>20.399999999999999</v>
      </c>
      <c r="L48" s="15">
        <f>[44]Outubro!$D$15</f>
        <v>20.7</v>
      </c>
      <c r="M48" s="15">
        <f>[44]Outubro!$D$16</f>
        <v>19.600000000000001</v>
      </c>
      <c r="N48" s="15">
        <f>[44]Outubro!$D$17</f>
        <v>22.3</v>
      </c>
      <c r="O48" s="15">
        <f>[44]Outubro!$D$18</f>
        <v>21.6</v>
      </c>
      <c r="P48" s="15">
        <f>[44]Outubro!$D$19</f>
        <v>22.3</v>
      </c>
      <c r="Q48" s="15">
        <f>[44]Outubro!$D$20</f>
        <v>22.5</v>
      </c>
      <c r="R48" s="15">
        <f>[44]Outubro!$D$21</f>
        <v>22.6</v>
      </c>
      <c r="S48" s="15">
        <f>[44]Outubro!$D$22</f>
        <v>19.899999999999999</v>
      </c>
      <c r="T48" s="15">
        <f>[44]Outubro!$D$23</f>
        <v>20</v>
      </c>
      <c r="U48" s="15">
        <f>[44]Outubro!$D$24</f>
        <v>19</v>
      </c>
      <c r="V48" s="15">
        <f>[44]Outubro!$D$25</f>
        <v>16.3</v>
      </c>
      <c r="W48" s="15">
        <f>[44]Outubro!$D$26</f>
        <v>17.100000000000001</v>
      </c>
      <c r="X48" s="15">
        <f>[44]Outubro!$D$27</f>
        <v>20.8</v>
      </c>
      <c r="Y48" s="15">
        <f>[44]Outubro!$D$28</f>
        <v>21.5</v>
      </c>
      <c r="Z48" s="15">
        <f>[44]Outubro!$D$29</f>
        <v>21.6</v>
      </c>
      <c r="AA48" s="15">
        <f>[44]Outubro!$D$30</f>
        <v>21.4</v>
      </c>
      <c r="AB48" s="15">
        <f>[44]Outubro!$D$31</f>
        <v>21.1</v>
      </c>
      <c r="AC48" s="15">
        <f>[44]Outubro!$D$32</f>
        <v>14.9</v>
      </c>
      <c r="AD48" s="15">
        <f>[44]Outubro!$D$33</f>
        <v>16.5</v>
      </c>
      <c r="AE48" s="15">
        <f>[44]Outubro!$D$34</f>
        <v>21.5</v>
      </c>
      <c r="AF48" s="15">
        <f>[44]Outubro!$D$35</f>
        <v>21.6</v>
      </c>
      <c r="AG48" s="23">
        <f>MIN(B48:AF48)</f>
        <v>14.9</v>
      </c>
      <c r="AH48" s="98">
        <f t="shared" si="10"/>
        <v>20.309677419354838</v>
      </c>
    </row>
    <row r="49" spans="1:36" ht="17.100000000000001" customHeight="1" x14ac:dyDescent="0.2">
      <c r="A49" s="89" t="s">
        <v>183</v>
      </c>
      <c r="B49" s="15">
        <f>[45]Outubro!$D$5</f>
        <v>21.1</v>
      </c>
      <c r="C49" s="15">
        <f>[45]Outubro!$D$6</f>
        <v>22.2</v>
      </c>
      <c r="D49" s="15">
        <f>[45]Outubro!$D$7</f>
        <v>22.6</v>
      </c>
      <c r="E49" s="15">
        <f>[45]Outubro!$D$8</f>
        <v>23.4</v>
      </c>
      <c r="F49" s="15">
        <f>[45]Outubro!$D$9</f>
        <v>23.4</v>
      </c>
      <c r="G49" s="15">
        <f>[45]Outubro!$D$10</f>
        <v>20</v>
      </c>
      <c r="H49" s="15">
        <f>[45]Outubro!$D$11</f>
        <v>21.7</v>
      </c>
      <c r="I49" s="15">
        <f>[45]Outubro!$D$12</f>
        <v>22.2</v>
      </c>
      <c r="J49" s="15">
        <f>[45]Outubro!$D$13</f>
        <v>21.7</v>
      </c>
      <c r="K49" s="15">
        <f>[45]Outubro!$D$14</f>
        <v>21.9</v>
      </c>
      <c r="L49" s="15">
        <f>[45]Outubro!$D$15</f>
        <v>21.7</v>
      </c>
      <c r="M49" s="15">
        <f>[45]Outubro!$D$16</f>
        <v>21.1</v>
      </c>
      <c r="N49" s="15">
        <f>[45]Outubro!$D$17</f>
        <v>24.2</v>
      </c>
      <c r="O49" s="15">
        <f>[45]Outubro!$D$18</f>
        <v>23.5</v>
      </c>
      <c r="P49" s="15">
        <f>[45]Outubro!$D$19</f>
        <v>23.7</v>
      </c>
      <c r="Q49" s="15">
        <f>[45]Outubro!$D$20</f>
        <v>23.9</v>
      </c>
      <c r="R49" s="15">
        <f>[45]Outubro!$D$21</f>
        <v>25</v>
      </c>
      <c r="S49" s="15">
        <f>[45]Outubro!$D$22</f>
        <v>20.6</v>
      </c>
      <c r="T49" s="15">
        <f>[45]Outubro!$D$23</f>
        <v>20.5</v>
      </c>
      <c r="U49" s="15">
        <f>[45]Outubro!$D$24</f>
        <v>20.3</v>
      </c>
      <c r="V49" s="15">
        <f>[45]Outubro!$D$25</f>
        <v>17.5</v>
      </c>
      <c r="W49" s="15">
        <f>[45]Outubro!$D$26</f>
        <v>20.399999999999999</v>
      </c>
      <c r="X49" s="15">
        <f>[45]Outubro!$D$27</f>
        <v>23.7</v>
      </c>
      <c r="Y49" s="15">
        <f>[45]Outubro!$D$28</f>
        <v>20.9</v>
      </c>
      <c r="Z49" s="15">
        <f>[45]Outubro!$D$29</f>
        <v>22.9</v>
      </c>
      <c r="AA49" s="15">
        <f>[45]Outubro!$D$30</f>
        <v>22.6</v>
      </c>
      <c r="AB49" s="15">
        <f>[45]Outubro!$D$31</f>
        <v>21.5</v>
      </c>
      <c r="AC49" s="15">
        <f>[45]Outubro!$D$32</f>
        <v>18.899999999999999</v>
      </c>
      <c r="AD49" s="15">
        <f>[45]Outubro!$D$33</f>
        <v>19.2</v>
      </c>
      <c r="AE49" s="15">
        <f>[45]Outubro!$D$34</f>
        <v>22.9</v>
      </c>
      <c r="AF49" s="15">
        <f>[45]Outubro!$D$35</f>
        <v>22.8</v>
      </c>
      <c r="AG49" s="23">
        <f>MIN(B49:AF49)</f>
        <v>17.5</v>
      </c>
      <c r="AH49" s="98">
        <f t="shared" si="10"/>
        <v>21.87096774193548</v>
      </c>
    </row>
    <row r="50" spans="1:36" s="5" customFormat="1" ht="17.100000000000001" customHeight="1" x14ac:dyDescent="0.2">
      <c r="A50" s="92" t="s">
        <v>35</v>
      </c>
      <c r="B50" s="20">
        <f t="shared" ref="B50:AG50" si="11">MIN(B5:B49)</f>
        <v>17</v>
      </c>
      <c r="C50" s="20">
        <f t="shared" si="11"/>
        <v>18.899999999999999</v>
      </c>
      <c r="D50" s="20">
        <f t="shared" si="11"/>
        <v>18.7</v>
      </c>
      <c r="E50" s="20">
        <f t="shared" si="11"/>
        <v>18.2</v>
      </c>
      <c r="F50" s="20">
        <f t="shared" si="11"/>
        <v>16.100000000000001</v>
      </c>
      <c r="G50" s="20">
        <f t="shared" si="11"/>
        <v>17.8</v>
      </c>
      <c r="H50" s="20">
        <f t="shared" si="11"/>
        <v>18</v>
      </c>
      <c r="I50" s="20">
        <f t="shared" si="11"/>
        <v>1.4</v>
      </c>
      <c r="J50" s="20">
        <f t="shared" si="11"/>
        <v>18.3</v>
      </c>
      <c r="K50" s="20">
        <f t="shared" si="11"/>
        <v>17.600000000000001</v>
      </c>
      <c r="L50" s="20">
        <f t="shared" si="11"/>
        <v>18.7</v>
      </c>
      <c r="M50" s="20">
        <f t="shared" si="11"/>
        <v>18.600000000000001</v>
      </c>
      <c r="N50" s="20">
        <f t="shared" si="11"/>
        <v>19.2</v>
      </c>
      <c r="O50" s="20">
        <f t="shared" si="11"/>
        <v>18.600000000000001</v>
      </c>
      <c r="P50" s="20">
        <f t="shared" si="11"/>
        <v>17.7</v>
      </c>
      <c r="Q50" s="20">
        <f t="shared" si="11"/>
        <v>17.7</v>
      </c>
      <c r="R50" s="20">
        <f t="shared" si="11"/>
        <v>18.8</v>
      </c>
      <c r="S50" s="20">
        <f t="shared" si="11"/>
        <v>18.7</v>
      </c>
      <c r="T50" s="20">
        <f t="shared" si="11"/>
        <v>18.100000000000001</v>
      </c>
      <c r="U50" s="20">
        <f t="shared" si="11"/>
        <v>18.3</v>
      </c>
      <c r="V50" s="20">
        <f t="shared" si="11"/>
        <v>15.8</v>
      </c>
      <c r="W50" s="20">
        <f t="shared" si="11"/>
        <v>15.2</v>
      </c>
      <c r="X50" s="20">
        <f t="shared" si="11"/>
        <v>18.899999999999999</v>
      </c>
      <c r="Y50" s="20">
        <f t="shared" si="11"/>
        <v>19</v>
      </c>
      <c r="Z50" s="20">
        <f t="shared" si="11"/>
        <v>20</v>
      </c>
      <c r="AA50" s="20">
        <f t="shared" si="11"/>
        <v>18.2</v>
      </c>
      <c r="AB50" s="20">
        <f t="shared" si="11"/>
        <v>17.3</v>
      </c>
      <c r="AC50" s="20">
        <f t="shared" si="11"/>
        <v>12.9</v>
      </c>
      <c r="AD50" s="20">
        <f t="shared" si="11"/>
        <v>16.399999999999999</v>
      </c>
      <c r="AE50" s="20">
        <f t="shared" si="11"/>
        <v>19.2</v>
      </c>
      <c r="AF50" s="20">
        <f t="shared" si="11"/>
        <v>17.899999999999999</v>
      </c>
      <c r="AG50" s="23">
        <f t="shared" si="11"/>
        <v>1.4</v>
      </c>
      <c r="AH50" s="98">
        <f>AVERAGE(AH5:AH49)</f>
        <v>20.983076095947062</v>
      </c>
    </row>
    <row r="51" spans="1:36" x14ac:dyDescent="0.2">
      <c r="A51" s="65"/>
      <c r="B51" s="66"/>
      <c r="C51" s="66"/>
      <c r="D51" s="66" t="s">
        <v>113</v>
      </c>
      <c r="E51" s="66"/>
      <c r="F51" s="66"/>
      <c r="G51" s="66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78"/>
      <c r="AE51" s="78"/>
      <c r="AF51" s="79"/>
      <c r="AG51" s="79"/>
      <c r="AH51" s="77"/>
    </row>
    <row r="52" spans="1:36" x14ac:dyDescent="0.2">
      <c r="A52" s="65"/>
      <c r="B52" s="67" t="s">
        <v>114</v>
      </c>
      <c r="C52" s="67"/>
      <c r="D52" s="67"/>
      <c r="E52" s="67"/>
      <c r="F52" s="67"/>
      <c r="G52" s="67"/>
      <c r="H52" s="67"/>
      <c r="I52" s="67"/>
      <c r="J52" s="81"/>
      <c r="K52" s="81"/>
      <c r="L52" s="81"/>
      <c r="M52" s="81" t="s">
        <v>49</v>
      </c>
      <c r="N52" s="81"/>
      <c r="O52" s="81"/>
      <c r="P52" s="81"/>
      <c r="Q52" s="81"/>
      <c r="R52" s="81"/>
      <c r="S52" s="81"/>
      <c r="T52" s="155" t="s">
        <v>108</v>
      </c>
      <c r="U52" s="155"/>
      <c r="V52" s="155"/>
      <c r="W52" s="155"/>
      <c r="X52" s="155"/>
      <c r="Y52" s="81"/>
      <c r="Z52" s="81"/>
      <c r="AA52" s="81"/>
      <c r="AB52" s="81"/>
      <c r="AC52" s="81"/>
      <c r="AD52" s="81"/>
      <c r="AE52" s="81"/>
      <c r="AF52" s="81"/>
      <c r="AG52" s="74"/>
      <c r="AH52" s="70"/>
    </row>
    <row r="53" spans="1:36" x14ac:dyDescent="0.2">
      <c r="A53" s="69"/>
      <c r="B53" s="81"/>
      <c r="C53" s="81"/>
      <c r="D53" s="81"/>
      <c r="E53" s="81"/>
      <c r="F53" s="81"/>
      <c r="G53" s="81"/>
      <c r="H53" s="81"/>
      <c r="I53" s="81"/>
      <c r="J53" s="82"/>
      <c r="K53" s="82"/>
      <c r="L53" s="82"/>
      <c r="M53" s="82" t="s">
        <v>50</v>
      </c>
      <c r="N53" s="82"/>
      <c r="O53" s="82"/>
      <c r="P53" s="82"/>
      <c r="Q53" s="81"/>
      <c r="R53" s="81"/>
      <c r="S53" s="81"/>
      <c r="T53" s="156" t="s">
        <v>109</v>
      </c>
      <c r="U53" s="156"/>
      <c r="V53" s="156"/>
      <c r="W53" s="156"/>
      <c r="X53" s="156"/>
      <c r="Y53" s="81"/>
      <c r="Z53" s="81"/>
      <c r="AA53" s="81"/>
      <c r="AB53" s="81"/>
      <c r="AC53" s="81"/>
      <c r="AD53" s="78"/>
      <c r="AE53" s="66"/>
      <c r="AF53" s="66"/>
      <c r="AG53" s="81"/>
      <c r="AH53" s="70"/>
      <c r="AI53" s="2"/>
    </row>
    <row r="54" spans="1:36" x14ac:dyDescent="0.2">
      <c r="A54" s="65"/>
      <c r="B54" s="66"/>
      <c r="C54" s="66"/>
      <c r="D54" s="66"/>
      <c r="E54" s="66"/>
      <c r="F54" s="66"/>
      <c r="G54" s="66"/>
      <c r="H54" s="66"/>
      <c r="I54" s="66"/>
      <c r="J54" s="66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78"/>
      <c r="AE54" s="78"/>
      <c r="AF54" s="79"/>
      <c r="AG54" s="82"/>
      <c r="AH54" s="87"/>
      <c r="AI54" s="2"/>
    </row>
    <row r="55" spans="1:36" x14ac:dyDescent="0.2">
      <c r="A55" s="69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74"/>
      <c r="AH55" s="94"/>
    </row>
    <row r="56" spans="1:36" ht="13.5" thickBot="1" x14ac:dyDescent="0.25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83"/>
      <c r="AH56" s="95"/>
    </row>
    <row r="58" spans="1:36" x14ac:dyDescent="0.2">
      <c r="I58" s="2" t="s">
        <v>51</v>
      </c>
    </row>
    <row r="59" spans="1:36" x14ac:dyDescent="0.2">
      <c r="M59" s="2" t="s">
        <v>51</v>
      </c>
    </row>
    <row r="60" spans="1:36" x14ac:dyDescent="0.2">
      <c r="Q60" s="2" t="s">
        <v>51</v>
      </c>
      <c r="AB60" s="2" t="s">
        <v>51</v>
      </c>
    </row>
    <row r="61" spans="1:36" x14ac:dyDescent="0.2">
      <c r="AI61" s="19" t="s">
        <v>51</v>
      </c>
      <c r="AJ61" s="19" t="s">
        <v>51</v>
      </c>
    </row>
    <row r="63" spans="1:36" x14ac:dyDescent="0.2">
      <c r="V63" s="2" t="s">
        <v>51</v>
      </c>
    </row>
    <row r="65" spans="14:14" x14ac:dyDescent="0.2">
      <c r="N65" s="2" t="s">
        <v>51</v>
      </c>
    </row>
  </sheetData>
  <sheetProtection algorithmName="SHA-512" hashValue="zkE5EK2Zp9+uw9IL4rupfwXwKTfm9AbCszlEXzg883A1Iqnn3yBePRA9jxTqSynj4FsTsIwOHI77MbAVu3okEw==" saltValue="9NbK8YiybDZccYaTe2hcEQ==" spinCount="100000" sheet="1" objects="1" scenarios="1"/>
  <mergeCells count="36">
    <mergeCell ref="T52:X52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AF3:AF4"/>
    <mergeCell ref="T3:T4"/>
    <mergeCell ref="AE3:AE4"/>
    <mergeCell ref="Z3:Z4"/>
    <mergeCell ref="U3:U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3"/>
  <sheetViews>
    <sheetView zoomScale="90" zoomScaleNormal="90" workbookViewId="0">
      <selection activeCell="G63" sqref="G63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6" style="2" customWidth="1"/>
    <col min="27" max="31" width="5.42578125" style="2" bestFit="1" customWidth="1"/>
    <col min="32" max="32" width="5.42578125" style="2" customWidth="1"/>
    <col min="33" max="33" width="6.5703125" style="9" bestFit="1" customWidth="1"/>
  </cols>
  <sheetData>
    <row r="1" spans="1:33" ht="20.100000000000001" customHeight="1" x14ac:dyDescent="0.2">
      <c r="A1" s="151" t="s">
        <v>25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3"/>
    </row>
    <row r="2" spans="1:33" s="4" customFormat="1" ht="20.100000000000001" customHeight="1" x14ac:dyDescent="0.2">
      <c r="A2" s="154" t="s">
        <v>21</v>
      </c>
      <c r="B2" s="147" t="s">
        <v>112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9"/>
    </row>
    <row r="3" spans="1:33" s="5" customFormat="1" ht="20.100000000000001" customHeight="1" x14ac:dyDescent="0.2">
      <c r="A3" s="154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50">
        <v>30</v>
      </c>
      <c r="AF3" s="150">
        <v>31</v>
      </c>
      <c r="AG3" s="99" t="s">
        <v>38</v>
      </c>
    </row>
    <row r="4" spans="1:33" s="5" customFormat="1" ht="20.100000000000001" customHeight="1" x14ac:dyDescent="0.2">
      <c r="A4" s="154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99" t="s">
        <v>37</v>
      </c>
    </row>
    <row r="5" spans="1:33" s="5" customFormat="1" ht="20.100000000000001" customHeight="1" x14ac:dyDescent="0.2">
      <c r="A5" s="145" t="s">
        <v>44</v>
      </c>
      <c r="B5" s="15">
        <f>[1]Outubro!$E$5</f>
        <v>73.083333333333329</v>
      </c>
      <c r="C5" s="15">
        <f>[1]Outubro!$E$6</f>
        <v>69.083333333333329</v>
      </c>
      <c r="D5" s="15">
        <f>[1]Outubro!$E$7</f>
        <v>78.75</v>
      </c>
      <c r="E5" s="15">
        <f>[1]Outubro!$E$8</f>
        <v>76.375</v>
      </c>
      <c r="F5" s="15">
        <f>[1]Outubro!$E$9</f>
        <v>69.833333333333329</v>
      </c>
      <c r="G5" s="15">
        <f>[1]Outubro!$E$10</f>
        <v>70.833333333333329</v>
      </c>
      <c r="H5" s="15">
        <f>[1]Outubro!$E$11</f>
        <v>68.583333333333329</v>
      </c>
      <c r="I5" s="15">
        <f>[1]Outubro!$E$12</f>
        <v>83.291666666666671</v>
      </c>
      <c r="J5" s="15">
        <f>[1]Outubro!$E$13</f>
        <v>79.416666666666671</v>
      </c>
      <c r="K5" s="15">
        <f>[1]Outubro!$E$14</f>
        <v>90.166666666666671</v>
      </c>
      <c r="L5" s="15">
        <f>[1]Outubro!$E$15</f>
        <v>81.75</v>
      </c>
      <c r="M5" s="15">
        <f>[1]Outubro!$E$16</f>
        <v>77.916666666666671</v>
      </c>
      <c r="N5" s="15">
        <f>[1]Outubro!$E$17</f>
        <v>85.416666666666671</v>
      </c>
      <c r="O5" s="15">
        <f>[1]Outubro!$E$18</f>
        <v>79.125</v>
      </c>
      <c r="P5" s="15">
        <f>[1]Outubro!$E$19</f>
        <v>77</v>
      </c>
      <c r="Q5" s="15">
        <f>[1]Outubro!$E$20</f>
        <v>69.416666666666671</v>
      </c>
      <c r="R5" s="15">
        <f>[1]Outubro!$E$21</f>
        <v>65.916666666666671</v>
      </c>
      <c r="S5" s="15">
        <f>[1]Outubro!$E$22</f>
        <v>68.375</v>
      </c>
      <c r="T5" s="15">
        <f>[1]Outubro!$E$23</f>
        <v>75.041666666666671</v>
      </c>
      <c r="U5" s="15">
        <f>[1]Outubro!$E$24</f>
        <v>67.458333333333329</v>
      </c>
      <c r="V5" s="15">
        <f>[1]Outubro!$E$25</f>
        <v>61.208333333333336</v>
      </c>
      <c r="W5" s="15">
        <f>[1]Outubro!$E$26</f>
        <v>64.875</v>
      </c>
      <c r="X5" s="15">
        <f>[1]Outubro!$E$27</f>
        <v>69.458333333333329</v>
      </c>
      <c r="Y5" s="15">
        <f>[1]Outubro!$E$28</f>
        <v>94.125</v>
      </c>
      <c r="Z5" s="15">
        <f>[1]Outubro!$E$29</f>
        <v>88.375</v>
      </c>
      <c r="AA5" s="15">
        <f>[1]Outubro!$E$30</f>
        <v>85.416666666666671</v>
      </c>
      <c r="AB5" s="15">
        <f>[1]Outubro!$E$31</f>
        <v>86.416666666666671</v>
      </c>
      <c r="AC5" s="15">
        <f>[1]Outubro!$E$32</f>
        <v>69.291666666666671</v>
      </c>
      <c r="AD5" s="15">
        <f>[1]Outubro!$E$33</f>
        <v>72.25</v>
      </c>
      <c r="AE5" s="15">
        <f>[1]Outubro!$E$34</f>
        <v>63.791666666666664</v>
      </c>
      <c r="AF5" s="15">
        <f>[1]Outubro!$E$35</f>
        <v>62.125</v>
      </c>
      <c r="AG5" s="100">
        <f>AVERAGE(B5:AF5)</f>
        <v>74.973118279569874</v>
      </c>
    </row>
    <row r="6" spans="1:33" ht="17.100000000000001" customHeight="1" x14ac:dyDescent="0.2">
      <c r="A6" s="145" t="s">
        <v>0</v>
      </c>
      <c r="B6" s="15">
        <f>[2]Outubro!$E$5</f>
        <v>69.5</v>
      </c>
      <c r="C6" s="15">
        <f>[2]Outubro!$E$6</f>
        <v>72.875</v>
      </c>
      <c r="D6" s="15">
        <f>[2]Outubro!$E$7</f>
        <v>82.083333333333329</v>
      </c>
      <c r="E6" s="15">
        <f>[2]Outubro!$E$8</f>
        <v>83.291666666666671</v>
      </c>
      <c r="F6" s="15">
        <f>[2]Outubro!$E$9</f>
        <v>61.458333333333336</v>
      </c>
      <c r="G6" s="15">
        <f>[2]Outubro!$E$10</f>
        <v>69.583333333333329</v>
      </c>
      <c r="H6" s="15">
        <f>[2]Outubro!$E$11</f>
        <v>81.75</v>
      </c>
      <c r="I6" s="15">
        <f>[2]Outubro!$E$12</f>
        <v>95.583333333333329</v>
      </c>
      <c r="J6" s="15">
        <f>[2]Outubro!$E$13</f>
        <v>90.708333333333329</v>
      </c>
      <c r="K6" s="15">
        <f>[2]Outubro!$E$14</f>
        <v>92.647058823529406</v>
      </c>
      <c r="L6" s="15">
        <f>[2]Outubro!$E$15</f>
        <v>85.166666666666671</v>
      </c>
      <c r="M6" s="15">
        <f>[2]Outubro!$E$16</f>
        <v>76.529411764705884</v>
      </c>
      <c r="N6" s="15">
        <f>[2]Outubro!$E$17</f>
        <v>76.166666666666671</v>
      </c>
      <c r="O6" s="15">
        <f>[2]Outubro!$E$18</f>
        <v>79.208333333333329</v>
      </c>
      <c r="P6" s="15">
        <f>[2]Outubro!$E$19</f>
        <v>73.458333333333329</v>
      </c>
      <c r="Q6" s="15">
        <f>[2]Outubro!$E$20</f>
        <v>67.666666666666671</v>
      </c>
      <c r="R6" s="15">
        <f>[2]Outubro!$E$21</f>
        <v>71.916666666666671</v>
      </c>
      <c r="S6" s="15">
        <f>[2]Outubro!$E$22</f>
        <v>81.25</v>
      </c>
      <c r="T6" s="15">
        <f>[2]Outubro!$E$23</f>
        <v>80.583333333333329</v>
      </c>
      <c r="U6" s="15">
        <f>[2]Outubro!$E$24</f>
        <v>71.333333333333329</v>
      </c>
      <c r="V6" s="15">
        <f>[2]Outubro!$E$25</f>
        <v>63.375</v>
      </c>
      <c r="W6" s="15">
        <f>[2]Outubro!$E$26</f>
        <v>57.333333333333336</v>
      </c>
      <c r="X6" s="15">
        <f>[2]Outubro!$E$27</f>
        <v>79.75</v>
      </c>
      <c r="Y6" s="15">
        <f>[2]Outubro!$E$28</f>
        <v>94.416666666666671</v>
      </c>
      <c r="Z6" s="15">
        <f>[2]Outubro!$E$29</f>
        <v>87.875</v>
      </c>
      <c r="AA6" s="15">
        <f>[2]Outubro!$E$30</f>
        <v>89.75</v>
      </c>
      <c r="AB6" s="15">
        <f>[2]Outubro!$E$31</f>
        <v>80.083333333333329</v>
      </c>
      <c r="AC6" s="15">
        <f>[2]Outubro!$E$32</f>
        <v>62.208333333333336</v>
      </c>
      <c r="AD6" s="15">
        <f>[2]Outubro!$E$33</f>
        <v>64.708333333333329</v>
      </c>
      <c r="AE6" s="15">
        <f>[2]Outubro!$E$34</f>
        <v>67.083333333333329</v>
      </c>
      <c r="AF6" s="15">
        <f>[2]Outubro!$E$35</f>
        <v>71.541666666666671</v>
      </c>
      <c r="AG6" s="101">
        <f t="shared" ref="AG6:AG19" si="1">AVERAGE(B6:AF6)</f>
        <v>76.802735610373176</v>
      </c>
    </row>
    <row r="7" spans="1:33" ht="17.100000000000001" customHeight="1" x14ac:dyDescent="0.2">
      <c r="A7" s="145" t="s">
        <v>1</v>
      </c>
      <c r="B7" s="15">
        <f>[3]Outubro!$E$5</f>
        <v>58.909090909090907</v>
      </c>
      <c r="C7" s="15">
        <f>[3]Outubro!$E$6</f>
        <v>73.8</v>
      </c>
      <c r="D7" s="15">
        <f>[3]Outubro!$E$7</f>
        <v>71.333333333333329</v>
      </c>
      <c r="E7" s="15">
        <f>[3]Outubro!$E$8</f>
        <v>72.599999999999994</v>
      </c>
      <c r="F7" s="15">
        <f>[3]Outubro!$E$9</f>
        <v>66.083333333333329</v>
      </c>
      <c r="G7" s="15">
        <f>[3]Outubro!$E$10</f>
        <v>61.53846153846154</v>
      </c>
      <c r="H7" s="15">
        <f>[3]Outubro!$E$11</f>
        <v>57.07692307692308</v>
      </c>
      <c r="I7" s="15">
        <f>[3]Outubro!$E$12</f>
        <v>54.75</v>
      </c>
      <c r="J7" s="15">
        <f>[3]Outubro!$E$13</f>
        <v>55.666666666666664</v>
      </c>
      <c r="K7" s="15">
        <f>[3]Outubro!$E$14</f>
        <v>80.583333333333329</v>
      </c>
      <c r="L7" s="15">
        <f>[3]Outubro!$E$15</f>
        <v>67.083333333333329</v>
      </c>
      <c r="M7" s="15">
        <f>[3]Outubro!$E$16</f>
        <v>65.083333333333329</v>
      </c>
      <c r="N7" s="15">
        <f>[3]Outubro!$E$17</f>
        <v>65.916666666666671</v>
      </c>
      <c r="O7" s="15">
        <f>[3]Outubro!$E$18</f>
        <v>71.583333333333329</v>
      </c>
      <c r="P7" s="15">
        <f>[3]Outubro!$E$19</f>
        <v>65.583333333333329</v>
      </c>
      <c r="Q7" s="15">
        <f>[3]Outubro!$E$20</f>
        <v>64.92307692307692</v>
      </c>
      <c r="R7" s="15">
        <f>[3]Outubro!$E$21</f>
        <v>59.8125</v>
      </c>
      <c r="S7" s="15">
        <f>[3]Outubro!$E$22</f>
        <v>54.81818181818182</v>
      </c>
      <c r="T7" s="15">
        <f>[3]Outubro!$E$23</f>
        <v>68.666666666666671</v>
      </c>
      <c r="U7" s="15">
        <f>[3]Outubro!$E$24</f>
        <v>56.230769230769234</v>
      </c>
      <c r="V7" s="15">
        <f>[3]Outubro!$E$25</f>
        <v>45</v>
      </c>
      <c r="W7" s="15">
        <f>[3]Outubro!$E$26</f>
        <v>43.833333333333336</v>
      </c>
      <c r="X7" s="15">
        <f>[3]Outubro!$E$27</f>
        <v>67.36363636363636</v>
      </c>
      <c r="Y7" s="15">
        <f>[3]Outubro!$E$28</f>
        <v>86</v>
      </c>
      <c r="Z7" s="15">
        <f>[3]Outubro!$E$29</f>
        <v>84.15384615384616</v>
      </c>
      <c r="AA7" s="15">
        <f>[3]Outubro!$E$30</f>
        <v>80.166666666666671</v>
      </c>
      <c r="AB7" s="15">
        <f>[3]Outubro!$E$31</f>
        <v>77.833333333333329</v>
      </c>
      <c r="AC7" s="15">
        <f>[3]Outubro!$E$32</f>
        <v>59</v>
      </c>
      <c r="AD7" s="15">
        <f>[3]Outubro!$E$33</f>
        <v>65.875</v>
      </c>
      <c r="AE7" s="15">
        <f>[3]Outubro!$E$34</f>
        <v>61.1875</v>
      </c>
      <c r="AF7" s="15">
        <f>[3]Outubro!$E$35</f>
        <v>61.89473684210526</v>
      </c>
      <c r="AG7" s="101">
        <f t="shared" si="1"/>
        <v>65.301625468476061</v>
      </c>
    </row>
    <row r="8" spans="1:33" ht="17.100000000000001" customHeight="1" x14ac:dyDescent="0.2">
      <c r="A8" s="145" t="s">
        <v>70</v>
      </c>
      <c r="B8" s="15">
        <f>[4]Outubro!$E$5</f>
        <v>62.25</v>
      </c>
      <c r="C8" s="15">
        <f>[4]Outubro!$E$6</f>
        <v>66.166666666666671</v>
      </c>
      <c r="D8" s="15">
        <f>[4]Outubro!$E$7</f>
        <v>62.916666666666664</v>
      </c>
      <c r="E8" s="15">
        <f>[4]Outubro!$E$8</f>
        <v>69.25</v>
      </c>
      <c r="F8" s="15">
        <f>[4]Outubro!$E$9</f>
        <v>71.260869565217391</v>
      </c>
      <c r="G8" s="15">
        <f>[4]Outubro!$E$10</f>
        <v>63</v>
      </c>
      <c r="H8" s="15">
        <f>[4]Outubro!$E$11</f>
        <v>63.416666666666664</v>
      </c>
      <c r="I8" s="15">
        <f>[4]Outubro!$E$12</f>
        <v>87.454545454545453</v>
      </c>
      <c r="J8" s="15">
        <f>[4]Outubro!$E$13</f>
        <v>77.5</v>
      </c>
      <c r="K8" s="15">
        <f>[4]Outubro!$E$14</f>
        <v>97.6</v>
      </c>
      <c r="L8" s="15">
        <f>[4]Outubro!$E$15</f>
        <v>77.357142857142861</v>
      </c>
      <c r="M8" s="15">
        <f>[4]Outubro!$E$16</f>
        <v>70.125</v>
      </c>
      <c r="N8" s="15">
        <f>[4]Outubro!$E$17</f>
        <v>70.625</v>
      </c>
      <c r="O8" s="15">
        <f>[4]Outubro!$E$18</f>
        <v>79.409090909090907</v>
      </c>
      <c r="P8" s="15">
        <f>[4]Outubro!$E$19</f>
        <v>75.529411764705884</v>
      </c>
      <c r="Q8" s="15">
        <f>[4]Outubro!$E$20</f>
        <v>74.083333333333329</v>
      </c>
      <c r="R8" s="15">
        <f>[4]Outubro!$E$21</f>
        <v>71.291666666666671</v>
      </c>
      <c r="S8" s="15">
        <f>[4]Outubro!$E$22</f>
        <v>72.38095238095238</v>
      </c>
      <c r="T8" s="15">
        <f>[4]Outubro!$E$23</f>
        <v>73.882352941176464</v>
      </c>
      <c r="U8" s="15">
        <f>[4]Outubro!$E$24</f>
        <v>60.166666666666664</v>
      </c>
      <c r="V8" s="15">
        <f>[4]Outubro!$E$25</f>
        <v>55.083333333333336</v>
      </c>
      <c r="W8" s="15">
        <f>[4]Outubro!$E$26</f>
        <v>59.666666666666664</v>
      </c>
      <c r="X8" s="15">
        <f>[4]Outubro!$E$27</f>
        <v>70.478260869565219</v>
      </c>
      <c r="Y8" s="15">
        <f>[4]Outubro!$E$28</f>
        <v>94.4</v>
      </c>
      <c r="Z8" s="15">
        <f>[4]Outubro!$E$29</f>
        <v>87.333333333333329</v>
      </c>
      <c r="AA8" s="15">
        <f>[4]Outubro!$E$30</f>
        <v>95.444444444444443</v>
      </c>
      <c r="AB8" s="15">
        <f>[4]Outubro!$E$31</f>
        <v>66.181818181818187</v>
      </c>
      <c r="AC8" s="15">
        <f>[4]Outubro!$E$32</f>
        <v>62.5</v>
      </c>
      <c r="AD8" s="15">
        <f>[4]Outubro!$E$33</f>
        <v>61.041666666666664</v>
      </c>
      <c r="AE8" s="15">
        <f>[4]Outubro!$E$34</f>
        <v>59.25</v>
      </c>
      <c r="AF8" s="15">
        <f>[4]Outubro!$E$35</f>
        <v>63.166666666666664</v>
      </c>
      <c r="AG8" s="101">
        <f t="shared" si="1"/>
        <v>71.619749119419097</v>
      </c>
    </row>
    <row r="9" spans="1:33" ht="17.100000000000001" customHeight="1" x14ac:dyDescent="0.2">
      <c r="A9" s="145" t="s">
        <v>45</v>
      </c>
      <c r="B9" s="15">
        <f>[5]Outubro!$E$5</f>
        <v>67.375</v>
      </c>
      <c r="C9" s="15">
        <f>[5]Outubro!$E$6</f>
        <v>72.75</v>
      </c>
      <c r="D9" s="15">
        <f>[5]Outubro!$E$7</f>
        <v>82.583333333333329</v>
      </c>
      <c r="E9" s="15">
        <f>[5]Outubro!$E$8</f>
        <v>80.666666666666671</v>
      </c>
      <c r="F9" s="15">
        <f>[5]Outubro!$E$9</f>
        <v>67.041666666666671</v>
      </c>
      <c r="G9" s="15">
        <f>[5]Outubro!$E$10</f>
        <v>67.458333333333329</v>
      </c>
      <c r="H9" s="15">
        <f>[5]Outubro!$E$11</f>
        <v>76.166666666666671</v>
      </c>
      <c r="I9" s="15">
        <f>[5]Outubro!$E$12</f>
        <v>78.208333333333329</v>
      </c>
      <c r="J9" s="15">
        <f>[5]Outubro!$E$13</f>
        <v>69.208333333333329</v>
      </c>
      <c r="K9" s="15">
        <f>[5]Outubro!$E$14</f>
        <v>81.458333333333329</v>
      </c>
      <c r="L9" s="15">
        <f>[5]Outubro!$E$15</f>
        <v>79.208333333333329</v>
      </c>
      <c r="M9" s="15">
        <f>[5]Outubro!$E$16</f>
        <v>79.416666666666671</v>
      </c>
      <c r="N9" s="15">
        <f>[5]Outubro!$E$17</f>
        <v>78.666666666666671</v>
      </c>
      <c r="O9" s="15">
        <f>[5]Outubro!$E$18</f>
        <v>82.833333333333329</v>
      </c>
      <c r="P9" s="15">
        <f>[5]Outubro!$E$19</f>
        <v>77.833333333333329</v>
      </c>
      <c r="Q9" s="15">
        <f>[5]Outubro!$E$20</f>
        <v>74.583333333333329</v>
      </c>
      <c r="R9" s="15">
        <f>[5]Outubro!$E$21</f>
        <v>61.208333333333336</v>
      </c>
      <c r="S9" s="15">
        <f>[5]Outubro!$E$22</f>
        <v>65.458333333333329</v>
      </c>
      <c r="T9" s="15">
        <f>[5]Outubro!$E$23</f>
        <v>77.416666666666671</v>
      </c>
      <c r="U9" s="15">
        <f>[5]Outubro!$E$24</f>
        <v>69.791666666666671</v>
      </c>
      <c r="V9" s="15">
        <f>[5]Outubro!$E$25</f>
        <v>61.333333333333336</v>
      </c>
      <c r="W9" s="15">
        <f>[5]Outubro!$E$26</f>
        <v>57.375</v>
      </c>
      <c r="X9" s="15">
        <f>[5]Outubro!$E$27</f>
        <v>75.791666666666671</v>
      </c>
      <c r="Y9" s="15">
        <f>[5]Outubro!$E$28</f>
        <v>86.458333333333329</v>
      </c>
      <c r="Z9" s="15">
        <f>[5]Outubro!$E$29</f>
        <v>86.125</v>
      </c>
      <c r="AA9" s="15">
        <f>[5]Outubro!$E$30</f>
        <v>86.25</v>
      </c>
      <c r="AB9" s="15">
        <f>[5]Outubro!$E$31</f>
        <v>78.333333333333329</v>
      </c>
      <c r="AC9" s="15">
        <f>[5]Outubro!$E$32</f>
        <v>67.958333333333329</v>
      </c>
      <c r="AD9" s="15">
        <f>[5]Outubro!$E$33</f>
        <v>69.583333333333329</v>
      </c>
      <c r="AE9" s="15">
        <f>[5]Outubro!$E$34</f>
        <v>72.041666666666671</v>
      </c>
      <c r="AF9" s="15">
        <f>[5]Outubro!$E$35</f>
        <v>65.333333333333329</v>
      </c>
      <c r="AG9" s="101">
        <f t="shared" si="1"/>
        <v>74.061827956989248</v>
      </c>
    </row>
    <row r="10" spans="1:33" ht="17.100000000000001" customHeight="1" x14ac:dyDescent="0.2">
      <c r="A10" s="145" t="s">
        <v>2</v>
      </c>
      <c r="B10" s="15">
        <f>[6]Outubro!$E$5</f>
        <v>61.529411764705884</v>
      </c>
      <c r="C10" s="15">
        <f>[6]Outubro!$E$6</f>
        <v>68.272727272727266</v>
      </c>
      <c r="D10" s="15">
        <f>[6]Outubro!$E$7</f>
        <v>71.10526315789474</v>
      </c>
      <c r="E10" s="15">
        <f>[6]Outubro!$E$8</f>
        <v>79.588235294117652</v>
      </c>
      <c r="F10" s="15">
        <f>[6]Outubro!$E$9</f>
        <v>73.25</v>
      </c>
      <c r="G10" s="15">
        <f>[6]Outubro!$E$10</f>
        <v>69.650000000000006</v>
      </c>
      <c r="H10" s="15">
        <f>[6]Outubro!$E$11</f>
        <v>66.400000000000006</v>
      </c>
      <c r="I10" s="15">
        <f>[6]Outubro!$E$12</f>
        <v>70.333333333333329</v>
      </c>
      <c r="J10" s="15">
        <f>[6]Outubro!$E$13</f>
        <v>65.578947368421055</v>
      </c>
      <c r="K10" s="15">
        <f>[6]Outubro!$E$14</f>
        <v>82.7</v>
      </c>
      <c r="L10" s="15">
        <f>[6]Outubro!$E$15</f>
        <v>78.066666666666663</v>
      </c>
      <c r="M10" s="15">
        <f>[6]Outubro!$E$16</f>
        <v>76.315789473684205</v>
      </c>
      <c r="N10" s="15">
        <f>[6]Outubro!$E$17</f>
        <v>78.89473684210526</v>
      </c>
      <c r="O10" s="15">
        <f>[6]Outubro!$E$18</f>
        <v>76.78947368421052</v>
      </c>
      <c r="P10" s="15">
        <f>[6]Outubro!$E$19</f>
        <v>73.94736842105263</v>
      </c>
      <c r="Q10" s="15">
        <f>[6]Outubro!$E$20</f>
        <v>66.25</v>
      </c>
      <c r="R10" s="15">
        <f>[6]Outubro!$E$21</f>
        <v>59.944444444444443</v>
      </c>
      <c r="S10" s="15">
        <f>[6]Outubro!$E$22</f>
        <v>62.05263157894737</v>
      </c>
      <c r="T10" s="15">
        <f>[6]Outubro!$E$23</f>
        <v>69.578947368421055</v>
      </c>
      <c r="U10" s="15">
        <f>[6]Outubro!$E$24</f>
        <v>60.94736842105263</v>
      </c>
      <c r="V10" s="15">
        <f>[6]Outubro!$E$25</f>
        <v>48.5</v>
      </c>
      <c r="W10" s="15">
        <f>[6]Outubro!$E$26</f>
        <v>47.095238095238095</v>
      </c>
      <c r="X10" s="15">
        <f>[6]Outubro!$E$27</f>
        <v>77.150000000000006</v>
      </c>
      <c r="Y10" s="15">
        <f>[6]Outubro!$E$28</f>
        <v>91.736842105263165</v>
      </c>
      <c r="Z10" s="15">
        <f>[6]Outubro!$E$29</f>
        <v>84.357142857142861</v>
      </c>
      <c r="AA10" s="15">
        <f>[6]Outubro!$E$30</f>
        <v>82.916666666666671</v>
      </c>
      <c r="AB10" s="15">
        <f>[6]Outubro!$E$31</f>
        <v>87.125</v>
      </c>
      <c r="AC10" s="15">
        <f>[6]Outubro!$E$32</f>
        <v>69.125</v>
      </c>
      <c r="AD10" s="15">
        <f>[6]Outubro!$E$33</f>
        <v>65.583333333333329</v>
      </c>
      <c r="AE10" s="15">
        <f>[6]Outubro!$E$34</f>
        <v>68.083333333333329</v>
      </c>
      <c r="AF10" s="15">
        <f>[6]Outubro!$E$35</f>
        <v>63.541666666666664</v>
      </c>
      <c r="AG10" s="101">
        <f t="shared" si="1"/>
        <v>70.851921553207376</v>
      </c>
    </row>
    <row r="11" spans="1:33" ht="17.100000000000001" customHeight="1" x14ac:dyDescent="0.2">
      <c r="A11" s="145" t="s">
        <v>3</v>
      </c>
      <c r="B11" s="15">
        <f>[7]Outubro!$E$5</f>
        <v>57.18181818181818</v>
      </c>
      <c r="C11" s="15">
        <f>[7]Outubro!$E$6</f>
        <v>52.357142857142854</v>
      </c>
      <c r="D11" s="15">
        <f>[7]Outubro!$E$7</f>
        <v>55.090909090909093</v>
      </c>
      <c r="E11" s="15">
        <f>[7]Outubro!$E$8</f>
        <v>56.777777777777779</v>
      </c>
      <c r="F11" s="15">
        <f>[7]Outubro!$E$9</f>
        <v>55.692307692307693</v>
      </c>
      <c r="G11" s="15">
        <f>[7]Outubro!$E$10</f>
        <v>60.666666666666664</v>
      </c>
      <c r="H11" s="15">
        <f>[7]Outubro!$E$11</f>
        <v>66</v>
      </c>
      <c r="I11" s="15">
        <f>[7]Outubro!$E$12</f>
        <v>51</v>
      </c>
      <c r="J11" s="15">
        <f>[7]Outubro!$E$13</f>
        <v>62.416666666666664</v>
      </c>
      <c r="K11" s="15">
        <f>[7]Outubro!$E$14</f>
        <v>73</v>
      </c>
      <c r="L11" s="15">
        <f>[7]Outubro!$E$15</f>
        <v>65.3</v>
      </c>
      <c r="M11" s="15">
        <f>[7]Outubro!$E$16</f>
        <v>61.222222222222221</v>
      </c>
      <c r="N11" s="15">
        <f>[7]Outubro!$E$17</f>
        <v>57.916666666666664</v>
      </c>
      <c r="O11" s="15">
        <f>[7]Outubro!$E$18</f>
        <v>70</v>
      </c>
      <c r="P11" s="15">
        <f>[7]Outubro!$E$19</f>
        <v>54.636363636363633</v>
      </c>
      <c r="Q11" s="15">
        <f>[7]Outubro!$E$20</f>
        <v>78</v>
      </c>
      <c r="R11" s="15">
        <f>[7]Outubro!$E$21</f>
        <v>47.545454545454547</v>
      </c>
      <c r="S11" s="15">
        <f>[7]Outubro!$E$22</f>
        <v>41</v>
      </c>
      <c r="T11" s="15">
        <f>[7]Outubro!$E$23</f>
        <v>83</v>
      </c>
      <c r="U11" s="15">
        <f>[7]Outubro!$E$24</f>
        <v>53.5</v>
      </c>
      <c r="V11" s="15">
        <f>[7]Outubro!$E$25</f>
        <v>48.6</v>
      </c>
      <c r="W11" s="15">
        <f>[7]Outubro!$E$26</f>
        <v>55.411764705882355</v>
      </c>
      <c r="X11" s="15">
        <f>[7]Outubro!$E$27</f>
        <v>56.333333333333336</v>
      </c>
      <c r="Y11" s="15">
        <f>[7]Outubro!$E$28</f>
        <v>86</v>
      </c>
      <c r="Z11" s="15">
        <f>[7]Outubro!$E$29</f>
        <v>84.5</v>
      </c>
      <c r="AA11" s="15">
        <f>[7]Outubro!$E$30</f>
        <v>81.916666666666671</v>
      </c>
      <c r="AB11" s="15">
        <f>[7]Outubro!$E$31</f>
        <v>81.458333333333329</v>
      </c>
      <c r="AC11" s="15">
        <f>[7]Outubro!$E$32</f>
        <v>71.25</v>
      </c>
      <c r="AD11" s="15">
        <f>[7]Outubro!$E$33</f>
        <v>68.916666666666671</v>
      </c>
      <c r="AE11" s="15">
        <f>[7]Outubro!$E$34</f>
        <v>66.666666666666671</v>
      </c>
      <c r="AF11" s="15">
        <f>[7]Outubro!$E$35</f>
        <v>62.291666666666664</v>
      </c>
      <c r="AG11" s="101">
        <f t="shared" si="1"/>
        <v>63.408035291716509</v>
      </c>
    </row>
    <row r="12" spans="1:33" ht="17.100000000000001" customHeight="1" x14ac:dyDescent="0.2">
      <c r="A12" s="145" t="s">
        <v>4</v>
      </c>
      <c r="B12" s="15">
        <f>[8]Outubro!$E$5</f>
        <v>57.46153846153846</v>
      </c>
      <c r="C12" s="15">
        <f>[8]Outubro!$E$6</f>
        <v>69.958333333333329</v>
      </c>
      <c r="D12" s="15">
        <f>[8]Outubro!$E$7</f>
        <v>63.95</v>
      </c>
      <c r="E12" s="15">
        <f>[8]Outubro!$E$8</f>
        <v>68.764705882352942</v>
      </c>
      <c r="F12" s="15">
        <f>[8]Outubro!$E$9</f>
        <v>80.714285714285708</v>
      </c>
      <c r="G12" s="15">
        <f>[8]Outubro!$E$10</f>
        <v>73.090909090909093</v>
      </c>
      <c r="H12" s="15">
        <f>[8]Outubro!$E$11</f>
        <v>71.625</v>
      </c>
      <c r="I12" s="15">
        <f>[8]Outubro!$E$12</f>
        <v>74.25</v>
      </c>
      <c r="J12" s="15">
        <f>[8]Outubro!$E$13</f>
        <v>75.666666666666671</v>
      </c>
      <c r="K12" s="15">
        <f>[8]Outubro!$E$14</f>
        <v>74.666666666666671</v>
      </c>
      <c r="L12" s="15">
        <f>[8]Outubro!$E$15</f>
        <v>85.541666666666671</v>
      </c>
      <c r="M12" s="15">
        <f>[8]Outubro!$E$16</f>
        <v>78.227272727272734</v>
      </c>
      <c r="N12" s="15">
        <f>[8]Outubro!$E$17</f>
        <v>71.083333333333329</v>
      </c>
      <c r="O12" s="15">
        <f>[8]Outubro!$E$18</f>
        <v>77.541666666666671</v>
      </c>
      <c r="P12" s="15">
        <f>[8]Outubro!$E$19</f>
        <v>73.599999999999994</v>
      </c>
      <c r="Q12" s="15">
        <f>[8]Outubro!$E$20</f>
        <v>63.142857142857146</v>
      </c>
      <c r="R12" s="15">
        <f>[8]Outubro!$E$21</f>
        <v>66.8</v>
      </c>
      <c r="S12" s="15">
        <f>[8]Outubro!$E$22</f>
        <v>57.85</v>
      </c>
      <c r="T12" s="15">
        <f>[8]Outubro!$E$23</f>
        <v>76</v>
      </c>
      <c r="U12" s="15">
        <f>[8]Outubro!$E$24</f>
        <v>69.739130434782609</v>
      </c>
      <c r="V12" s="15">
        <f>[8]Outubro!$E$25</f>
        <v>62.333333333333336</v>
      </c>
      <c r="W12" s="15">
        <f>[8]Outubro!$E$26</f>
        <v>63.291666666666664</v>
      </c>
      <c r="X12" s="15">
        <f>[8]Outubro!$E$27</f>
        <v>75.75</v>
      </c>
      <c r="Y12" s="15">
        <f>[8]Outubro!$E$28</f>
        <v>86.708333333333329</v>
      </c>
      <c r="Z12" s="15">
        <f>[8]Outubro!$E$29</f>
        <v>78.833333333333329</v>
      </c>
      <c r="AA12" s="15">
        <f>[8]Outubro!$E$30</f>
        <v>74.583333333333329</v>
      </c>
      <c r="AB12" s="15">
        <f>[8]Outubro!$E$31</f>
        <v>82.291666666666671</v>
      </c>
      <c r="AC12" s="15">
        <f>[8]Outubro!$E$32</f>
        <v>77.625</v>
      </c>
      <c r="AD12" s="15">
        <f>[8]Outubro!$E$33</f>
        <v>67.041666666666671</v>
      </c>
      <c r="AE12" s="15">
        <f>[8]Outubro!$E$34</f>
        <v>64.583333333333329</v>
      </c>
      <c r="AF12" s="15">
        <f>[8]Outubro!$E$35</f>
        <v>62.791666666666664</v>
      </c>
      <c r="AG12" s="101">
        <f t="shared" si="1"/>
        <v>71.790560197440797</v>
      </c>
    </row>
    <row r="13" spans="1:33" ht="17.100000000000001" customHeight="1" x14ac:dyDescent="0.2">
      <c r="A13" s="145" t="s">
        <v>5</v>
      </c>
      <c r="B13" s="15">
        <f>[9]Outubro!$E$5</f>
        <v>65.958333333333329</v>
      </c>
      <c r="C13" s="15">
        <f>[9]Outubro!$E$6</f>
        <v>58.875</v>
      </c>
      <c r="D13" s="15">
        <f>[9]Outubro!$E$7</f>
        <v>81.333333333333329</v>
      </c>
      <c r="E13" s="15" t="str">
        <f>[9]Outubro!$E$8</f>
        <v>*</v>
      </c>
      <c r="F13" s="15" t="str">
        <f>[9]Outubro!$E$9</f>
        <v>*</v>
      </c>
      <c r="G13" s="15" t="str">
        <f>[9]Outubro!$E$10</f>
        <v>*</v>
      </c>
      <c r="H13" s="15" t="str">
        <f>[9]Outubro!$E$11</f>
        <v>*</v>
      </c>
      <c r="I13" s="15" t="str">
        <f>[9]Outubro!$E$12</f>
        <v>*</v>
      </c>
      <c r="J13" s="15" t="str">
        <f>[9]Outubro!$E$13</f>
        <v>*</v>
      </c>
      <c r="K13" s="15" t="str">
        <f>[9]Outubro!$E$14</f>
        <v>*</v>
      </c>
      <c r="L13" s="15">
        <f>[9]Outubro!$E$15</f>
        <v>67</v>
      </c>
      <c r="M13" s="15">
        <f>[9]Outubro!$E$16</f>
        <v>72.708333333333329</v>
      </c>
      <c r="N13" s="15">
        <f>[9]Outubro!$E$17</f>
        <v>63.666666666666664</v>
      </c>
      <c r="O13" s="15">
        <f>[9]Outubro!$E$18</f>
        <v>61.125</v>
      </c>
      <c r="P13" s="15">
        <f>[9]Outubro!$E$19</f>
        <v>63.125</v>
      </c>
      <c r="Q13" s="15">
        <f>[9]Outubro!$E$20</f>
        <v>79</v>
      </c>
      <c r="R13" s="15" t="str">
        <f>[9]Outubro!$E$21</f>
        <v>*</v>
      </c>
      <c r="S13" s="15" t="str">
        <f>[9]Outubro!$E$22</f>
        <v>*</v>
      </c>
      <c r="T13" s="15" t="str">
        <f>[9]Outubro!$E$23</f>
        <v>*</v>
      </c>
      <c r="U13" s="15" t="str">
        <f>[9]Outubro!$E$24</f>
        <v>*</v>
      </c>
      <c r="V13" s="15" t="str">
        <f>[9]Outubro!$E$25</f>
        <v>*</v>
      </c>
      <c r="W13" s="15">
        <f>[9]Outubro!$E$26</f>
        <v>71.714285714285708</v>
      </c>
      <c r="X13" s="15">
        <f>[9]Outubro!$E$27</f>
        <v>74</v>
      </c>
      <c r="Y13" s="15">
        <f>[9]Outubro!$E$28</f>
        <v>82.875</v>
      </c>
      <c r="Z13" s="15">
        <f>[9]Outubro!$E$29</f>
        <v>85.791666666666671</v>
      </c>
      <c r="AA13" s="15">
        <f>[9]Outubro!$E$30</f>
        <v>89.222222222222229</v>
      </c>
      <c r="AB13" s="15" t="str">
        <f>[9]Outubro!$E$31</f>
        <v>*</v>
      </c>
      <c r="AC13" s="15" t="str">
        <f>[9]Outubro!$E$32</f>
        <v>*</v>
      </c>
      <c r="AD13" s="15" t="str">
        <f>[9]Outubro!$E$33</f>
        <v>*</v>
      </c>
      <c r="AE13" s="15" t="str">
        <f>[9]Outubro!$E$34</f>
        <v>*</v>
      </c>
      <c r="AF13" s="15">
        <f>[9]Outubro!$E$35</f>
        <v>53.916666666666664</v>
      </c>
      <c r="AG13" s="101">
        <f t="shared" si="1"/>
        <v>71.354100529100535</v>
      </c>
    </row>
    <row r="14" spans="1:33" ht="17.100000000000001" customHeight="1" x14ac:dyDescent="0.2">
      <c r="A14" s="145" t="s">
        <v>47</v>
      </c>
      <c r="B14" s="15">
        <f>[10]Outubro!$E$5</f>
        <v>67.541666666666671</v>
      </c>
      <c r="C14" s="15">
        <f>[10]Outubro!$E$6</f>
        <v>61.583333333333336</v>
      </c>
      <c r="D14" s="15">
        <f>[10]Outubro!$E$7</f>
        <v>64.916666666666671</v>
      </c>
      <c r="E14" s="15">
        <f>[10]Outubro!$E$8</f>
        <v>76.583333333333329</v>
      </c>
      <c r="F14" s="15">
        <f>[10]Outubro!$E$9</f>
        <v>86.708333333333329</v>
      </c>
      <c r="G14" s="15">
        <f>[10]Outubro!$E$10</f>
        <v>79.25</v>
      </c>
      <c r="H14" s="15">
        <f>[10]Outubro!$E$11</f>
        <v>68.583333333333329</v>
      </c>
      <c r="I14" s="15">
        <f>[10]Outubro!$E$12</f>
        <v>65.25</v>
      </c>
      <c r="J14" s="15">
        <f>[10]Outubro!$E$13</f>
        <v>74.875</v>
      </c>
      <c r="K14" s="15">
        <f>[10]Outubro!$E$14</f>
        <v>72.25</v>
      </c>
      <c r="L14" s="15">
        <f>[10]Outubro!$E$15</f>
        <v>81.208333333333329</v>
      </c>
      <c r="M14" s="15">
        <f>[10]Outubro!$E$16</f>
        <v>78.083333333333329</v>
      </c>
      <c r="N14" s="15">
        <f>[10]Outubro!$E$17</f>
        <v>73.333333333333329</v>
      </c>
      <c r="O14" s="15">
        <f>[10]Outubro!$E$18</f>
        <v>73.291666666666671</v>
      </c>
      <c r="P14" s="15">
        <f>[10]Outubro!$E$19</f>
        <v>72.791666666666671</v>
      </c>
      <c r="Q14" s="15">
        <f>[10]Outubro!$E$20</f>
        <v>67.625</v>
      </c>
      <c r="R14" s="15">
        <f>[10]Outubro!$E$21</f>
        <v>67.208333333333329</v>
      </c>
      <c r="S14" s="15">
        <f>[10]Outubro!$E$22</f>
        <v>62.25</v>
      </c>
      <c r="T14" s="15">
        <f>[10]Outubro!$E$23</f>
        <v>75.583333333333329</v>
      </c>
      <c r="U14" s="15">
        <f>[10]Outubro!$E$24</f>
        <v>68.75</v>
      </c>
      <c r="V14" s="15">
        <f>[10]Outubro!$E$25</f>
        <v>56.166666666666664</v>
      </c>
      <c r="W14" s="15">
        <f>[10]Outubro!$E$26</f>
        <v>66.041666666666671</v>
      </c>
      <c r="X14" s="15">
        <f>[10]Outubro!$E$27</f>
        <v>73.666666666666671</v>
      </c>
      <c r="Y14" s="15">
        <f>[10]Outubro!$E$28</f>
        <v>90.708333333333329</v>
      </c>
      <c r="Z14" s="15">
        <f>[10]Outubro!$E$29</f>
        <v>76.458333333333329</v>
      </c>
      <c r="AA14" s="15">
        <f>[10]Outubro!$E$30</f>
        <v>73.541666666666671</v>
      </c>
      <c r="AB14" s="15">
        <f>[10]Outubro!$E$31</f>
        <v>85.541666666666671</v>
      </c>
      <c r="AC14" s="15">
        <f>[10]Outubro!$E$32</f>
        <v>77.583333333333329</v>
      </c>
      <c r="AD14" s="15">
        <f>[10]Outubro!$E$33</f>
        <v>71.416666666666671</v>
      </c>
      <c r="AE14" s="15">
        <f>[10]Outubro!$E$34</f>
        <v>65.875</v>
      </c>
      <c r="AF14" s="15">
        <f>[10]Outubro!$E$35</f>
        <v>72</v>
      </c>
      <c r="AG14" s="101">
        <f>AVERAGE(B14:AF14)</f>
        <v>72.473118279569889</v>
      </c>
    </row>
    <row r="15" spans="1:33" ht="17.100000000000001" customHeight="1" x14ac:dyDescent="0.2">
      <c r="A15" s="145" t="s">
        <v>6</v>
      </c>
      <c r="B15" s="15">
        <f>[11]Outubro!$E$5</f>
        <v>77.75</v>
      </c>
      <c r="C15" s="15">
        <f>[11]Outubro!$E$6</f>
        <v>75.84210526315789</v>
      </c>
      <c r="D15" s="15">
        <f>[11]Outubro!$E$7</f>
        <v>74.166666666666671</v>
      </c>
      <c r="E15" s="15">
        <f>[11]Outubro!$E$8</f>
        <v>70.272727272727266</v>
      </c>
      <c r="F15" s="15">
        <f>[11]Outubro!$E$9</f>
        <v>82.333333333333329</v>
      </c>
      <c r="G15" s="15">
        <f>[11]Outubro!$E$10</f>
        <v>77.739130434782609</v>
      </c>
      <c r="H15" s="15">
        <f>[11]Outubro!$E$11</f>
        <v>73.95</v>
      </c>
      <c r="I15" s="15">
        <f>[11]Outubro!$E$12</f>
        <v>66.238095238095241</v>
      </c>
      <c r="J15" s="15">
        <f>[11]Outubro!$E$13</f>
        <v>66.090909090909093</v>
      </c>
      <c r="K15" s="15">
        <f>[11]Outubro!$E$14</f>
        <v>76.869565217391298</v>
      </c>
      <c r="L15" s="15">
        <f>[11]Outubro!$E$15</f>
        <v>80.565217391304344</v>
      </c>
      <c r="M15" s="15">
        <f>[11]Outubro!$E$16</f>
        <v>80.45</v>
      </c>
      <c r="N15" s="15">
        <f>[11]Outubro!$E$17</f>
        <v>87</v>
      </c>
      <c r="O15" s="15">
        <f>[11]Outubro!$E$18</f>
        <v>90.4</v>
      </c>
      <c r="P15" s="15">
        <f>[11]Outubro!$E$19</f>
        <v>86.78947368421052</v>
      </c>
      <c r="Q15" s="15">
        <f>[11]Outubro!$E$20</f>
        <v>87.882352941176464</v>
      </c>
      <c r="R15" s="15">
        <f>[11]Outubro!$E$21</f>
        <v>76.625</v>
      </c>
      <c r="S15" s="15">
        <f>[11]Outubro!$E$22</f>
        <v>72.21052631578948</v>
      </c>
      <c r="T15" s="15">
        <f>[11]Outubro!$E$23</f>
        <v>74.684210526315795</v>
      </c>
      <c r="U15" s="15">
        <f>[11]Outubro!$E$24</f>
        <v>81</v>
      </c>
      <c r="V15" s="15">
        <f>[11]Outubro!$E$25</f>
        <v>68.588235294117652</v>
      </c>
      <c r="W15" s="15">
        <f>[11]Outubro!$E$26</f>
        <v>71.666666666666671</v>
      </c>
      <c r="X15" s="15">
        <f>[11]Outubro!$E$27</f>
        <v>75.214285714285708</v>
      </c>
      <c r="Y15" s="15">
        <f>[11]Outubro!$E$28</f>
        <v>88.05263157894737</v>
      </c>
      <c r="Z15" s="15">
        <f>[11]Outubro!$E$29</f>
        <v>89.875</v>
      </c>
      <c r="AA15" s="15">
        <f>[11]Outubro!$E$30</f>
        <v>84.461538461538467</v>
      </c>
      <c r="AB15" s="15">
        <f>[11]Outubro!$E$31</f>
        <v>80</v>
      </c>
      <c r="AC15" s="15">
        <f>[11]Outubro!$E$32</f>
        <v>85.384615384615387</v>
      </c>
      <c r="AD15" s="15">
        <f>[11]Outubro!$E$33</f>
        <v>78.928571428571431</v>
      </c>
      <c r="AE15" s="15">
        <f>[11]Outubro!$E$34</f>
        <v>81.272727272727266</v>
      </c>
      <c r="AF15" s="15">
        <f>[11]Outubro!$E$35</f>
        <v>73.727272727272734</v>
      </c>
      <c r="AG15" s="101">
        <f t="shared" si="1"/>
        <v>78.581640577567839</v>
      </c>
    </row>
    <row r="16" spans="1:33" ht="17.100000000000001" customHeight="1" x14ac:dyDescent="0.2">
      <c r="A16" s="145" t="s">
        <v>7</v>
      </c>
      <c r="B16" s="15">
        <f>[12]Outubro!$E$5</f>
        <v>76.333333333333329</v>
      </c>
      <c r="C16" s="15">
        <f>[12]Outubro!$E$6</f>
        <v>73.083333333333329</v>
      </c>
      <c r="D16" s="15">
        <f>[12]Outubro!$E$7</f>
        <v>81.666666666666671</v>
      </c>
      <c r="E16" s="15">
        <f>[12]Outubro!$E$8</f>
        <v>82</v>
      </c>
      <c r="F16" s="15">
        <f>[12]Outubro!$E$9</f>
        <v>72.125</v>
      </c>
      <c r="G16" s="15">
        <f>[12]Outubro!$E$10</f>
        <v>72.25</v>
      </c>
      <c r="H16" s="15">
        <f>[12]Outubro!$E$11</f>
        <v>71.125</v>
      </c>
      <c r="I16" s="15">
        <f>[12]Outubro!$E$12</f>
        <v>92.458333333333329</v>
      </c>
      <c r="J16" s="15">
        <f>[12]Outubro!$E$13</f>
        <v>88.458333333333329</v>
      </c>
      <c r="K16" s="15">
        <f>[12]Outubro!$E$14</f>
        <v>95.958333333333329</v>
      </c>
      <c r="L16" s="15">
        <f>[12]Outubro!$E$15</f>
        <v>87.875</v>
      </c>
      <c r="M16" s="15">
        <f>[12]Outubro!$E$16</f>
        <v>78.583333333333329</v>
      </c>
      <c r="N16" s="15">
        <f>[12]Outubro!$E$17</f>
        <v>72.708333333333329</v>
      </c>
      <c r="O16" s="15">
        <f>[12]Outubro!$E$18</f>
        <v>80.708333333333329</v>
      </c>
      <c r="P16" s="15">
        <f>[12]Outubro!$E$19</f>
        <v>78.75</v>
      </c>
      <c r="Q16" s="15">
        <f>[12]Outubro!$E$20</f>
        <v>68.5</v>
      </c>
      <c r="R16" s="15">
        <f>[12]Outubro!$E$21</f>
        <v>63.708333333333336</v>
      </c>
      <c r="S16" s="15">
        <f>[12]Outubro!$E$22</f>
        <v>73.958333333333329</v>
      </c>
      <c r="T16" s="15">
        <f>[12]Outubro!$E$23</f>
        <v>82.166666666666671</v>
      </c>
      <c r="U16" s="15">
        <f>[12]Outubro!$E$24</f>
        <v>69.333333333333329</v>
      </c>
      <c r="V16" s="15">
        <f>[12]Outubro!$E$25</f>
        <v>56.625</v>
      </c>
      <c r="W16" s="15">
        <f>[12]Outubro!$E$26</f>
        <v>51.25</v>
      </c>
      <c r="X16" s="15">
        <f>[12]Outubro!$E$27</f>
        <v>70.75</v>
      </c>
      <c r="Y16" s="15">
        <f>[12]Outubro!$E$28</f>
        <v>94.666666666666671</v>
      </c>
      <c r="Z16" s="15">
        <f>[12]Outubro!$E$29</f>
        <v>90.333333333333329</v>
      </c>
      <c r="AA16" s="15">
        <f>[12]Outubro!$E$30</f>
        <v>89.625</v>
      </c>
      <c r="AB16" s="15">
        <f>[12]Outubro!$E$31</f>
        <v>81.541666666666671</v>
      </c>
      <c r="AC16" s="15">
        <f>[12]Outubro!$E$32</f>
        <v>63.666666666666664</v>
      </c>
      <c r="AD16" s="15">
        <f>[12]Outubro!$E$33</f>
        <v>57.125</v>
      </c>
      <c r="AE16" s="15">
        <f>[12]Outubro!$E$34</f>
        <v>61.333333333333336</v>
      </c>
      <c r="AF16" s="15">
        <f>[12]Outubro!$E$35</f>
        <v>70.458333333333329</v>
      </c>
      <c r="AG16" s="101">
        <f t="shared" si="1"/>
        <v>75.778225806451616</v>
      </c>
    </row>
    <row r="17" spans="1:33" ht="17.100000000000001" customHeight="1" x14ac:dyDescent="0.2">
      <c r="A17" s="145" t="s">
        <v>8</v>
      </c>
      <c r="B17" s="15">
        <f>[13]Outubro!$E$5</f>
        <v>82.545454545454547</v>
      </c>
      <c r="C17" s="15">
        <f>[13]Outubro!$E$6</f>
        <v>78.166666666666671</v>
      </c>
      <c r="D17" s="15">
        <f>[13]Outubro!$E$7</f>
        <v>82.5</v>
      </c>
      <c r="E17" s="15">
        <f>[13]Outubro!$E$8</f>
        <v>80.916666666666671</v>
      </c>
      <c r="F17" s="15">
        <f>[13]Outubro!$E$9</f>
        <v>65.666666666666671</v>
      </c>
      <c r="G17" s="15">
        <f>[13]Outubro!$E$10</f>
        <v>69.208333333333329</v>
      </c>
      <c r="H17" s="15">
        <f>[13]Outubro!$E$11</f>
        <v>74.791666666666671</v>
      </c>
      <c r="I17" s="15">
        <f>[13]Outubro!$E$12</f>
        <v>96.571428571428569</v>
      </c>
      <c r="J17" s="15">
        <f>[13]Outubro!$E$13</f>
        <v>92.5625</v>
      </c>
      <c r="K17" s="15">
        <f>[13]Outubro!$E$14</f>
        <v>93.521739130434781</v>
      </c>
      <c r="L17" s="15">
        <f>[13]Outubro!$E$15</f>
        <v>88</v>
      </c>
      <c r="M17" s="15">
        <f>[13]Outubro!$E$16</f>
        <v>75.75</v>
      </c>
      <c r="N17" s="15">
        <f>[13]Outubro!$E$17</f>
        <v>76.291666666666671</v>
      </c>
      <c r="O17" s="15">
        <f>[13]Outubro!$E$18</f>
        <v>81.578947368421055</v>
      </c>
      <c r="P17" s="15">
        <f>[13]Outubro!$E$19</f>
        <v>78.125</v>
      </c>
      <c r="Q17" s="15">
        <f>[13]Outubro!$E$20</f>
        <v>77.375</v>
      </c>
      <c r="R17" s="15">
        <f>[13]Outubro!$E$21</f>
        <v>87.625</v>
      </c>
      <c r="S17" s="15">
        <f>[13]Outubro!$E$22</f>
        <v>88.043478260869563</v>
      </c>
      <c r="T17" s="15">
        <f>[13]Outubro!$E$23</f>
        <v>77.25</v>
      </c>
      <c r="U17" s="15">
        <f>[13]Outubro!$E$24</f>
        <v>74.375</v>
      </c>
      <c r="V17" s="15">
        <f>[13]Outubro!$E$25</f>
        <v>63.625</v>
      </c>
      <c r="W17" s="15">
        <f>[13]Outubro!$E$26</f>
        <v>63.833333333333336</v>
      </c>
      <c r="X17" s="15">
        <f>[13]Outubro!$E$27</f>
        <v>73.608695652173907</v>
      </c>
      <c r="Y17" s="15">
        <f>[13]Outubro!$E$28</f>
        <v>97.058823529411768</v>
      </c>
      <c r="Z17" s="15" t="str">
        <f>[13]Outubro!$E$29</f>
        <v>*</v>
      </c>
      <c r="AA17" s="15">
        <f>[13]Outubro!$E$30</f>
        <v>86.333333333333329</v>
      </c>
      <c r="AB17" s="15">
        <f>[13]Outubro!$E$31</f>
        <v>82.047619047619051</v>
      </c>
      <c r="AC17" s="15">
        <f>[13]Outubro!$E$32</f>
        <v>64.083333333333329</v>
      </c>
      <c r="AD17" s="15">
        <f>[13]Outubro!$E$33</f>
        <v>65.333333333333329</v>
      </c>
      <c r="AE17" s="15">
        <f>[13]Outubro!$E$34</f>
        <v>66.708333333333329</v>
      </c>
      <c r="AF17" s="15">
        <f>[13]Outubro!$E$35</f>
        <v>76.083333333333329</v>
      </c>
      <c r="AG17" s="101">
        <f t="shared" si="1"/>
        <v>78.652678425749343</v>
      </c>
    </row>
    <row r="18" spans="1:33" ht="17.100000000000001" customHeight="1" x14ac:dyDescent="0.2">
      <c r="A18" s="145" t="s">
        <v>9</v>
      </c>
      <c r="B18" s="15">
        <f>[14]Outubro!$E$5</f>
        <v>78.541666666666671</v>
      </c>
      <c r="C18" s="15">
        <f>[14]Outubro!$E$6</f>
        <v>74.041666666666671</v>
      </c>
      <c r="D18" s="15">
        <f>[14]Outubro!$E$7</f>
        <v>73.708333333333329</v>
      </c>
      <c r="E18" s="15">
        <f>[14]Outubro!$E$8</f>
        <v>77.041666666666671</v>
      </c>
      <c r="F18" s="15">
        <f>[14]Outubro!$E$9</f>
        <v>72.75</v>
      </c>
      <c r="G18" s="15">
        <f>[14]Outubro!$E$10</f>
        <v>68.5</v>
      </c>
      <c r="H18" s="15">
        <f>[14]Outubro!$E$11</f>
        <v>67.75</v>
      </c>
      <c r="I18" s="15">
        <f>[14]Outubro!$E$12</f>
        <v>92.625</v>
      </c>
      <c r="J18" s="15">
        <f>[14]Outubro!$E$13</f>
        <v>93.083333333333329</v>
      </c>
      <c r="K18" s="15">
        <f>[14]Outubro!$E$14</f>
        <v>94.333333333333329</v>
      </c>
      <c r="L18" s="15">
        <f>[14]Outubro!$E$15</f>
        <v>87.375</v>
      </c>
      <c r="M18" s="15">
        <f>[14]Outubro!$E$16</f>
        <v>73.208333333333329</v>
      </c>
      <c r="N18" s="15">
        <f>[14]Outubro!$E$17</f>
        <v>78.125</v>
      </c>
      <c r="O18" s="15">
        <f>[14]Outubro!$E$18</f>
        <v>83.041666666666671</v>
      </c>
      <c r="P18" s="15">
        <f>[14]Outubro!$E$19</f>
        <v>80.5</v>
      </c>
      <c r="Q18" s="15">
        <f>[14]Outubro!$E$20</f>
        <v>68.375</v>
      </c>
      <c r="R18" s="15">
        <f>[14]Outubro!$E$21</f>
        <v>71.125</v>
      </c>
      <c r="S18" s="15">
        <f>[14]Outubro!$E$22</f>
        <v>77.916666666666671</v>
      </c>
      <c r="T18" s="15">
        <f>[14]Outubro!$E$23</f>
        <v>78.478260869565219</v>
      </c>
      <c r="U18" s="15">
        <f>[14]Outubro!$E$24</f>
        <v>66.166666666666671</v>
      </c>
      <c r="V18" s="15">
        <f>[14]Outubro!$E$25</f>
        <v>59.416666666666664</v>
      </c>
      <c r="W18" s="15">
        <f>[14]Outubro!$E$26</f>
        <v>56.083333333333336</v>
      </c>
      <c r="X18" s="15">
        <f>[14]Outubro!$E$27</f>
        <v>70.916666666666671</v>
      </c>
      <c r="Y18" s="15">
        <f>[14]Outubro!$E$28</f>
        <v>92.958333333333329</v>
      </c>
      <c r="Z18" s="15">
        <f>[14]Outubro!$E$29</f>
        <v>90.75</v>
      </c>
      <c r="AA18" s="15">
        <f>[14]Outubro!$E$30</f>
        <v>89.75</v>
      </c>
      <c r="AB18" s="15">
        <f>[14]Outubro!$E$31</f>
        <v>80.125</v>
      </c>
      <c r="AC18" s="15">
        <f>[14]Outubro!$E$32</f>
        <v>60.666666666666664</v>
      </c>
      <c r="AD18" s="15">
        <f>[14]Outubro!$E$33</f>
        <v>60.916666666666664</v>
      </c>
      <c r="AE18" s="15">
        <f>[14]Outubro!$E$34</f>
        <v>59.708333333333336</v>
      </c>
      <c r="AF18" s="15">
        <f>[14]Outubro!$E$35</f>
        <v>68.541666666666671</v>
      </c>
      <c r="AG18" s="101">
        <f t="shared" si="1"/>
        <v>75.694191210846199</v>
      </c>
    </row>
    <row r="19" spans="1:33" ht="17.100000000000001" customHeight="1" x14ac:dyDescent="0.2">
      <c r="A19" s="145" t="s">
        <v>46</v>
      </c>
      <c r="B19" s="15">
        <f>[15]Outubro!$E$5</f>
        <v>71.75</v>
      </c>
      <c r="C19" s="15">
        <f>[15]Outubro!$E$6</f>
        <v>75.650000000000006</v>
      </c>
      <c r="D19" s="15">
        <f>[15]Outubro!$E$7</f>
        <v>77.705882352941174</v>
      </c>
      <c r="E19" s="15">
        <f>[15]Outubro!$E$8</f>
        <v>78.238095238095241</v>
      </c>
      <c r="F19" s="15">
        <f>[15]Outubro!$E$9</f>
        <v>68.739130434782609</v>
      </c>
      <c r="G19" s="15">
        <f>[15]Outubro!$E$10</f>
        <v>70.625</v>
      </c>
      <c r="H19" s="15">
        <f>[15]Outubro!$E$11</f>
        <v>68.333333333333329</v>
      </c>
      <c r="I19" s="15">
        <f>[15]Outubro!$E$12</f>
        <v>78.375</v>
      </c>
      <c r="J19" s="15">
        <f>[15]Outubro!$E$13</f>
        <v>74.434782608695656</v>
      </c>
      <c r="K19" s="15">
        <f>[15]Outubro!$E$14</f>
        <v>82.647058823529406</v>
      </c>
      <c r="L19" s="15">
        <f>[15]Outubro!$E$15</f>
        <v>78.521739130434781</v>
      </c>
      <c r="M19" s="15">
        <f>[15]Outubro!$E$16</f>
        <v>79.826086956521735</v>
      </c>
      <c r="N19" s="15">
        <f>[15]Outubro!$E$17</f>
        <v>73.545454545454547</v>
      </c>
      <c r="O19" s="15">
        <f>[15]Outubro!$E$18</f>
        <v>79.875</v>
      </c>
      <c r="P19" s="15">
        <f>[15]Outubro!$E$19</f>
        <v>74.291666666666671</v>
      </c>
      <c r="Q19" s="15">
        <f>[15]Outubro!$E$20</f>
        <v>70.78947368421052</v>
      </c>
      <c r="R19" s="15">
        <f>[15]Outubro!$E$21</f>
        <v>64.833333333333329</v>
      </c>
      <c r="S19" s="15">
        <f>[15]Outubro!$E$22</f>
        <v>66.708333333333329</v>
      </c>
      <c r="T19" s="15">
        <f>[15]Outubro!$E$23</f>
        <v>81.285714285714292</v>
      </c>
      <c r="U19" s="15">
        <f>[15]Outubro!$E$24</f>
        <v>65.818181818181813</v>
      </c>
      <c r="V19" s="15">
        <f>[15]Outubro!$E$25</f>
        <v>53.260869565217391</v>
      </c>
      <c r="W19" s="15">
        <f>[15]Outubro!$E$26</f>
        <v>51.333333333333336</v>
      </c>
      <c r="X19" s="15">
        <f>[15]Outubro!$E$27</f>
        <v>76.208333333333329</v>
      </c>
      <c r="Y19" s="15">
        <f>[15]Outubro!$E$28</f>
        <v>87.642857142857139</v>
      </c>
      <c r="Z19" s="15">
        <f>[15]Outubro!$E$29</f>
        <v>86.5</v>
      </c>
      <c r="AA19" s="15">
        <f>[15]Outubro!$E$30</f>
        <v>78.5</v>
      </c>
      <c r="AB19" s="15">
        <f>[15]Outubro!$E$31</f>
        <v>71.5</v>
      </c>
      <c r="AC19" s="15">
        <f>[15]Outubro!$E$32</f>
        <v>61.421052631578945</v>
      </c>
      <c r="AD19" s="15">
        <f>[15]Outubro!$E$33</f>
        <v>67.958333333333329</v>
      </c>
      <c r="AE19" s="15">
        <f>[15]Outubro!$E$34</f>
        <v>73.782608695652172</v>
      </c>
      <c r="AF19" s="15">
        <f>[15]Outubro!$E$35</f>
        <v>66.791666666666671</v>
      </c>
      <c r="AG19" s="101">
        <f t="shared" si="1"/>
        <v>72.802978104748391</v>
      </c>
    </row>
    <row r="20" spans="1:33" ht="17.100000000000001" customHeight="1" x14ac:dyDescent="0.2">
      <c r="A20" s="145" t="s">
        <v>10</v>
      </c>
      <c r="B20" s="15">
        <f>[16]Outubro!$E$5</f>
        <v>77.708333333333329</v>
      </c>
      <c r="C20" s="15">
        <f>[16]Outubro!$E$6</f>
        <v>74.291666666666671</v>
      </c>
      <c r="D20" s="15">
        <f>[16]Outubro!$E$7</f>
        <v>84.833333333333329</v>
      </c>
      <c r="E20" s="15">
        <f>[16]Outubro!$E$8</f>
        <v>85.791666666666671</v>
      </c>
      <c r="F20" s="15">
        <f>[16]Outubro!$E$9</f>
        <v>70.791666666666671</v>
      </c>
      <c r="G20" s="15">
        <f>[16]Outubro!$E$10</f>
        <v>69.083333333333329</v>
      </c>
      <c r="H20" s="15">
        <f>[16]Outubro!$E$11</f>
        <v>73.916666666666671</v>
      </c>
      <c r="I20" s="15">
        <f>[16]Outubro!$E$12</f>
        <v>95.291666666666671</v>
      </c>
      <c r="J20" s="15">
        <f>[16]Outubro!$E$13</f>
        <v>93.416666666666671</v>
      </c>
      <c r="K20" s="15">
        <f>[16]Outubro!$E$14</f>
        <v>93.708333333333329</v>
      </c>
      <c r="L20" s="15">
        <f>[16]Outubro!$E$15</f>
        <v>91.208333333333329</v>
      </c>
      <c r="M20" s="15">
        <f>[16]Outubro!$E$16</f>
        <v>77.625</v>
      </c>
      <c r="N20" s="15">
        <f>[16]Outubro!$E$17</f>
        <v>73.125</v>
      </c>
      <c r="O20" s="15">
        <f>[16]Outubro!$E$18</f>
        <v>83.541666666666671</v>
      </c>
      <c r="P20" s="15">
        <f>[16]Outubro!$E$19</f>
        <v>80.25</v>
      </c>
      <c r="Q20" s="15">
        <f>[16]Outubro!$E$20</f>
        <v>72.958333333333329</v>
      </c>
      <c r="R20" s="15">
        <f>[16]Outubro!$E$21</f>
        <v>78.916666666666671</v>
      </c>
      <c r="S20" s="15">
        <f>[16]Outubro!$E$22</f>
        <v>82.666666666666671</v>
      </c>
      <c r="T20" s="15">
        <f>[16]Outubro!$E$23</f>
        <v>81.333333333333329</v>
      </c>
      <c r="U20" s="15">
        <f>[16]Outubro!$E$24</f>
        <v>71.75</v>
      </c>
      <c r="V20" s="15">
        <f>[16]Outubro!$E$25</f>
        <v>62.291666666666664</v>
      </c>
      <c r="W20" s="15">
        <f>[16]Outubro!$E$26</f>
        <v>58.458333333333336</v>
      </c>
      <c r="X20" s="15">
        <f>[16]Outubro!$E$27</f>
        <v>75.041666666666671</v>
      </c>
      <c r="Y20" s="15">
        <f>[16]Outubro!$E$28</f>
        <v>92.041666666666671</v>
      </c>
      <c r="Z20" s="15">
        <f>[16]Outubro!$E$29</f>
        <v>91.25</v>
      </c>
      <c r="AA20" s="15">
        <f>[16]Outubro!$E$30</f>
        <v>92.333333333333329</v>
      </c>
      <c r="AB20" s="15">
        <f>[16]Outubro!$E$31</f>
        <v>82.333333333333329</v>
      </c>
      <c r="AC20" s="15">
        <f>[16]Outubro!$E$32</f>
        <v>66.666666666666671</v>
      </c>
      <c r="AD20" s="15">
        <f>[16]Outubro!$E$33</f>
        <v>68.083333333333329</v>
      </c>
      <c r="AE20" s="15">
        <f>[16]Outubro!$E$34</f>
        <v>61.458333333333336</v>
      </c>
      <c r="AF20" s="15">
        <f>[16]Outubro!$E$35</f>
        <v>75.541666666666671</v>
      </c>
      <c r="AG20" s="101">
        <f t="shared" ref="AG20:AG30" si="2">AVERAGE(B20:AF20)</f>
        <v>78.635752688172047</v>
      </c>
    </row>
    <row r="21" spans="1:33" ht="17.100000000000001" customHeight="1" x14ac:dyDescent="0.2">
      <c r="A21" s="145" t="s">
        <v>11</v>
      </c>
      <c r="B21" s="15">
        <f>[17]Outubro!$E$5</f>
        <v>74.375</v>
      </c>
      <c r="C21" s="15">
        <f>[17]Outubro!$E$6</f>
        <v>78.291666666666671</v>
      </c>
      <c r="D21" s="15">
        <f>[17]Outubro!$E$7</f>
        <v>81.333333333333329</v>
      </c>
      <c r="E21" s="15">
        <f>[17]Outubro!$E$8</f>
        <v>79.833333333333329</v>
      </c>
      <c r="F21" s="15">
        <f>[17]Outubro!$E$9</f>
        <v>73.166666666666671</v>
      </c>
      <c r="G21" s="15">
        <f>[17]Outubro!$E$10</f>
        <v>78.458333333333329</v>
      </c>
      <c r="H21" s="15">
        <f>[17]Outubro!$E$11</f>
        <v>74.791666666666671</v>
      </c>
      <c r="I21" s="15">
        <f>[17]Outubro!$E$12</f>
        <v>79.875</v>
      </c>
      <c r="J21" s="15">
        <f>[17]Outubro!$E$13</f>
        <v>84.125</v>
      </c>
      <c r="K21" s="15">
        <f>[17]Outubro!$E$14</f>
        <v>92.291666666666671</v>
      </c>
      <c r="L21" s="15">
        <f>[17]Outubro!$E$15</f>
        <v>85.625</v>
      </c>
      <c r="M21" s="15">
        <f>[17]Outubro!$E$16</f>
        <v>81.875</v>
      </c>
      <c r="N21" s="15">
        <f>[17]Outubro!$E$17</f>
        <v>72.083333333333329</v>
      </c>
      <c r="O21" s="15">
        <f>[17]Outubro!$E$18</f>
        <v>78.25</v>
      </c>
      <c r="P21" s="15">
        <f>[17]Outubro!$E$19</f>
        <v>75.083333333333329</v>
      </c>
      <c r="Q21" s="15">
        <f>[17]Outubro!$E$20</f>
        <v>68.375</v>
      </c>
      <c r="R21" s="15">
        <f>[17]Outubro!$E$21</f>
        <v>66.208333333333329</v>
      </c>
      <c r="S21" s="15">
        <f>[17]Outubro!$E$22</f>
        <v>68.791666666666671</v>
      </c>
      <c r="T21" s="15">
        <f>[17]Outubro!$E$23</f>
        <v>76.083333333333329</v>
      </c>
      <c r="U21" s="15">
        <f>[17]Outubro!$E$24</f>
        <v>65.916666666666671</v>
      </c>
      <c r="V21" s="15">
        <f>[17]Outubro!$E$25</f>
        <v>57.791666666666664</v>
      </c>
      <c r="W21" s="15">
        <f>[17]Outubro!$E$26</f>
        <v>57.208333333333336</v>
      </c>
      <c r="X21" s="15">
        <f>[17]Outubro!$E$27</f>
        <v>66.75</v>
      </c>
      <c r="Y21" s="15">
        <f>[17]Outubro!$E$28</f>
        <v>87.333333333333329</v>
      </c>
      <c r="Z21" s="15">
        <f>[17]Outubro!$E$29</f>
        <v>87.75</v>
      </c>
      <c r="AA21" s="15">
        <f>[17]Outubro!$E$30</f>
        <v>87.791666666666671</v>
      </c>
      <c r="AB21" s="15">
        <f>[17]Outubro!$E$31</f>
        <v>78.291666666666671</v>
      </c>
      <c r="AC21" s="15">
        <f>[17]Outubro!$E$32</f>
        <v>62.291666666666664</v>
      </c>
      <c r="AD21" s="15">
        <f>[17]Outubro!$E$33</f>
        <v>63.375</v>
      </c>
      <c r="AE21" s="15">
        <f>[17]Outubro!$E$34</f>
        <v>68.666666666666671</v>
      </c>
      <c r="AF21" s="15">
        <f>[17]Outubro!$E$35</f>
        <v>67.208333333333329</v>
      </c>
      <c r="AG21" s="101">
        <f t="shared" si="2"/>
        <v>74.81586021505376</v>
      </c>
    </row>
    <row r="22" spans="1:33" ht="17.100000000000001" customHeight="1" x14ac:dyDescent="0.2">
      <c r="A22" s="145" t="s">
        <v>12</v>
      </c>
      <c r="B22" s="15">
        <f>[18]Outubro!$E$5</f>
        <v>64.400000000000006</v>
      </c>
      <c r="C22" s="15">
        <f>[18]Outubro!$E$6</f>
        <v>72.5</v>
      </c>
      <c r="D22" s="15">
        <f>[18]Outubro!$E$7</f>
        <v>72.733333333333334</v>
      </c>
      <c r="E22" s="15">
        <f>[18]Outubro!$E$8</f>
        <v>73.1875</v>
      </c>
      <c r="F22" s="15">
        <f>[18]Outubro!$E$9</f>
        <v>64.466666666666669</v>
      </c>
      <c r="G22" s="15">
        <f>[18]Outubro!$E$10</f>
        <v>63.888888888888886</v>
      </c>
      <c r="H22" s="15">
        <f>[18]Outubro!$E$11</f>
        <v>59.285714285714285</v>
      </c>
      <c r="I22" s="15">
        <f>[18]Outubro!$E$12</f>
        <v>61.2</v>
      </c>
      <c r="J22" s="15">
        <f>[18]Outubro!$E$13</f>
        <v>63.470588235294116</v>
      </c>
      <c r="K22" s="15">
        <f>[18]Outubro!$E$14</f>
        <v>76</v>
      </c>
      <c r="L22" s="15">
        <f>[18]Outubro!$E$15</f>
        <v>62.916666666666664</v>
      </c>
      <c r="M22" s="15">
        <f>[18]Outubro!$E$16</f>
        <v>65.8125</v>
      </c>
      <c r="N22" s="15">
        <f>[18]Outubro!$E$17</f>
        <v>64.0625</v>
      </c>
      <c r="O22" s="15">
        <f>[18]Outubro!$E$18</f>
        <v>73.333333333333329</v>
      </c>
      <c r="P22" s="15">
        <f>[18]Outubro!$E$19</f>
        <v>54.125</v>
      </c>
      <c r="Q22" s="15">
        <f>[18]Outubro!$E$20</f>
        <v>58.125</v>
      </c>
      <c r="R22" s="15">
        <f>[18]Outubro!$E$21</f>
        <v>50.888888888888886</v>
      </c>
      <c r="S22" s="15">
        <f>[18]Outubro!$E$22</f>
        <v>54.5</v>
      </c>
      <c r="T22" s="15">
        <f>[18]Outubro!$E$23</f>
        <v>66.857142857142861</v>
      </c>
      <c r="U22" s="15">
        <f>[18]Outubro!$E$24</f>
        <v>51.777777777777779</v>
      </c>
      <c r="V22" s="15">
        <f>[18]Outubro!$E$25</f>
        <v>42.75</v>
      </c>
      <c r="W22" s="15">
        <f>[18]Outubro!$E$26</f>
        <v>51.153846153846153</v>
      </c>
      <c r="X22" s="15">
        <f>[18]Outubro!$E$27</f>
        <v>71</v>
      </c>
      <c r="Y22" s="15">
        <f>[18]Outubro!$E$28</f>
        <v>85.333333333333329</v>
      </c>
      <c r="Z22" s="15">
        <f>[18]Outubro!$E$29</f>
        <v>83.1</v>
      </c>
      <c r="AA22" s="15">
        <f>[18]Outubro!$E$30</f>
        <v>83.090909090909093</v>
      </c>
      <c r="AB22" s="15">
        <f>[18]Outubro!$E$31</f>
        <v>76.5</v>
      </c>
      <c r="AC22" s="15">
        <f>[18]Outubro!$E$32</f>
        <v>59.384615384615387</v>
      </c>
      <c r="AD22" s="15">
        <f>[18]Outubro!$E$33</f>
        <v>66.833333333333329</v>
      </c>
      <c r="AE22" s="15">
        <f>[18]Outubro!$E$34</f>
        <v>63.529411764705884</v>
      </c>
      <c r="AF22" s="15">
        <f>[18]Outubro!$E$35</f>
        <v>63.5</v>
      </c>
      <c r="AG22" s="101">
        <f t="shared" si="2"/>
        <v>65.151837096595159</v>
      </c>
    </row>
    <row r="23" spans="1:33" ht="17.100000000000001" customHeight="1" x14ac:dyDescent="0.2">
      <c r="A23" s="145" t="s">
        <v>13</v>
      </c>
      <c r="B23" s="15">
        <f>[19]Outubro!$E$5</f>
        <v>70.291666666666671</v>
      </c>
      <c r="C23" s="15">
        <f>[19]Outubro!$E$6</f>
        <v>68.958333333333329</v>
      </c>
      <c r="D23" s="15">
        <f>[19]Outubro!$E$7</f>
        <v>78.125</v>
      </c>
      <c r="E23" s="15">
        <f>[19]Outubro!$E$8</f>
        <v>82.5</v>
      </c>
      <c r="F23" s="15">
        <f>[19]Outubro!$E$9</f>
        <v>78.25</v>
      </c>
      <c r="G23" s="15">
        <f>[19]Outubro!$E$10</f>
        <v>71.958333333333329</v>
      </c>
      <c r="H23" s="15">
        <f>[19]Outubro!$E$11</f>
        <v>69.875</v>
      </c>
      <c r="I23" s="15">
        <f>[19]Outubro!$E$12</f>
        <v>64.708333333333329</v>
      </c>
      <c r="J23" s="15">
        <f>[19]Outubro!$E$13</f>
        <v>61.458333333333336</v>
      </c>
      <c r="K23" s="15">
        <f>[19]Outubro!$E$14</f>
        <v>66.541666666666671</v>
      </c>
      <c r="L23" s="15">
        <f>[19]Outubro!$E$15</f>
        <v>79.375</v>
      </c>
      <c r="M23" s="15">
        <f>[19]Outubro!$E$16</f>
        <v>76.208333333333329</v>
      </c>
      <c r="N23" s="15">
        <f>[19]Outubro!$E$17</f>
        <v>77.25</v>
      </c>
      <c r="O23" s="15">
        <f>[19]Outubro!$E$18</f>
        <v>77.791666666666671</v>
      </c>
      <c r="P23" s="15">
        <f>[19]Outubro!$E$19</f>
        <v>79.25</v>
      </c>
      <c r="Q23" s="15">
        <f>[19]Outubro!$E$20</f>
        <v>73.916666666666671</v>
      </c>
      <c r="R23" s="15">
        <f>[19]Outubro!$E$21</f>
        <v>65.958333333333329</v>
      </c>
      <c r="S23" s="15">
        <f>[19]Outubro!$E$22</f>
        <v>64.583333333333329</v>
      </c>
      <c r="T23" s="15">
        <f>[19]Outubro!$E$23</f>
        <v>74.916666666666671</v>
      </c>
      <c r="U23" s="15">
        <f>[19]Outubro!$E$24</f>
        <v>79.708333333333329</v>
      </c>
      <c r="V23" s="15">
        <f>[19]Outubro!$E$25</f>
        <v>71.291666666666671</v>
      </c>
      <c r="W23" s="15">
        <f>[19]Outubro!$E$26</f>
        <v>75.583333333333329</v>
      </c>
      <c r="X23" s="15">
        <f>[19]Outubro!$E$27</f>
        <v>74.208333333333329</v>
      </c>
      <c r="Y23" s="15">
        <f>[19]Outubro!$E$28</f>
        <v>85.083333333333329</v>
      </c>
      <c r="Z23" s="15">
        <f>[19]Outubro!$E$29</f>
        <v>85.25</v>
      </c>
      <c r="AA23" s="15">
        <f>[19]Outubro!$E$30</f>
        <v>86.416666666666671</v>
      </c>
      <c r="AB23" s="15">
        <f>[19]Outubro!$E$31</f>
        <v>91.791666666666671</v>
      </c>
      <c r="AC23" s="15">
        <f>[19]Outubro!$E$32</f>
        <v>80.916666666666671</v>
      </c>
      <c r="AD23" s="15">
        <f>[19]Outubro!$E$33</f>
        <v>76.791666666666671</v>
      </c>
      <c r="AE23" s="15">
        <f>[19]Outubro!$E$34</f>
        <v>70.916666666666671</v>
      </c>
      <c r="AF23" s="15">
        <f>[19]Outubro!$E$35</f>
        <v>65.791666666666671</v>
      </c>
      <c r="AG23" s="101">
        <f t="shared" si="2"/>
        <v>75.021505376344066</v>
      </c>
    </row>
    <row r="24" spans="1:33" ht="17.100000000000001" customHeight="1" x14ac:dyDescent="0.2">
      <c r="A24" s="145" t="s">
        <v>14</v>
      </c>
      <c r="B24" s="15">
        <f>[20]Outubro!$E$5</f>
        <v>75.333333333333329</v>
      </c>
      <c r="C24" s="15">
        <f>[20]Outubro!$E$6</f>
        <v>65.625</v>
      </c>
      <c r="D24" s="15">
        <f>[20]Outubro!$E$7</f>
        <v>60.541666666666664</v>
      </c>
      <c r="E24" s="15">
        <f>[20]Outubro!$E$8</f>
        <v>72.791666666666671</v>
      </c>
      <c r="F24" s="15">
        <f>[20]Outubro!$E$9</f>
        <v>67.166666666666671</v>
      </c>
      <c r="G24" s="15">
        <f>[20]Outubro!$E$10</f>
        <v>69.166666666666671</v>
      </c>
      <c r="H24" s="15">
        <f>[20]Outubro!$E$11</f>
        <v>69.708333333333329</v>
      </c>
      <c r="I24" s="15">
        <f>[20]Outubro!$E$12</f>
        <v>73.083333333333329</v>
      </c>
      <c r="J24" s="15">
        <f>[20]Outubro!$E$13</f>
        <v>71.958333333333329</v>
      </c>
      <c r="K24" s="15">
        <f>[20]Outubro!$E$14</f>
        <v>80.666666666666671</v>
      </c>
      <c r="L24" s="15">
        <f>[20]Outubro!$E$15</f>
        <v>80.083333333333329</v>
      </c>
      <c r="M24" s="15">
        <f>[20]Outubro!$E$16</f>
        <v>75.708333333333329</v>
      </c>
      <c r="N24" s="15">
        <f>[20]Outubro!$E$17</f>
        <v>73.541666666666671</v>
      </c>
      <c r="O24" s="15">
        <f>[20]Outubro!$E$18</f>
        <v>74</v>
      </c>
      <c r="P24" s="15">
        <f>[20]Outubro!$E$19</f>
        <v>72.166666666666671</v>
      </c>
      <c r="Q24" s="15">
        <f>[20]Outubro!$E$20</f>
        <v>65.208333333333329</v>
      </c>
      <c r="R24" s="15">
        <f>[20]Outubro!$E$21</f>
        <v>59.25</v>
      </c>
      <c r="S24" s="15">
        <f>[20]Outubro!$E$22</f>
        <v>61.375</v>
      </c>
      <c r="T24" s="15">
        <f>[20]Outubro!$E$23</f>
        <v>75.583333333333329</v>
      </c>
      <c r="U24" s="15">
        <f>[20]Outubro!$E$24</f>
        <v>65.875</v>
      </c>
      <c r="V24" s="15">
        <f>[20]Outubro!$E$25</f>
        <v>58.041666666666664</v>
      </c>
      <c r="W24" s="15">
        <f>[20]Outubro!$E$26</f>
        <v>61.333333333333336</v>
      </c>
      <c r="X24" s="15">
        <f>[20]Outubro!$E$27</f>
        <v>65.333333333333329</v>
      </c>
      <c r="Y24" s="15">
        <f>[20]Outubro!$E$28</f>
        <v>85.333333333333329</v>
      </c>
      <c r="Z24" s="15">
        <f>[20]Outubro!$E$29</f>
        <v>81.041666666666671</v>
      </c>
      <c r="AA24" s="15">
        <f>[20]Outubro!$E$30</f>
        <v>78.791666666666671</v>
      </c>
      <c r="AB24" s="15">
        <f>[20]Outubro!$E$31</f>
        <v>82.333333333333329</v>
      </c>
      <c r="AC24" s="15">
        <f>[20]Outubro!$E$32</f>
        <v>71.625</v>
      </c>
      <c r="AD24" s="15">
        <f>[20]Outubro!$E$33</f>
        <v>69.541666666666671</v>
      </c>
      <c r="AE24" s="15">
        <f>[20]Outubro!$E$34</f>
        <v>60</v>
      </c>
      <c r="AF24" s="15">
        <f>[20]Outubro!$E$35</f>
        <v>60.333333333333336</v>
      </c>
      <c r="AG24" s="101">
        <f t="shared" si="2"/>
        <v>70.40456989247312</v>
      </c>
    </row>
    <row r="25" spans="1:33" ht="17.100000000000001" customHeight="1" x14ac:dyDescent="0.2">
      <c r="A25" s="145" t="s">
        <v>15</v>
      </c>
      <c r="B25" s="15">
        <f>[21]Outubro!$E$5</f>
        <v>73.916666666666671</v>
      </c>
      <c r="C25" s="15">
        <f>[21]Outubro!$E$6</f>
        <v>75.708333333333329</v>
      </c>
      <c r="D25" s="15">
        <f>[21]Outubro!$E$7</f>
        <v>87.958333333333329</v>
      </c>
      <c r="E25" s="15">
        <f>[21]Outubro!$E$8</f>
        <v>87.291666666666671</v>
      </c>
      <c r="F25" s="15">
        <f>[21]Outubro!$E$9</f>
        <v>66.791666666666671</v>
      </c>
      <c r="G25" s="15">
        <f>[21]Outubro!$E$10</f>
        <v>70.958333333333329</v>
      </c>
      <c r="H25" s="15">
        <f>[21]Outubro!$E$11</f>
        <v>78.625</v>
      </c>
      <c r="I25" s="15">
        <f>[21]Outubro!$E$12</f>
        <v>91.958333333333329</v>
      </c>
      <c r="J25" s="15">
        <f>[21]Outubro!$E$13</f>
        <v>86.875</v>
      </c>
      <c r="K25" s="15">
        <f>[21]Outubro!$E$14</f>
        <v>93.166666666666671</v>
      </c>
      <c r="L25" s="15">
        <f>[21]Outubro!$E$15</f>
        <v>88.375</v>
      </c>
      <c r="M25" s="15">
        <f>[21]Outubro!$E$16</f>
        <v>86.833333333333329</v>
      </c>
      <c r="N25" s="15">
        <f>[21]Outubro!$E$17</f>
        <v>79.041666666666671</v>
      </c>
      <c r="O25" s="15">
        <f>[21]Outubro!$E$18</f>
        <v>83.125</v>
      </c>
      <c r="P25" s="15">
        <f>[21]Outubro!$E$19</f>
        <v>82.958333333333329</v>
      </c>
      <c r="Q25" s="15">
        <f>[21]Outubro!$E$20</f>
        <v>72.166666666666671</v>
      </c>
      <c r="R25" s="15">
        <f>[21]Outubro!$E$21</f>
        <v>60.625</v>
      </c>
      <c r="S25" s="15">
        <f>[21]Outubro!$E$22</f>
        <v>77.791666666666671</v>
      </c>
      <c r="T25" s="15">
        <f>[21]Outubro!$E$23</f>
        <v>80.833333333333329</v>
      </c>
      <c r="U25" s="15">
        <f>[21]Outubro!$E$24</f>
        <v>73</v>
      </c>
      <c r="V25" s="15">
        <f>[21]Outubro!$E$25</f>
        <v>62.5</v>
      </c>
      <c r="W25" s="15">
        <f>[21]Outubro!$E$26</f>
        <v>57.958333333333336</v>
      </c>
      <c r="X25" s="15">
        <f>[21]Outubro!$E$27</f>
        <v>72.666666666666671</v>
      </c>
      <c r="Y25" s="15">
        <f>[21]Outubro!$E$28</f>
        <v>92.208333333333329</v>
      </c>
      <c r="Z25" s="15">
        <f>[21]Outubro!$E$29</f>
        <v>88.083333333333329</v>
      </c>
      <c r="AA25" s="15">
        <f>[21]Outubro!$E$30</f>
        <v>87.875</v>
      </c>
      <c r="AB25" s="15">
        <f>[21]Outubro!$E$31</f>
        <v>84.25</v>
      </c>
      <c r="AC25" s="15">
        <f>[21]Outubro!$E$32</f>
        <v>60.75</v>
      </c>
      <c r="AD25" s="15">
        <f>[21]Outubro!$E$33</f>
        <v>58.916666666666664</v>
      </c>
      <c r="AE25" s="15">
        <f>[21]Outubro!$E$34</f>
        <v>70.416666666666671</v>
      </c>
      <c r="AF25" s="15">
        <f>[21]Outubro!$E$35</f>
        <v>68.291666666666671</v>
      </c>
      <c r="AG25" s="101">
        <f t="shared" si="2"/>
        <v>77.481182795698899</v>
      </c>
    </row>
    <row r="26" spans="1:33" ht="17.100000000000001" customHeight="1" x14ac:dyDescent="0.2">
      <c r="A26" s="145" t="s">
        <v>16</v>
      </c>
      <c r="B26" s="15">
        <f>[22]Outubro!$E$5</f>
        <v>61.291666666666664</v>
      </c>
      <c r="C26" s="15">
        <f>[22]Outubro!$E$6</f>
        <v>69.958333333333329</v>
      </c>
      <c r="D26" s="15">
        <f>[22]Outubro!$E$7</f>
        <v>82.583333333333329</v>
      </c>
      <c r="E26" s="15">
        <f>[22]Outubro!$E$8</f>
        <v>82.391304347826093</v>
      </c>
      <c r="F26" s="15">
        <f>[22]Outubro!$E$9</f>
        <v>64.5</v>
      </c>
      <c r="G26" s="15">
        <f>[22]Outubro!$E$10</f>
        <v>56.166666666666664</v>
      </c>
      <c r="H26" s="15">
        <f>[22]Outubro!$E$11</f>
        <v>66.5</v>
      </c>
      <c r="I26" s="15">
        <f>[22]Outubro!$E$12</f>
        <v>67.333333333333329</v>
      </c>
      <c r="J26" s="15">
        <f>[22]Outubro!$E$13</f>
        <v>56.458333333333336</v>
      </c>
      <c r="K26" s="15">
        <f>[22]Outubro!$E$14</f>
        <v>71.416666666666671</v>
      </c>
      <c r="L26" s="15">
        <f>[22]Outubro!$E$15</f>
        <v>76.75</v>
      </c>
      <c r="M26" s="15">
        <f>[22]Outubro!$E$16</f>
        <v>72.041666666666671</v>
      </c>
      <c r="N26" s="15">
        <f>[22]Outubro!$E$17</f>
        <v>70.75</v>
      </c>
      <c r="O26" s="15">
        <f>[22]Outubro!$E$18</f>
        <v>73.173913043478265</v>
      </c>
      <c r="P26" s="15">
        <f>[22]Outubro!$E$19</f>
        <v>73.25</v>
      </c>
      <c r="Q26" s="15">
        <f>[22]Outubro!$E$20</f>
        <v>65.75</v>
      </c>
      <c r="R26" s="15">
        <f>[22]Outubro!$E$21</f>
        <v>53.583333333333336</v>
      </c>
      <c r="S26" s="15">
        <f>[22]Outubro!$E$22</f>
        <v>52.791666666666664</v>
      </c>
      <c r="T26" s="15">
        <f>[22]Outubro!$E$23</f>
        <v>83.25</v>
      </c>
      <c r="U26" s="15">
        <f>[22]Outubro!$E$24</f>
        <v>74.875</v>
      </c>
      <c r="V26" s="15">
        <f>[22]Outubro!$E$25</f>
        <v>62.25</v>
      </c>
      <c r="W26" s="15">
        <f>[22]Outubro!$E$26</f>
        <v>60.583333333333336</v>
      </c>
      <c r="X26" s="15">
        <f>[22]Outubro!$E$27</f>
        <v>78.458333333333329</v>
      </c>
      <c r="Y26" s="15">
        <f>[22]Outubro!$E$28</f>
        <v>86.5</v>
      </c>
      <c r="Z26" s="15">
        <f>[22]Outubro!$E$29</f>
        <v>85.791666666666671</v>
      </c>
      <c r="AA26" s="15">
        <f>[22]Outubro!$E$30</f>
        <v>88</v>
      </c>
      <c r="AB26" s="15">
        <f>[22]Outubro!$E$31</f>
        <v>80.416666666666671</v>
      </c>
      <c r="AC26" s="15">
        <f>[22]Outubro!$E$32</f>
        <v>70.083333333333329</v>
      </c>
      <c r="AD26" s="15">
        <f>[22]Outubro!$E$33</f>
        <v>67.5</v>
      </c>
      <c r="AE26" s="15">
        <f>[22]Outubro!$E$34</f>
        <v>68.166666666666671</v>
      </c>
      <c r="AF26" s="15">
        <f>[22]Outubro!$E$35</f>
        <v>61.583333333333336</v>
      </c>
      <c r="AG26" s="101">
        <f t="shared" si="2"/>
        <v>70.45640486208508</v>
      </c>
    </row>
    <row r="27" spans="1:33" ht="17.100000000000001" customHeight="1" x14ac:dyDescent="0.2">
      <c r="A27" s="145" t="s">
        <v>17</v>
      </c>
      <c r="B27" s="15">
        <f>[23]Outubro!$E$5</f>
        <v>76.458333333333329</v>
      </c>
      <c r="C27" s="15">
        <f>[23]Outubro!$E$6</f>
        <v>75.666666666666671</v>
      </c>
      <c r="D27" s="15">
        <f>[23]Outubro!$E$7</f>
        <v>81.708333333333329</v>
      </c>
      <c r="E27" s="15">
        <f>[23]Outubro!$E$8</f>
        <v>78.541666666666671</v>
      </c>
      <c r="F27" s="15">
        <f>[23]Outubro!$E$9</f>
        <v>76.75</v>
      </c>
      <c r="G27" s="15">
        <f>[23]Outubro!$E$10</f>
        <v>72.958333333333329</v>
      </c>
      <c r="H27" s="15">
        <f>[23]Outubro!$E$11</f>
        <v>70.291666666666671</v>
      </c>
      <c r="I27" s="15">
        <f>[23]Outubro!$E$12</f>
        <v>88.458333333333329</v>
      </c>
      <c r="J27" s="15">
        <f>[23]Outubro!$E$13</f>
        <v>88.916666666666671</v>
      </c>
      <c r="K27" s="15">
        <f>[23]Outubro!$E$14</f>
        <v>96.333333333333329</v>
      </c>
      <c r="L27" s="15">
        <f>[23]Outubro!$E$15</f>
        <v>88.125</v>
      </c>
      <c r="M27" s="15">
        <f>[23]Outubro!$E$16</f>
        <v>75.416666666666671</v>
      </c>
      <c r="N27" s="15">
        <f>[23]Outubro!$E$17</f>
        <v>72</v>
      </c>
      <c r="O27" s="15">
        <f>[23]Outubro!$E$18</f>
        <v>82.583333333333329</v>
      </c>
      <c r="P27" s="15">
        <f>[23]Outubro!$E$19</f>
        <v>80.583333333333329</v>
      </c>
      <c r="Q27" s="15">
        <f>[23]Outubro!$E$20</f>
        <v>71.416666666666671</v>
      </c>
      <c r="R27" s="15">
        <f>[23]Outubro!$E$21</f>
        <v>64.875</v>
      </c>
      <c r="S27" s="15">
        <f>[23]Outubro!$E$22</f>
        <v>72.166666666666671</v>
      </c>
      <c r="T27" s="15">
        <f>[23]Outubro!$E$23</f>
        <v>76.5</v>
      </c>
      <c r="U27" s="15">
        <f>[23]Outubro!$E$24</f>
        <v>67.333333333333329</v>
      </c>
      <c r="V27" s="15">
        <f>[23]Outubro!$E$25</f>
        <v>60.625</v>
      </c>
      <c r="W27" s="15">
        <f>[23]Outubro!$E$26</f>
        <v>60.25</v>
      </c>
      <c r="X27" s="15">
        <f>[23]Outubro!$E$27</f>
        <v>75.375</v>
      </c>
      <c r="Y27" s="15">
        <f>[23]Outubro!$E$28</f>
        <v>93.958333333333329</v>
      </c>
      <c r="Z27" s="15">
        <f>[23]Outubro!$E$29</f>
        <v>90.791666666666671</v>
      </c>
      <c r="AA27" s="15">
        <f>[23]Outubro!$E$30</f>
        <v>90.958333333333329</v>
      </c>
      <c r="AB27" s="15">
        <f>[23]Outubro!$E$31</f>
        <v>81.5</v>
      </c>
      <c r="AC27" s="15">
        <f>[23]Outubro!$E$32</f>
        <v>68.083333333333329</v>
      </c>
      <c r="AD27" s="15">
        <f>[23]Outubro!$E$33</f>
        <v>68.625</v>
      </c>
      <c r="AE27" s="15">
        <f>[23]Outubro!$E$34</f>
        <v>64.458333333333329</v>
      </c>
      <c r="AF27" s="15">
        <f>[23]Outubro!$E$35</f>
        <v>67.708333333333329</v>
      </c>
      <c r="AG27" s="101">
        <f t="shared" si="2"/>
        <v>76.755376344086031</v>
      </c>
    </row>
    <row r="28" spans="1:33" ht="17.100000000000001" customHeight="1" x14ac:dyDescent="0.2">
      <c r="A28" s="145" t="s">
        <v>18</v>
      </c>
      <c r="B28" s="15">
        <f>[24]Outubro!$E$5</f>
        <v>73.166666666666671</v>
      </c>
      <c r="C28" s="15">
        <f>[24]Outubro!$E$6</f>
        <v>66.958333333333329</v>
      </c>
      <c r="D28" s="15">
        <f>[24]Outubro!$E$7</f>
        <v>73.208333333333329</v>
      </c>
      <c r="E28" s="15">
        <f>[24]Outubro!$E$8</f>
        <v>78.416666666666671</v>
      </c>
      <c r="F28" s="15">
        <f>[24]Outubro!$E$9</f>
        <v>78.666666666666671</v>
      </c>
      <c r="G28" s="15">
        <f>[24]Outubro!$E$10</f>
        <v>75.666666666666671</v>
      </c>
      <c r="H28" s="15">
        <f>[24]Outubro!$E$11</f>
        <v>62.8</v>
      </c>
      <c r="I28" s="15">
        <f>[24]Outubro!$E$12</f>
        <v>73.111111111111114</v>
      </c>
      <c r="J28" s="15">
        <f>[24]Outubro!$E$13</f>
        <v>73.208333333333329</v>
      </c>
      <c r="K28" s="15">
        <f>[24]Outubro!$E$14</f>
        <v>76.416666666666671</v>
      </c>
      <c r="L28" s="15">
        <f>[24]Outubro!$E$15</f>
        <v>87.666666666666671</v>
      </c>
      <c r="M28" s="15">
        <f>[24]Outubro!$E$16</f>
        <v>83.375</v>
      </c>
      <c r="N28" s="15" t="str">
        <f>[24]Outubro!$E$17</f>
        <v>*</v>
      </c>
      <c r="O28" s="15">
        <f>[24]Outubro!$E$18</f>
        <v>54</v>
      </c>
      <c r="P28" s="15" t="str">
        <f>[24]Outubro!$E$19</f>
        <v>*</v>
      </c>
      <c r="Q28" s="15">
        <f>[24]Outubro!$E$20</f>
        <v>53</v>
      </c>
      <c r="R28" s="15" t="str">
        <f>[24]Outubro!$E$21</f>
        <v>*</v>
      </c>
      <c r="S28" s="15" t="str">
        <f>[24]Outubro!$E$22</f>
        <v>*</v>
      </c>
      <c r="T28" s="15" t="str">
        <f>[24]Outubro!$E$23</f>
        <v>*</v>
      </c>
      <c r="U28" s="15" t="str">
        <f>[24]Outubro!$E$24</f>
        <v>*</v>
      </c>
      <c r="V28" s="15" t="str">
        <f>[24]Outubro!$E$25</f>
        <v>*</v>
      </c>
      <c r="W28" s="15" t="str">
        <f>[24]Outubro!$E$26</f>
        <v>*</v>
      </c>
      <c r="X28" s="15" t="str">
        <f>[24]Outubro!$E$27</f>
        <v>*</v>
      </c>
      <c r="Y28" s="15" t="str">
        <f>[24]Outubro!$E$28</f>
        <v>*</v>
      </c>
      <c r="Z28" s="15" t="str">
        <f>[24]Outubro!$E$29</f>
        <v>*</v>
      </c>
      <c r="AA28" s="15" t="str">
        <f>[24]Outubro!$E$30</f>
        <v>*</v>
      </c>
      <c r="AB28" s="15" t="str">
        <f>[24]Outubro!$E$31</f>
        <v>*</v>
      </c>
      <c r="AC28" s="15" t="str">
        <f>[24]Outubro!$E$32</f>
        <v>*</v>
      </c>
      <c r="AD28" s="15" t="str">
        <f>[24]Outubro!$E$33</f>
        <v>*</v>
      </c>
      <c r="AE28" s="15" t="str">
        <f>[24]Outubro!$E$34</f>
        <v>*</v>
      </c>
      <c r="AF28" s="15" t="str">
        <f>[24]Outubro!$E$35</f>
        <v>*</v>
      </c>
      <c r="AG28" s="101">
        <f t="shared" si="2"/>
        <v>72.118650793650801</v>
      </c>
    </row>
    <row r="29" spans="1:33" ht="17.100000000000001" customHeight="1" x14ac:dyDescent="0.2">
      <c r="A29" s="145" t="s">
        <v>19</v>
      </c>
      <c r="B29" s="15">
        <f>[25]Outubro!$E$5</f>
        <v>78.583333333333329</v>
      </c>
      <c r="C29" s="15">
        <f>[25]Outubro!$E$6</f>
        <v>79.375</v>
      </c>
      <c r="D29" s="15">
        <f>[25]Outubro!$E$7</f>
        <v>90.291666666666671</v>
      </c>
      <c r="E29" s="15">
        <f>[25]Outubro!$E$8</f>
        <v>82.5</v>
      </c>
      <c r="F29" s="15">
        <f>[25]Outubro!$E$9</f>
        <v>56.375</v>
      </c>
      <c r="G29" s="15">
        <f>[25]Outubro!$E$10</f>
        <v>64.875</v>
      </c>
      <c r="H29" s="15">
        <f>[25]Outubro!$E$11</f>
        <v>83.25</v>
      </c>
      <c r="I29" s="15">
        <f>[25]Outubro!$E$12</f>
        <v>93.333333333333329</v>
      </c>
      <c r="J29" s="15">
        <f>[25]Outubro!$E$13</f>
        <v>92.125</v>
      </c>
      <c r="K29" s="15">
        <f>[25]Outubro!$E$14</f>
        <v>90.375</v>
      </c>
      <c r="L29" s="15">
        <f>[25]Outubro!$E$15</f>
        <v>88.958333333333329</v>
      </c>
      <c r="M29" s="15">
        <f>[25]Outubro!$E$16</f>
        <v>76.5</v>
      </c>
      <c r="N29" s="15">
        <f>[25]Outubro!$E$17</f>
        <v>82.958333333333329</v>
      </c>
      <c r="O29" s="15">
        <f>[25]Outubro!$E$18</f>
        <v>85.75</v>
      </c>
      <c r="P29" s="15">
        <f>[25]Outubro!$E$19</f>
        <v>83.333333333333329</v>
      </c>
      <c r="Q29" s="15">
        <f>[25]Outubro!$E$20</f>
        <v>77.833333333333329</v>
      </c>
      <c r="R29" s="15">
        <f>[25]Outubro!$E$21</f>
        <v>87.75</v>
      </c>
      <c r="S29" s="15">
        <f>[25]Outubro!$E$22</f>
        <v>90</v>
      </c>
      <c r="T29" s="15">
        <f>[25]Outubro!$E$23</f>
        <v>85.875</v>
      </c>
      <c r="U29" s="15">
        <f>[25]Outubro!$E$24</f>
        <v>77.375</v>
      </c>
      <c r="V29" s="15">
        <f>[25]Outubro!$E$25</f>
        <v>64.291666666666671</v>
      </c>
      <c r="W29" s="15">
        <f>[25]Outubro!$E$26</f>
        <v>58.791666666666664</v>
      </c>
      <c r="X29" s="15">
        <f>[25]Outubro!$E$27</f>
        <v>71.583333333333329</v>
      </c>
      <c r="Y29" s="15">
        <f>[25]Outubro!$E$28</f>
        <v>94.333333333333329</v>
      </c>
      <c r="Z29" s="15">
        <f>[25]Outubro!$E$29</f>
        <v>93.625</v>
      </c>
      <c r="AA29" s="15">
        <f>[25]Outubro!$E$30</f>
        <v>93.75</v>
      </c>
      <c r="AB29" s="15">
        <f>[25]Outubro!$E$31</f>
        <v>84.125</v>
      </c>
      <c r="AC29" s="15">
        <f>[25]Outubro!$E$32</f>
        <v>68.041666666666671</v>
      </c>
      <c r="AD29" s="15">
        <f>[25]Outubro!$E$33</f>
        <v>56.75</v>
      </c>
      <c r="AE29" s="15">
        <f>[25]Outubro!$E$34</f>
        <v>64.625</v>
      </c>
      <c r="AF29" s="15">
        <f>[25]Outubro!$E$35</f>
        <v>75.208333333333329</v>
      </c>
      <c r="AG29" s="101">
        <f t="shared" si="2"/>
        <v>79.759408602150529</v>
      </c>
    </row>
    <row r="30" spans="1:33" ht="17.100000000000001" customHeight="1" x14ac:dyDescent="0.2">
      <c r="A30" s="145" t="s">
        <v>31</v>
      </c>
      <c r="B30" s="15">
        <f>[26]Outubro!$E$5</f>
        <v>71.666666666666671</v>
      </c>
      <c r="C30" s="15">
        <f>[26]Outubro!$E$6</f>
        <v>72.166666666666671</v>
      </c>
      <c r="D30" s="15">
        <f>[26]Outubro!$E$7</f>
        <v>71.208333333333329</v>
      </c>
      <c r="E30" s="15">
        <f>[26]Outubro!$E$8</f>
        <v>83.041666666666671</v>
      </c>
      <c r="F30" s="15">
        <f>[26]Outubro!$E$9</f>
        <v>83.583333333333329</v>
      </c>
      <c r="G30" s="15">
        <f>[26]Outubro!$E$10</f>
        <v>72.375</v>
      </c>
      <c r="H30" s="15">
        <f>[26]Outubro!$E$11</f>
        <v>69.875</v>
      </c>
      <c r="I30" s="15">
        <f>[26]Outubro!$E$12</f>
        <v>73.958333333333329</v>
      </c>
      <c r="J30" s="15">
        <f>[26]Outubro!$E$13</f>
        <v>75.125</v>
      </c>
      <c r="K30" s="15">
        <f>[26]Outubro!$E$14</f>
        <v>88.375</v>
      </c>
      <c r="L30" s="15">
        <f>[26]Outubro!$E$15</f>
        <v>83.666666666666671</v>
      </c>
      <c r="M30" s="15">
        <f>[26]Outubro!$E$16</f>
        <v>75.25</v>
      </c>
      <c r="N30" s="15">
        <f>[26]Outubro!$E$17</f>
        <v>78.375</v>
      </c>
      <c r="O30" s="15">
        <f>[26]Outubro!$E$18</f>
        <v>78.833333333333329</v>
      </c>
      <c r="P30" s="15">
        <f>[26]Outubro!$E$19</f>
        <v>74.125</v>
      </c>
      <c r="Q30" s="15">
        <f>[26]Outubro!$E$20</f>
        <v>73.458333333333329</v>
      </c>
      <c r="R30" s="15">
        <f>[26]Outubro!$E$21</f>
        <v>63.208333333333336</v>
      </c>
      <c r="S30" s="15">
        <f>[26]Outubro!$E$22</f>
        <v>65.208333333333329</v>
      </c>
      <c r="T30" s="15">
        <f>[26]Outubro!$E$23</f>
        <v>67.75</v>
      </c>
      <c r="U30" s="15">
        <f>[26]Outubro!$E$24</f>
        <v>66.125</v>
      </c>
      <c r="V30" s="15">
        <f>[26]Outubro!$E$25</f>
        <v>56.083333333333336</v>
      </c>
      <c r="W30" s="15">
        <f>[26]Outubro!$E$26</f>
        <v>54.291666666666664</v>
      </c>
      <c r="X30" s="15">
        <f>[26]Outubro!$E$27</f>
        <v>69.666666666666671</v>
      </c>
      <c r="Y30" s="15">
        <f>[26]Outubro!$E$28</f>
        <v>90.666666666666671</v>
      </c>
      <c r="Z30" s="15">
        <f>[26]Outubro!$E$29</f>
        <v>90.125</v>
      </c>
      <c r="AA30" s="15">
        <f>[26]Outubro!$E$30</f>
        <v>82.166666666666671</v>
      </c>
      <c r="AB30" s="15">
        <f>[26]Outubro!$E$31</f>
        <v>80.375</v>
      </c>
      <c r="AC30" s="15">
        <f>[26]Outubro!$E$32</f>
        <v>67.458333333333329</v>
      </c>
      <c r="AD30" s="15">
        <f>[26]Outubro!$E$33</f>
        <v>59.416666666666664</v>
      </c>
      <c r="AE30" s="15">
        <f>[26]Outubro!$E$34</f>
        <v>65.833333333333329</v>
      </c>
      <c r="AF30" s="15">
        <f>[26]Outubro!$E$35</f>
        <v>63.75</v>
      </c>
      <c r="AG30" s="101">
        <f t="shared" si="2"/>
        <v>73.135752688172047</v>
      </c>
    </row>
    <row r="31" spans="1:33" ht="17.100000000000001" customHeight="1" x14ac:dyDescent="0.2">
      <c r="A31" s="145" t="s">
        <v>48</v>
      </c>
      <c r="B31" s="15">
        <f>[27]Outubro!$E$5</f>
        <v>64.125</v>
      </c>
      <c r="C31" s="15">
        <f>[27]Outubro!$E$6</f>
        <v>64.375</v>
      </c>
      <c r="D31" s="15">
        <f>[27]Outubro!$E$7</f>
        <v>65.25</v>
      </c>
      <c r="E31" s="15">
        <f>[27]Outubro!$E$8</f>
        <v>78.583333333333329</v>
      </c>
      <c r="F31" s="15">
        <f>[27]Outubro!$E$9</f>
        <v>79.916666666666671</v>
      </c>
      <c r="G31" s="15">
        <f>[27]Outubro!$E$10</f>
        <v>77.25</v>
      </c>
      <c r="H31" s="15">
        <f>[27]Outubro!$E$11</f>
        <v>63.583333333333336</v>
      </c>
      <c r="I31" s="15">
        <f>[27]Outubro!$E$12</f>
        <v>57.75</v>
      </c>
      <c r="J31" s="15">
        <f>[27]Outubro!$E$13</f>
        <v>60.454545454545453</v>
      </c>
      <c r="K31" s="15">
        <f>[27]Outubro!$E$14</f>
        <v>62.5</v>
      </c>
      <c r="L31" s="15">
        <f>[27]Outubro!$E$15</f>
        <v>62.636363636363633</v>
      </c>
      <c r="M31" s="15">
        <f>[27]Outubro!$E$16</f>
        <v>47.9</v>
      </c>
      <c r="N31" s="15">
        <f>[27]Outubro!$E$17</f>
        <v>55.444444444444443</v>
      </c>
      <c r="O31" s="15">
        <f>[27]Outubro!$E$18</f>
        <v>67.571428571428569</v>
      </c>
      <c r="P31" s="15">
        <f>[27]Outubro!$E$19</f>
        <v>58.666666666666664</v>
      </c>
      <c r="Q31" s="15">
        <f>[27]Outubro!$E$20</f>
        <v>49.083333333333336</v>
      </c>
      <c r="R31" s="15">
        <f>[27]Outubro!$E$21</f>
        <v>54.222222222222221</v>
      </c>
      <c r="S31" s="15">
        <f>[27]Outubro!$E$22</f>
        <v>54.363636363636367</v>
      </c>
      <c r="T31" s="15">
        <f>[27]Outubro!$E$23</f>
        <v>55.444444444444443</v>
      </c>
      <c r="U31" s="15">
        <f>[27]Outubro!$E$24</f>
        <v>74.2</v>
      </c>
      <c r="V31" s="15">
        <f>[27]Outubro!$E$25</f>
        <v>54.111111111111114</v>
      </c>
      <c r="W31" s="15">
        <f>[27]Outubro!$E$26</f>
        <v>58.8</v>
      </c>
      <c r="X31" s="15">
        <f>[27]Outubro!$E$27</f>
        <v>53</v>
      </c>
      <c r="Y31" s="15">
        <f>[27]Outubro!$E$28</f>
        <v>82.833333333333329</v>
      </c>
      <c r="Z31" s="15">
        <f>[27]Outubro!$E$29</f>
        <v>56.727272727272727</v>
      </c>
      <c r="AA31" s="15">
        <f>[27]Outubro!$E$30</f>
        <v>54.363636363636367</v>
      </c>
      <c r="AB31" s="15">
        <f>[27]Outubro!$E$31</f>
        <v>69.428571428571431</v>
      </c>
      <c r="AC31" s="15">
        <f>[27]Outubro!$E$32</f>
        <v>66.333333333333329</v>
      </c>
      <c r="AD31" s="15">
        <f>[27]Outubro!$E$33</f>
        <v>55.454545454545453</v>
      </c>
      <c r="AE31" s="15">
        <f>[27]Outubro!$E$34</f>
        <v>49.545454545454547</v>
      </c>
      <c r="AF31" s="15">
        <f>[27]Outubro!$E$35</f>
        <v>64.333333333333329</v>
      </c>
      <c r="AG31" s="101">
        <f t="shared" ref="AG31" si="3">AVERAGE(B31:AF31)</f>
        <v>61.879064841968045</v>
      </c>
    </row>
    <row r="32" spans="1:33" ht="17.100000000000001" customHeight="1" x14ac:dyDescent="0.2">
      <c r="A32" s="145" t="s">
        <v>20</v>
      </c>
      <c r="B32" s="15">
        <f>[28]Outubro!$E$5</f>
        <v>76.208333333333329</v>
      </c>
      <c r="C32" s="15">
        <f>[28]Outubro!$E$6</f>
        <v>65.791666666666671</v>
      </c>
      <c r="D32" s="15">
        <f>[28]Outubro!$E$7</f>
        <v>64.375</v>
      </c>
      <c r="E32" s="15">
        <f>[28]Outubro!$E$8</f>
        <v>62.708333333333336</v>
      </c>
      <c r="F32" s="15">
        <f>[28]Outubro!$E$9</f>
        <v>62.708333333333336</v>
      </c>
      <c r="G32" s="15">
        <f>[28]Outubro!$E$10</f>
        <v>59.75</v>
      </c>
      <c r="H32" s="15">
        <f>[28]Outubro!$E$11</f>
        <v>66.416666666666671</v>
      </c>
      <c r="I32" s="15">
        <f>[28]Outubro!$E$12</f>
        <v>89.416666666666671</v>
      </c>
      <c r="J32" s="15">
        <f>[28]Outubro!$E$13</f>
        <v>78.625</v>
      </c>
      <c r="K32" s="15">
        <f>[28]Outubro!$E$14</f>
        <v>86.208333333333329</v>
      </c>
      <c r="L32" s="15">
        <f>[28]Outubro!$E$15</f>
        <v>79.958333333333329</v>
      </c>
      <c r="M32" s="15">
        <f>[28]Outubro!$E$16</f>
        <v>65.333333333333329</v>
      </c>
      <c r="N32" s="15">
        <f>[28]Outubro!$E$17</f>
        <v>71.458333333333329</v>
      </c>
      <c r="O32" s="15">
        <f>[28]Outubro!$E$18</f>
        <v>69.708333333333329</v>
      </c>
      <c r="P32" s="15">
        <f>[28]Outubro!$E$19</f>
        <v>70.875</v>
      </c>
      <c r="Q32" s="15">
        <f>[28]Outubro!$E$20</f>
        <v>64.5</v>
      </c>
      <c r="R32" s="15">
        <f>[28]Outubro!$E$21</f>
        <v>60.791666666666664</v>
      </c>
      <c r="S32" s="15">
        <f>[28]Outubro!$E$22</f>
        <v>61.541666666666664</v>
      </c>
      <c r="T32" s="15">
        <f>[28]Outubro!$E$23</f>
        <v>73.708333333333329</v>
      </c>
      <c r="U32" s="15">
        <f>[28]Outubro!$E$24</f>
        <v>58.625</v>
      </c>
      <c r="V32" s="15">
        <f>[28]Outubro!$E$25</f>
        <v>52.083333333333336</v>
      </c>
      <c r="W32" s="15">
        <f>[28]Outubro!$E$26</f>
        <v>56.166666666666664</v>
      </c>
      <c r="X32" s="15">
        <f>[28]Outubro!$E$27</f>
        <v>60.791666666666664</v>
      </c>
      <c r="Y32" s="15">
        <f>[28]Outubro!$E$28</f>
        <v>88.666666666666671</v>
      </c>
      <c r="Z32" s="15">
        <f>[28]Outubro!$E$29</f>
        <v>89.125</v>
      </c>
      <c r="AA32" s="15">
        <f>[28]Outubro!$E$30</f>
        <v>86.125</v>
      </c>
      <c r="AB32" s="15">
        <f>[28]Outubro!$E$31</f>
        <v>88.958333333333329</v>
      </c>
      <c r="AC32" s="15">
        <f>[28]Outubro!$E$32</f>
        <v>67.375</v>
      </c>
      <c r="AD32" s="15">
        <f>[28]Outubro!$E$33</f>
        <v>60.416666666666664</v>
      </c>
      <c r="AE32" s="15">
        <f>[28]Outubro!$E$34</f>
        <v>50.666666666666664</v>
      </c>
      <c r="AF32" s="15">
        <f>[28]Outubro!$E$35</f>
        <v>56.208333333333336</v>
      </c>
      <c r="AG32" s="101">
        <f t="shared" ref="AG32" si="4">AVERAGE(B32:AF32)</f>
        <v>69.20295698924734</v>
      </c>
    </row>
    <row r="33" spans="1:33" ht="17.100000000000001" customHeight="1" x14ac:dyDescent="0.2">
      <c r="A33" s="89" t="s">
        <v>116</v>
      </c>
      <c r="B33" s="15">
        <f>[29]Outubro!$E$5</f>
        <v>80.083333333333329</v>
      </c>
      <c r="C33" s="15">
        <f>[29]Outubro!$E$6</f>
        <v>76.041666666666671</v>
      </c>
      <c r="D33" s="15">
        <f>[29]Outubro!$E$7</f>
        <v>76.583333333333329</v>
      </c>
      <c r="E33" s="15">
        <f>[29]Outubro!$E$8</f>
        <v>79.625</v>
      </c>
      <c r="F33" s="15">
        <f>[29]Outubro!$E$9</f>
        <v>76.208333333333329</v>
      </c>
      <c r="G33" s="15">
        <f>[29]Outubro!$E$10</f>
        <v>71.833333333333329</v>
      </c>
      <c r="H33" s="15">
        <f>[29]Outubro!$E$11</f>
        <v>70</v>
      </c>
      <c r="I33" s="15">
        <f>[29]Outubro!$E$12</f>
        <v>92.666666666666671</v>
      </c>
      <c r="J33" s="15">
        <f>[29]Outubro!$E$13</f>
        <v>93.5</v>
      </c>
      <c r="K33" s="15">
        <f>[29]Outubro!$E$14</f>
        <v>94.75</v>
      </c>
      <c r="L33" s="15">
        <f>[29]Outubro!$E$15</f>
        <v>88.291666666666671</v>
      </c>
      <c r="M33" s="15">
        <f>[29]Outubro!$E$16</f>
        <v>76.25</v>
      </c>
      <c r="N33" s="15">
        <f>[29]Outubro!$E$17</f>
        <v>78.458333333333329</v>
      </c>
      <c r="O33" s="15">
        <f>[29]Outubro!$E$18</f>
        <v>83.833333333333329</v>
      </c>
      <c r="P33" s="15">
        <f>[29]Outubro!$E$19</f>
        <v>82.083333333333329</v>
      </c>
      <c r="Q33" s="15">
        <f>[29]Outubro!$E$20</f>
        <v>71.041666666666671</v>
      </c>
      <c r="R33" s="15">
        <f>[29]Outubro!$E$21</f>
        <v>72.708333333333329</v>
      </c>
      <c r="S33" s="15">
        <f>[29]Outubro!$E$22</f>
        <v>79.75</v>
      </c>
      <c r="T33" s="15">
        <f>[29]Outubro!$E$23</f>
        <v>82.125</v>
      </c>
      <c r="U33" s="15">
        <f>[29]Outubro!$E$24</f>
        <v>69.791666666666671</v>
      </c>
      <c r="V33" s="15">
        <f>[29]Outubro!$E$25</f>
        <v>61.208333333333336</v>
      </c>
      <c r="W33" s="15">
        <f>[29]Outubro!$E$26</f>
        <v>59.666666666666664</v>
      </c>
      <c r="X33" s="15">
        <f>[29]Outubro!$E$27</f>
        <v>72.5</v>
      </c>
      <c r="Y33" s="15">
        <f>[29]Outubro!$E$28</f>
        <v>93.25</v>
      </c>
      <c r="Z33" s="15">
        <f>[29]Outubro!$E$29</f>
        <v>94.666666666666671</v>
      </c>
      <c r="AA33" s="15">
        <f>[29]Outubro!$E$30</f>
        <v>91.041666666666671</v>
      </c>
      <c r="AB33" s="15">
        <f>[29]Outubro!$E$31</f>
        <v>82.583333333333329</v>
      </c>
      <c r="AC33" s="15">
        <f>[29]Outubro!$E$32</f>
        <v>62.75</v>
      </c>
      <c r="AD33" s="15">
        <f>[29]Outubro!$E$33</f>
        <v>67.083333333333329</v>
      </c>
      <c r="AE33" s="15">
        <f>[29]Outubro!$E$34</f>
        <v>63.083333333333336</v>
      </c>
      <c r="AF33" s="15">
        <f>[29]Outubro!$E$35</f>
        <v>70.666666666666671</v>
      </c>
      <c r="AG33" s="100">
        <f>AVERAGE(B33:AF33)</f>
        <v>77.875</v>
      </c>
    </row>
    <row r="34" spans="1:33" ht="17.100000000000001" customHeight="1" x14ac:dyDescent="0.2">
      <c r="A34" s="89" t="s">
        <v>195</v>
      </c>
      <c r="B34" s="15" t="str">
        <f>[30]Outubro!$E$5</f>
        <v>*</v>
      </c>
      <c r="C34" s="15" t="str">
        <f>[30]Outubro!$E$6</f>
        <v>*</v>
      </c>
      <c r="D34" s="15" t="str">
        <f>[30]Outubro!$E$7</f>
        <v>*</v>
      </c>
      <c r="E34" s="15" t="str">
        <f>[30]Outubro!$E$8</f>
        <v>*</v>
      </c>
      <c r="F34" s="15" t="str">
        <f>[30]Outubro!$E$9</f>
        <v>*</v>
      </c>
      <c r="G34" s="15" t="str">
        <f>[30]Outubro!$E$10</f>
        <v>*</v>
      </c>
      <c r="H34" s="15" t="str">
        <f>[30]Outubro!$E$11</f>
        <v>*</v>
      </c>
      <c r="I34" s="15" t="str">
        <f>[30]Outubro!$E$12</f>
        <v>*</v>
      </c>
      <c r="J34" s="15" t="str">
        <f>[30]Outubro!$E$13</f>
        <v>*</v>
      </c>
      <c r="K34" s="15" t="str">
        <f>[30]Outubro!$E$14</f>
        <v>*</v>
      </c>
      <c r="L34" s="15" t="str">
        <f>[30]Outubro!$E$15</f>
        <v>*</v>
      </c>
      <c r="M34" s="15" t="str">
        <f>[30]Outubro!$E$16</f>
        <v>*</v>
      </c>
      <c r="N34" s="15" t="str">
        <f>[30]Outubro!$E$17</f>
        <v>*</v>
      </c>
      <c r="O34" s="15" t="str">
        <f>[30]Outubro!$E$18</f>
        <v>*</v>
      </c>
      <c r="P34" s="15" t="str">
        <f>[30]Outubro!$E$19</f>
        <v>*</v>
      </c>
      <c r="Q34" s="15" t="str">
        <f>[30]Outubro!$E$20</f>
        <v>*</v>
      </c>
      <c r="R34" s="15" t="str">
        <f>[30]Outubro!$E$21</f>
        <v>*</v>
      </c>
      <c r="S34" s="15" t="str">
        <f>[30]Outubro!$E$22</f>
        <v>*</v>
      </c>
      <c r="T34" s="15" t="str">
        <f>[30]Outubro!$E$23</f>
        <v>*</v>
      </c>
      <c r="U34" s="15" t="str">
        <f>[30]Outubro!$E$24</f>
        <v>*</v>
      </c>
      <c r="V34" s="15" t="str">
        <f>[30]Outubro!$E$25</f>
        <v>*</v>
      </c>
      <c r="W34" s="15" t="str">
        <f>[30]Outubro!$E$26</f>
        <v>*</v>
      </c>
      <c r="X34" s="15" t="str">
        <f>[30]Outubro!$E$27</f>
        <v>*</v>
      </c>
      <c r="Y34" s="15" t="str">
        <f>[30]Outubro!$E$28</f>
        <v>*</v>
      </c>
      <c r="Z34" s="15" t="str">
        <f>[30]Outubro!$E$29</f>
        <v>*</v>
      </c>
      <c r="AA34" s="15" t="str">
        <f>[30]Outubro!$E$30</f>
        <v>*</v>
      </c>
      <c r="AB34" s="15" t="str">
        <f>[30]Outubro!$E$31</f>
        <v>*</v>
      </c>
      <c r="AC34" s="15" t="str">
        <f>[30]Outubro!$E$32</f>
        <v>*</v>
      </c>
      <c r="AD34" s="15" t="str">
        <f>[30]Outubro!$E$33</f>
        <v>*</v>
      </c>
      <c r="AE34" s="15" t="str">
        <f>[30]Outubro!$E$34</f>
        <v>*</v>
      </c>
      <c r="AF34" s="15" t="str">
        <f>[30]Outubro!$E$35</f>
        <v>*</v>
      </c>
      <c r="AG34" s="100" t="s">
        <v>204</v>
      </c>
    </row>
    <row r="35" spans="1:33" ht="17.100000000000001" customHeight="1" x14ac:dyDescent="0.2">
      <c r="A35" s="89" t="s">
        <v>124</v>
      </c>
      <c r="B35" s="15">
        <f>[31]Outubro!$E$5</f>
        <v>70.916666666666671</v>
      </c>
      <c r="C35" s="15">
        <f>[31]Outubro!$E$6</f>
        <v>67.875</v>
      </c>
      <c r="D35" s="15">
        <f>[31]Outubro!$E$7</f>
        <v>78.541666666666671</v>
      </c>
      <c r="E35" s="15">
        <f>[31]Outubro!$E$8</f>
        <v>83.791666666666671</v>
      </c>
      <c r="F35" s="15">
        <f>[31]Outubro!$E$9</f>
        <v>83.625</v>
      </c>
      <c r="G35" s="15">
        <f>[31]Outubro!$E$10</f>
        <v>83.958333333333329</v>
      </c>
      <c r="H35" s="15">
        <f>[31]Outubro!$E$11</f>
        <v>75.375</v>
      </c>
      <c r="I35" s="15">
        <f>[31]Outubro!$E$12</f>
        <v>73.333333333333329</v>
      </c>
      <c r="J35" s="15">
        <f>[31]Outubro!$E$13</f>
        <v>76.583333333333329</v>
      </c>
      <c r="K35" s="15">
        <f>[31]Outubro!$E$14</f>
        <v>83.083333333333329</v>
      </c>
      <c r="L35" s="15">
        <f>[31]Outubro!$E$15</f>
        <v>91.25</v>
      </c>
      <c r="M35" s="15">
        <f>[31]Outubro!$E$16</f>
        <v>85.75</v>
      </c>
      <c r="N35" s="15">
        <f>[31]Outubro!$E$17</f>
        <v>81.5</v>
      </c>
      <c r="O35" s="15">
        <f>[31]Outubro!$E$18</f>
        <v>80.5</v>
      </c>
      <c r="P35" s="15">
        <f>[31]Outubro!$E$19</f>
        <v>82.041666666666671</v>
      </c>
      <c r="Q35" s="15">
        <f>[31]Outubro!$E$20</f>
        <v>76.25</v>
      </c>
      <c r="R35" s="15">
        <f>[31]Outubro!$E$21</f>
        <v>66.416666666666671</v>
      </c>
      <c r="S35" s="15">
        <f>[31]Outubro!$E$22</f>
        <v>65.625</v>
      </c>
      <c r="T35" s="15">
        <f>[31]Outubro!$E$23</f>
        <v>80.416666666666671</v>
      </c>
      <c r="U35" s="15">
        <f>[31]Outubro!$E$24</f>
        <v>72.958333333333329</v>
      </c>
      <c r="V35" s="15">
        <f>[31]Outubro!$E$25</f>
        <v>63.833333333333336</v>
      </c>
      <c r="W35" s="15">
        <f>[31]Outubro!$E$26</f>
        <v>64.708333333333329</v>
      </c>
      <c r="X35" s="15">
        <f>[31]Outubro!$E$27</f>
        <v>83.125</v>
      </c>
      <c r="Y35" s="15">
        <f>[31]Outubro!$E$28</f>
        <v>96.5</v>
      </c>
      <c r="Z35" s="15">
        <f>[31]Outubro!$E$29</f>
        <v>88.125</v>
      </c>
      <c r="AA35" s="15">
        <f>[31]Outubro!$E$30</f>
        <v>85.5</v>
      </c>
      <c r="AB35" s="15">
        <f>[31]Outubro!$E$31</f>
        <v>91.541666666666671</v>
      </c>
      <c r="AC35" s="15">
        <f>[31]Outubro!$E$32</f>
        <v>75.583333333333329</v>
      </c>
      <c r="AD35" s="15">
        <f>[31]Outubro!$E$33</f>
        <v>69.791666666666671</v>
      </c>
      <c r="AE35" s="15">
        <f>[31]Outubro!$E$34</f>
        <v>70.5</v>
      </c>
      <c r="AF35" s="15">
        <f>[31]Outubro!$E$35</f>
        <v>65.416666666666671</v>
      </c>
      <c r="AG35" s="101">
        <f t="shared" ref="AG35:AG47" si="5">AVERAGE(B35:AF35)</f>
        <v>77.884408602150529</v>
      </c>
    </row>
    <row r="36" spans="1:33" ht="17.100000000000001" customHeight="1" x14ac:dyDescent="0.2">
      <c r="A36" s="89" t="s">
        <v>127</v>
      </c>
      <c r="B36" s="15">
        <f>[32]Outubro!$E$5</f>
        <v>76.916666666666671</v>
      </c>
      <c r="C36" s="15">
        <f>[32]Outubro!$E$6</f>
        <v>80.041666666666671</v>
      </c>
      <c r="D36" s="15">
        <f>[32]Outubro!$E$7</f>
        <v>87.958333333333329</v>
      </c>
      <c r="E36" s="15">
        <f>[32]Outubro!$E$8</f>
        <v>83.958333333333329</v>
      </c>
      <c r="F36" s="15">
        <f>[32]Outubro!$E$9</f>
        <v>76.916666666666671</v>
      </c>
      <c r="G36" s="15">
        <f>[32]Outubro!$E$10</f>
        <v>75.375</v>
      </c>
      <c r="H36" s="15">
        <f>[32]Outubro!$E$11</f>
        <v>76.25</v>
      </c>
      <c r="I36" s="15">
        <f>[32]Outubro!$E$12</f>
        <v>81</v>
      </c>
      <c r="J36" s="15">
        <f>[32]Outubro!$E$13</f>
        <v>76.791666666666671</v>
      </c>
      <c r="K36" s="15">
        <f>[32]Outubro!$E$14</f>
        <v>90.666666666666671</v>
      </c>
      <c r="L36" s="15">
        <f>[32]Outubro!$E$15</f>
        <v>83.25</v>
      </c>
      <c r="M36" s="15">
        <f>[32]Outubro!$E$16</f>
        <v>87.375</v>
      </c>
      <c r="N36" s="15">
        <f>[32]Outubro!$E$17</f>
        <v>76.041666666666671</v>
      </c>
      <c r="O36" s="15">
        <f>[32]Outubro!$E$18</f>
        <v>84.083333333333329</v>
      </c>
      <c r="P36" s="15">
        <f>[32]Outubro!$E$19</f>
        <v>78.625</v>
      </c>
      <c r="Q36" s="15">
        <f>[32]Outubro!$E$20</f>
        <v>77.416666666666671</v>
      </c>
      <c r="R36" s="15">
        <f>[32]Outubro!$E$21</f>
        <v>68.708333333333329</v>
      </c>
      <c r="S36" s="15">
        <f>[32]Outubro!$E$22</f>
        <v>69.625</v>
      </c>
      <c r="T36" s="15">
        <f>[32]Outubro!$E$23</f>
        <v>86.208333333333329</v>
      </c>
      <c r="U36" s="15">
        <f>[32]Outubro!$E$24</f>
        <v>76.416666666666671</v>
      </c>
      <c r="V36" s="15">
        <f>[32]Outubro!$E$25</f>
        <v>61.083333333333336</v>
      </c>
      <c r="W36" s="15">
        <f>[32]Outubro!$E$26</f>
        <v>60.791666666666664</v>
      </c>
      <c r="X36" s="15">
        <f>[32]Outubro!$E$27</f>
        <v>80.333333333333329</v>
      </c>
      <c r="Y36" s="15">
        <f>[32]Outubro!$E$28</f>
        <v>93.291666666666671</v>
      </c>
      <c r="Z36" s="15">
        <f>[32]Outubro!$E$29</f>
        <v>90.541666666666671</v>
      </c>
      <c r="AA36" s="15">
        <f>[32]Outubro!$E$30</f>
        <v>86.25</v>
      </c>
      <c r="AB36" s="15">
        <f>[32]Outubro!$E$31</f>
        <v>86.541666666666671</v>
      </c>
      <c r="AC36" s="15">
        <f>[32]Outubro!$E$32</f>
        <v>73.583333333333329</v>
      </c>
      <c r="AD36" s="15">
        <f>[32]Outubro!$E$33</f>
        <v>68.625</v>
      </c>
      <c r="AE36" s="15">
        <f>[32]Outubro!$E$34</f>
        <v>77.458333333333329</v>
      </c>
      <c r="AF36" s="15">
        <f>[32]Outubro!$E$35</f>
        <v>68.458333333333329</v>
      </c>
      <c r="AG36" s="101">
        <f t="shared" si="5"/>
        <v>78.728494623655934</v>
      </c>
    </row>
    <row r="37" spans="1:33" ht="17.100000000000001" customHeight="1" x14ac:dyDescent="0.2">
      <c r="A37" s="89" t="s">
        <v>131</v>
      </c>
      <c r="B37" s="15">
        <f>[33]Outubro!$E$5</f>
        <v>79.291666666666671</v>
      </c>
      <c r="C37" s="15">
        <f>[33]Outubro!$E$6</f>
        <v>75.208333333333329</v>
      </c>
      <c r="D37" s="15">
        <f>[33]Outubro!$E$7</f>
        <v>74.583333333333329</v>
      </c>
      <c r="E37" s="15">
        <f>[33]Outubro!$E$8</f>
        <v>71.583333333333329</v>
      </c>
      <c r="F37" s="15">
        <f>[33]Outubro!$E$9</f>
        <v>70</v>
      </c>
      <c r="G37" s="15">
        <f>[33]Outubro!$E$10</f>
        <v>65.083333333333329</v>
      </c>
      <c r="H37" s="15">
        <f>[33]Outubro!$E$11</f>
        <v>67.583333333333329</v>
      </c>
      <c r="I37" s="15">
        <f>[33]Outubro!$E$12</f>
        <v>90.5</v>
      </c>
      <c r="J37" s="15">
        <f>[33]Outubro!$E$13</f>
        <v>83.75</v>
      </c>
      <c r="K37" s="15">
        <f>[33]Outubro!$E$14</f>
        <v>93.5</v>
      </c>
      <c r="L37" s="15">
        <f>[33]Outubro!$E$15</f>
        <v>83.333333333333329</v>
      </c>
      <c r="M37" s="15">
        <f>[33]Outubro!$E$16</f>
        <v>71.666666666666671</v>
      </c>
      <c r="N37" s="15">
        <f>[33]Outubro!$E$17</f>
        <v>77.208333333333329</v>
      </c>
      <c r="O37" s="15">
        <f>[33]Outubro!$E$18</f>
        <v>75.416666666666671</v>
      </c>
      <c r="P37" s="15">
        <f>[33]Outubro!$E$19</f>
        <v>79</v>
      </c>
      <c r="Q37" s="15">
        <f>[33]Outubro!$E$20</f>
        <v>75.666666666666671</v>
      </c>
      <c r="R37" s="15">
        <f>[33]Outubro!$E$21</f>
        <v>72.791666666666671</v>
      </c>
      <c r="S37" s="15">
        <f>[33]Outubro!$E$22</f>
        <v>71.875</v>
      </c>
      <c r="T37" s="15">
        <f>[33]Outubro!$E$23</f>
        <v>81.125</v>
      </c>
      <c r="U37" s="15">
        <f>[33]Outubro!$E$24</f>
        <v>63.416666666666664</v>
      </c>
      <c r="V37" s="15">
        <f>[33]Outubro!$E$25</f>
        <v>56.958333333333336</v>
      </c>
      <c r="W37" s="15">
        <f>[33]Outubro!$E$26</f>
        <v>63.541666666666664</v>
      </c>
      <c r="X37" s="15">
        <f>[33]Outubro!$E$27</f>
        <v>69.791666666666671</v>
      </c>
      <c r="Y37" s="15">
        <f>[33]Outubro!$E$28</f>
        <v>89.125</v>
      </c>
      <c r="Z37" s="15">
        <f>[33]Outubro!$E$29</f>
        <v>90.125</v>
      </c>
      <c r="AA37" s="15">
        <f>[33]Outubro!$E$30</f>
        <v>90.833333333333329</v>
      </c>
      <c r="AB37" s="15">
        <f>[33]Outubro!$E$31</f>
        <v>85</v>
      </c>
      <c r="AC37" s="15">
        <f>[33]Outubro!$E$32</f>
        <v>70.791666666666671</v>
      </c>
      <c r="AD37" s="15">
        <f>[33]Outubro!$E$33</f>
        <v>66.708333333333329</v>
      </c>
      <c r="AE37" s="15">
        <f>[33]Outubro!$E$34</f>
        <v>61.75</v>
      </c>
      <c r="AF37" s="15">
        <f>[33]Outubro!$E$35</f>
        <v>65.166666666666671</v>
      </c>
      <c r="AG37" s="101">
        <f t="shared" si="5"/>
        <v>75.237903225806448</v>
      </c>
    </row>
    <row r="38" spans="1:33" ht="17.100000000000001" customHeight="1" x14ac:dyDescent="0.2">
      <c r="A38" s="89" t="s">
        <v>134</v>
      </c>
      <c r="B38" s="15">
        <f>[34]Outubro!$E$5</f>
        <v>76</v>
      </c>
      <c r="C38" s="15">
        <f>[34]Outubro!$E$6</f>
        <v>73.333333333333329</v>
      </c>
      <c r="D38" s="15">
        <f>[34]Outubro!$E$7</f>
        <v>83.75</v>
      </c>
      <c r="E38" s="15">
        <f>[34]Outubro!$E$8</f>
        <v>88.708333333333329</v>
      </c>
      <c r="F38" s="15">
        <f>[34]Outubro!$E$9</f>
        <v>74.416666666666671</v>
      </c>
      <c r="G38" s="15">
        <f>[34]Outubro!$E$10</f>
        <v>69.666666666666671</v>
      </c>
      <c r="H38" s="15">
        <f>[34]Outubro!$E$11</f>
        <v>73.041666666666671</v>
      </c>
      <c r="I38" s="15">
        <f>[34]Outubro!$E$12</f>
        <v>94.541666666666671</v>
      </c>
      <c r="J38" s="15">
        <f>[34]Outubro!$E$13</f>
        <v>90.375</v>
      </c>
      <c r="K38" s="15">
        <f>[34]Outubro!$E$14</f>
        <v>94.458333333333329</v>
      </c>
      <c r="L38" s="15">
        <f>[34]Outubro!$E$15</f>
        <v>90.541666666666671</v>
      </c>
      <c r="M38" s="15">
        <f>[34]Outubro!$E$16</f>
        <v>78.958333333333329</v>
      </c>
      <c r="N38" s="15">
        <f>[34]Outubro!$E$17</f>
        <v>71.875</v>
      </c>
      <c r="O38" s="15">
        <f>[34]Outubro!$E$18</f>
        <v>83.541666666666671</v>
      </c>
      <c r="P38" s="15">
        <f>[34]Outubro!$E$19</f>
        <v>80.083333333333329</v>
      </c>
      <c r="Q38" s="15">
        <f>[34]Outubro!$E$20</f>
        <v>72.25</v>
      </c>
      <c r="R38" s="15">
        <f>[34]Outubro!$E$21</f>
        <v>75.666666666666671</v>
      </c>
      <c r="S38" s="15">
        <f>[34]Outubro!$E$22</f>
        <v>82.75</v>
      </c>
      <c r="T38" s="15">
        <f>[34]Outubro!$E$23</f>
        <v>81.041666666666671</v>
      </c>
      <c r="U38" s="15">
        <f>[34]Outubro!$E$24</f>
        <v>72.833333333333329</v>
      </c>
      <c r="V38" s="15">
        <f>[34]Outubro!$E$25</f>
        <v>61.5</v>
      </c>
      <c r="W38" s="15">
        <f>[34]Outubro!$E$26</f>
        <v>59.333333333333336</v>
      </c>
      <c r="X38" s="15">
        <f>[34]Outubro!$E$27</f>
        <v>72.125</v>
      </c>
      <c r="Y38" s="15">
        <f>[34]Outubro!$E$28</f>
        <v>93.291666666666671</v>
      </c>
      <c r="Z38" s="15">
        <f>[34]Outubro!$E$29</f>
        <v>89.583333333333329</v>
      </c>
      <c r="AA38" s="15">
        <f>[34]Outubro!$E$30</f>
        <v>92.708333333333329</v>
      </c>
      <c r="AB38" s="15">
        <f>[34]Outubro!$E$31</f>
        <v>83.208333333333329</v>
      </c>
      <c r="AC38" s="15">
        <f>[34]Outubro!$E$32</f>
        <v>69.291666666666671</v>
      </c>
      <c r="AD38" s="15">
        <f>[34]Outubro!$E$33</f>
        <v>63.708333333333336</v>
      </c>
      <c r="AE38" s="15">
        <f>[34]Outubro!$E$34</f>
        <v>62.333333333333336</v>
      </c>
      <c r="AF38" s="15">
        <f>[34]Outubro!$E$35</f>
        <v>76.583333333333329</v>
      </c>
      <c r="AG38" s="101">
        <f t="shared" si="5"/>
        <v>78.435483870967758</v>
      </c>
    </row>
    <row r="39" spans="1:33" ht="17.100000000000001" customHeight="1" x14ac:dyDescent="0.2">
      <c r="A39" s="89" t="s">
        <v>196</v>
      </c>
      <c r="B39" s="15" t="str">
        <f>[35]Outubro!$E$5</f>
        <v>*</v>
      </c>
      <c r="C39" s="15" t="str">
        <f>[35]Outubro!$E$6</f>
        <v>*</v>
      </c>
      <c r="D39" s="15" t="str">
        <f>[35]Outubro!$E$7</f>
        <v>*</v>
      </c>
      <c r="E39" s="15" t="str">
        <f>[35]Outubro!$E$8</f>
        <v>*</v>
      </c>
      <c r="F39" s="15" t="str">
        <f>[35]Outubro!$E$9</f>
        <v>*</v>
      </c>
      <c r="G39" s="15" t="str">
        <f>[35]Outubro!$E$10</f>
        <v>*</v>
      </c>
      <c r="H39" s="15" t="str">
        <f>[35]Outubro!$E$11</f>
        <v>*</v>
      </c>
      <c r="I39" s="15" t="str">
        <f>[35]Outubro!$E$12</f>
        <v>*</v>
      </c>
      <c r="J39" s="15" t="str">
        <f>[35]Outubro!$E$13</f>
        <v>*</v>
      </c>
      <c r="K39" s="15" t="str">
        <f>[35]Outubro!$E$14</f>
        <v>*</v>
      </c>
      <c r="L39" s="15" t="str">
        <f>[35]Outubro!$E$15</f>
        <v>*</v>
      </c>
      <c r="M39" s="15" t="str">
        <f>[35]Outubro!$E$16</f>
        <v>*</v>
      </c>
      <c r="N39" s="15" t="str">
        <f>[35]Outubro!$E$17</f>
        <v>*</v>
      </c>
      <c r="O39" s="15" t="str">
        <f>[35]Outubro!$E$18</f>
        <v>*</v>
      </c>
      <c r="P39" s="15" t="str">
        <f>[35]Outubro!$E$19</f>
        <v>*</v>
      </c>
      <c r="Q39" s="15" t="str">
        <f>[35]Outubro!$E$20</f>
        <v>*</v>
      </c>
      <c r="R39" s="15" t="str">
        <f>[35]Outubro!$E$21</f>
        <v>*</v>
      </c>
      <c r="S39" s="15" t="str">
        <f>[35]Outubro!$E$22</f>
        <v>*</v>
      </c>
      <c r="T39" s="15" t="str">
        <f>[35]Outubro!$E$23</f>
        <v>*</v>
      </c>
      <c r="U39" s="15" t="str">
        <f>[35]Outubro!$E$24</f>
        <v>*</v>
      </c>
      <c r="V39" s="15" t="str">
        <f>[35]Outubro!$E$25</f>
        <v>*</v>
      </c>
      <c r="W39" s="15" t="str">
        <f>[35]Outubro!$E$26</f>
        <v>*</v>
      </c>
      <c r="X39" s="15" t="str">
        <f>[35]Outubro!$E$27</f>
        <v>*</v>
      </c>
      <c r="Y39" s="15">
        <f>[35]Outubro!$E$28</f>
        <v>93.631578947368425</v>
      </c>
      <c r="Z39" s="15">
        <f>[35]Outubro!$E$29</f>
        <v>91.6</v>
      </c>
      <c r="AA39" s="15" t="str">
        <f>[35]Outubro!$E$30</f>
        <v>*</v>
      </c>
      <c r="AB39" s="15" t="str">
        <f>[35]Outubro!$E$31</f>
        <v>*</v>
      </c>
      <c r="AC39" s="15" t="str">
        <f>[35]Outubro!$E$32</f>
        <v>*</v>
      </c>
      <c r="AD39" s="15" t="str">
        <f>[35]Outubro!$E$33</f>
        <v>*</v>
      </c>
      <c r="AE39" s="15" t="str">
        <f>[35]Outubro!$E$34</f>
        <v>*</v>
      </c>
      <c r="AF39" s="15" t="str">
        <f>[35]Outubro!$E$35</f>
        <v>*</v>
      </c>
      <c r="AG39" s="101">
        <f t="shared" si="5"/>
        <v>92.615789473684202</v>
      </c>
    </row>
    <row r="40" spans="1:33" ht="17.100000000000001" customHeight="1" x14ac:dyDescent="0.2">
      <c r="A40" s="89" t="s">
        <v>197</v>
      </c>
      <c r="B40" s="15" t="str">
        <f>[36]Outubro!$E$5</f>
        <v>*</v>
      </c>
      <c r="C40" s="15" t="str">
        <f>[36]Outubro!$E$6</f>
        <v>*</v>
      </c>
      <c r="D40" s="15" t="str">
        <f>[36]Outubro!$E$7</f>
        <v>*</v>
      </c>
      <c r="E40" s="15" t="str">
        <f>[36]Outubro!$E$8</f>
        <v>*</v>
      </c>
      <c r="F40" s="15" t="str">
        <f>[36]Outubro!$E$9</f>
        <v>*</v>
      </c>
      <c r="G40" s="15" t="str">
        <f>[36]Outubro!$E$10</f>
        <v>*</v>
      </c>
      <c r="H40" s="15" t="str">
        <f>[36]Outubro!$E$11</f>
        <v>*</v>
      </c>
      <c r="I40" s="15" t="str">
        <f>[36]Outubro!$E$12</f>
        <v>*</v>
      </c>
      <c r="J40" s="15" t="str">
        <f>[36]Outubro!$E$13</f>
        <v>*</v>
      </c>
      <c r="K40" s="15" t="str">
        <f>[36]Outubro!$E$14</f>
        <v>*</v>
      </c>
      <c r="L40" s="15" t="str">
        <f>[36]Outubro!$E$15</f>
        <v>*</v>
      </c>
      <c r="M40" s="15" t="str">
        <f>[36]Outubro!$E$16</f>
        <v>*</v>
      </c>
      <c r="N40" s="15" t="str">
        <f>[36]Outubro!$E$17</f>
        <v>*</v>
      </c>
      <c r="O40" s="15" t="str">
        <f>[36]Outubro!$E$18</f>
        <v>*</v>
      </c>
      <c r="P40" s="15" t="str">
        <f>[36]Outubro!$E$19</f>
        <v>*</v>
      </c>
      <c r="Q40" s="15" t="str">
        <f>[36]Outubro!$E$20</f>
        <v>*</v>
      </c>
      <c r="R40" s="15" t="str">
        <f>[36]Outubro!$E$21</f>
        <v>*</v>
      </c>
      <c r="S40" s="15" t="str">
        <f>[36]Outubro!$E$22</f>
        <v>*</v>
      </c>
      <c r="T40" s="15" t="str">
        <f>[36]Outubro!$E$23</f>
        <v>*</v>
      </c>
      <c r="U40" s="15" t="str">
        <f>[36]Outubro!$E$24</f>
        <v>*</v>
      </c>
      <c r="V40" s="15" t="str">
        <f>[36]Outubro!$E$25</f>
        <v>*</v>
      </c>
      <c r="W40" s="15" t="str">
        <f>[36]Outubro!$E$26</f>
        <v>*</v>
      </c>
      <c r="X40" s="15" t="str">
        <f>[36]Outubro!$E$27</f>
        <v>*</v>
      </c>
      <c r="Y40" s="15" t="str">
        <f>[36]Outubro!$E$28</f>
        <v>*</v>
      </c>
      <c r="Z40" s="15" t="str">
        <f>[36]Outubro!$E$29</f>
        <v>*</v>
      </c>
      <c r="AA40" s="15" t="str">
        <f>[36]Outubro!$E$30</f>
        <v>*</v>
      </c>
      <c r="AB40" s="15" t="str">
        <f>[36]Outubro!$E$31</f>
        <v>*</v>
      </c>
      <c r="AC40" s="15" t="str">
        <f>[36]Outubro!$E$32</f>
        <v>*</v>
      </c>
      <c r="AD40" s="15" t="str">
        <f>[36]Outubro!$E$33</f>
        <v>*</v>
      </c>
      <c r="AE40" s="15">
        <f>[36]Outubro!$E$34</f>
        <v>51.666666666666664</v>
      </c>
      <c r="AF40" s="15" t="str">
        <f>[36]Outubro!$E$35</f>
        <v>*</v>
      </c>
      <c r="AG40" s="101">
        <f t="shared" si="5"/>
        <v>51.666666666666664</v>
      </c>
    </row>
    <row r="41" spans="1:33" ht="17.100000000000001" customHeight="1" x14ac:dyDescent="0.2">
      <c r="A41" s="89" t="s">
        <v>198</v>
      </c>
      <c r="B41" s="15">
        <f>[37]Outubro!$E$5</f>
        <v>82.833333333333329</v>
      </c>
      <c r="C41" s="15">
        <f>[37]Outubro!$E$6</f>
        <v>79.75</v>
      </c>
      <c r="D41" s="15">
        <f>[37]Outubro!$E$7</f>
        <v>87.5</v>
      </c>
      <c r="E41" s="15">
        <f>[37]Outubro!$E$8</f>
        <v>82.833333333333329</v>
      </c>
      <c r="F41" s="15">
        <f>[37]Outubro!$E$9</f>
        <v>61.166666666666664</v>
      </c>
      <c r="G41" s="15">
        <f>[37]Outubro!$E$10</f>
        <v>67.333333333333329</v>
      </c>
      <c r="H41" s="15">
        <f>[37]Outubro!$E$11</f>
        <v>76.541666666666671</v>
      </c>
      <c r="I41" s="15">
        <f>[37]Outubro!$E$12</f>
        <v>92.625</v>
      </c>
      <c r="J41" s="15">
        <f>[37]Outubro!$E$13</f>
        <v>91</v>
      </c>
      <c r="K41" s="15">
        <f>[37]Outubro!$E$14</f>
        <v>91.5</v>
      </c>
      <c r="L41" s="15">
        <f>[37]Outubro!$E$15</f>
        <v>88.791666666666671</v>
      </c>
      <c r="M41" s="15">
        <f>[37]Outubro!$E$16</f>
        <v>74.166666666666671</v>
      </c>
      <c r="N41" s="15">
        <f>[37]Outubro!$E$17</f>
        <v>81.083333333333329</v>
      </c>
      <c r="O41" s="15">
        <f>[37]Outubro!$E$18</f>
        <v>82.958333333333329</v>
      </c>
      <c r="P41" s="15">
        <f>[37]Outubro!$E$19</f>
        <v>78.291666666666671</v>
      </c>
      <c r="Q41" s="15">
        <f>[37]Outubro!$E$20</f>
        <v>79.208333333333329</v>
      </c>
      <c r="R41" s="15">
        <f>[37]Outubro!$E$21</f>
        <v>88.125</v>
      </c>
      <c r="S41" s="15">
        <f>[37]Outubro!$E$22</f>
        <v>87.208333333333329</v>
      </c>
      <c r="T41" s="15">
        <f>[37]Outubro!$E$23</f>
        <v>83.666666666666671</v>
      </c>
      <c r="U41" s="15">
        <f>[37]Outubro!$E$24</f>
        <v>75.291666666666671</v>
      </c>
      <c r="V41" s="15">
        <f>[37]Outubro!$E$25</f>
        <v>67.5</v>
      </c>
      <c r="W41" s="15">
        <f>[37]Outubro!$E$26</f>
        <v>61.208333333333336</v>
      </c>
      <c r="X41" s="15">
        <f>[37]Outubro!$E$27</f>
        <v>79.166666666666671</v>
      </c>
      <c r="Y41" s="15">
        <f>[37]Outubro!$E$28</f>
        <v>93.041666666666671</v>
      </c>
      <c r="Z41" s="15">
        <f>[37]Outubro!$E$29</f>
        <v>94.458333333333329</v>
      </c>
      <c r="AA41" s="15">
        <f>[37]Outubro!$E$30</f>
        <v>92.375</v>
      </c>
      <c r="AB41" s="15">
        <f>[37]Outubro!$E$31</f>
        <v>82.541666666666671</v>
      </c>
      <c r="AC41" s="15">
        <f>[37]Outubro!$E$32</f>
        <v>71.375</v>
      </c>
      <c r="AD41" s="15">
        <f>[37]Outubro!$E$33</f>
        <v>68.708333333333329</v>
      </c>
      <c r="AE41" s="15">
        <f>[37]Outubro!$E$34</f>
        <v>63.875</v>
      </c>
      <c r="AF41" s="15">
        <f>[37]Outubro!$E$35</f>
        <v>78.25</v>
      </c>
      <c r="AG41" s="101">
        <f t="shared" si="5"/>
        <v>80.141129032258064</v>
      </c>
    </row>
    <row r="42" spans="1:33" ht="17.100000000000001" customHeight="1" x14ac:dyDescent="0.2">
      <c r="A42" s="89" t="s">
        <v>199</v>
      </c>
      <c r="B42" s="15" t="str">
        <f>[38]Outubro!$E$5</f>
        <v>*</v>
      </c>
      <c r="C42" s="15" t="str">
        <f>[38]Outubro!$E$6</f>
        <v>*</v>
      </c>
      <c r="D42" s="15" t="str">
        <f>[38]Outubro!$E$7</f>
        <v>*</v>
      </c>
      <c r="E42" s="15" t="str">
        <f>[38]Outubro!$E$8</f>
        <v>*</v>
      </c>
      <c r="F42" s="15" t="str">
        <f>[38]Outubro!$E$9</f>
        <v>*</v>
      </c>
      <c r="G42" s="15" t="str">
        <f>[38]Outubro!$E$10</f>
        <v>*</v>
      </c>
      <c r="H42" s="15" t="str">
        <f>[38]Outubro!$E$11</f>
        <v>*</v>
      </c>
      <c r="I42" s="15" t="str">
        <f>[38]Outubro!$E$12</f>
        <v>*</v>
      </c>
      <c r="J42" s="15" t="str">
        <f>[38]Outubro!$E$13</f>
        <v>*</v>
      </c>
      <c r="K42" s="15" t="str">
        <f>[38]Outubro!$E$14</f>
        <v>*</v>
      </c>
      <c r="L42" s="15" t="str">
        <f>[38]Outubro!$E$15</f>
        <v>*</v>
      </c>
      <c r="M42" s="15" t="str">
        <f>[38]Outubro!$E$16</f>
        <v>*</v>
      </c>
      <c r="N42" s="15" t="str">
        <f>[38]Outubro!$E$17</f>
        <v>*</v>
      </c>
      <c r="O42" s="15" t="str">
        <f>[38]Outubro!$E$18</f>
        <v>*</v>
      </c>
      <c r="P42" s="15" t="str">
        <f>[38]Outubro!$E$19</f>
        <v>*</v>
      </c>
      <c r="Q42" s="15" t="str">
        <f>[38]Outubro!$E$20</f>
        <v>*</v>
      </c>
      <c r="R42" s="15" t="str">
        <f>[38]Outubro!$E$21</f>
        <v>*</v>
      </c>
      <c r="S42" s="15" t="str">
        <f>[38]Outubro!$E$22</f>
        <v>*</v>
      </c>
      <c r="T42" s="15" t="str">
        <f>[38]Outubro!$E$23</f>
        <v>*</v>
      </c>
      <c r="U42" s="15" t="str">
        <f>[38]Outubro!$E$24</f>
        <v>*</v>
      </c>
      <c r="V42" s="15" t="str">
        <f>[38]Outubro!$E$25</f>
        <v>*</v>
      </c>
      <c r="W42" s="15" t="str">
        <f>[38]Outubro!$E$26</f>
        <v>*</v>
      </c>
      <c r="X42" s="15" t="str">
        <f>[38]Outubro!$E$27</f>
        <v>*</v>
      </c>
      <c r="Y42" s="15" t="str">
        <f>[38]Outubro!$E$28</f>
        <v>*</v>
      </c>
      <c r="Z42" s="15" t="str">
        <f>[38]Outubro!$E$29</f>
        <v>*</v>
      </c>
      <c r="AA42" s="15" t="str">
        <f>[38]Outubro!$E$30</f>
        <v>*</v>
      </c>
      <c r="AB42" s="15" t="str">
        <f>[38]Outubro!$E$31</f>
        <v>*</v>
      </c>
      <c r="AC42" s="15" t="str">
        <f>[38]Outubro!$E$32</f>
        <v>*</v>
      </c>
      <c r="AD42" s="15" t="str">
        <f>[38]Outubro!$E$33</f>
        <v>*</v>
      </c>
      <c r="AE42" s="15" t="str">
        <f>[38]Outubro!$E$34</f>
        <v>*</v>
      </c>
      <c r="AF42" s="15" t="str">
        <f>[38]Outubro!$E$35</f>
        <v>*</v>
      </c>
      <c r="AG42" s="101" t="s">
        <v>204</v>
      </c>
    </row>
    <row r="43" spans="1:33" ht="17.100000000000001" customHeight="1" x14ac:dyDescent="0.2">
      <c r="A43" s="89" t="s">
        <v>200</v>
      </c>
      <c r="B43" s="15">
        <f>[39]Outubro!$E$5</f>
        <v>76.458333333333329</v>
      </c>
      <c r="C43" s="15">
        <f>[39]Outubro!$E$6</f>
        <v>77.565217391304344</v>
      </c>
      <c r="D43" s="15">
        <f>[39]Outubro!$E$7</f>
        <v>84.739130434782609</v>
      </c>
      <c r="E43" s="15">
        <f>[39]Outubro!$E$8</f>
        <v>88.916666666666671</v>
      </c>
      <c r="F43" s="15">
        <f>[39]Outubro!$E$9</f>
        <v>73.708333333333329</v>
      </c>
      <c r="G43" s="15">
        <f>[39]Outubro!$E$10</f>
        <v>70.739130434782609</v>
      </c>
      <c r="H43" s="15">
        <f>[39]Outubro!$E$11</f>
        <v>80.571428571428569</v>
      </c>
      <c r="I43" s="15">
        <f>[39]Outubro!$E$12</f>
        <v>94.958333333333329</v>
      </c>
      <c r="J43" s="15">
        <f>[39]Outubro!$E$13</f>
        <v>92.458333333333329</v>
      </c>
      <c r="K43" s="15">
        <f>[39]Outubro!$E$14</f>
        <v>95.541666666666671</v>
      </c>
      <c r="L43" s="15">
        <f>[39]Outubro!$E$15</f>
        <v>91.416666666666671</v>
      </c>
      <c r="M43" s="15">
        <f>[39]Outubro!$E$16</f>
        <v>83.541666666666671</v>
      </c>
      <c r="N43" s="15">
        <f>[39]Outubro!$E$17</f>
        <v>84.611111111111114</v>
      </c>
      <c r="O43" s="15">
        <f>[39]Outubro!$E$18</f>
        <v>87.047619047619051</v>
      </c>
      <c r="P43" s="15">
        <f>[39]Outubro!$E$19</f>
        <v>80.260869565217391</v>
      </c>
      <c r="Q43" s="15">
        <f>[39]Outubro!$E$20</f>
        <v>81.529411764705884</v>
      </c>
      <c r="R43" s="15">
        <f>[39]Outubro!$E$21</f>
        <v>75.684210526315795</v>
      </c>
      <c r="S43" s="15">
        <f>[39]Outubro!$E$22</f>
        <v>92.368421052631575</v>
      </c>
      <c r="T43" s="15">
        <f>[39]Outubro!$E$23</f>
        <v>83.5</v>
      </c>
      <c r="U43" s="15">
        <f>[39]Outubro!$E$24</f>
        <v>73.75</v>
      </c>
      <c r="V43" s="15">
        <f>[39]Outubro!$E$25</f>
        <v>61.416666666666664</v>
      </c>
      <c r="W43" s="15">
        <f>[39]Outubro!$E$26</f>
        <v>64.555555555555557</v>
      </c>
      <c r="X43" s="15">
        <f>[39]Outubro!$E$27</f>
        <v>77.695652173913047</v>
      </c>
      <c r="Y43" s="15">
        <f>[39]Outubro!$E$28</f>
        <v>93.541666666666671</v>
      </c>
      <c r="Z43" s="15">
        <f>[39]Outubro!$E$29</f>
        <v>90.708333333333329</v>
      </c>
      <c r="AA43" s="15">
        <f>[39]Outubro!$E$30</f>
        <v>95</v>
      </c>
      <c r="AB43" s="15">
        <f>[39]Outubro!$E$31</f>
        <v>83.5</v>
      </c>
      <c r="AC43" s="15">
        <f>[39]Outubro!$E$32</f>
        <v>68.166666666666671</v>
      </c>
      <c r="AD43" s="15">
        <f>[39]Outubro!$E$33</f>
        <v>62.625</v>
      </c>
      <c r="AE43" s="15">
        <f>[39]Outubro!$E$34</f>
        <v>73.411764705882348</v>
      </c>
      <c r="AF43" s="15">
        <f>[39]Outubro!$E$35</f>
        <v>79.666666666666671</v>
      </c>
      <c r="AG43" s="101">
        <f t="shared" si="5"/>
        <v>81.279178139846778</v>
      </c>
    </row>
    <row r="44" spans="1:33" ht="17.100000000000001" customHeight="1" x14ac:dyDescent="0.2">
      <c r="A44" s="89" t="s">
        <v>201</v>
      </c>
      <c r="B44" s="15">
        <f>[40]Outubro!$E$5</f>
        <v>77.083333333333329</v>
      </c>
      <c r="C44" s="15">
        <f>[40]Outubro!$E$6</f>
        <v>75.791666666666671</v>
      </c>
      <c r="D44" s="15">
        <f>[40]Outubro!$E$7</f>
        <v>76.416666666666671</v>
      </c>
      <c r="E44" s="15">
        <f>[40]Outubro!$E$8</f>
        <v>76.708333333333329</v>
      </c>
      <c r="F44" s="15">
        <f>[40]Outubro!$E$9</f>
        <v>77.333333333333329</v>
      </c>
      <c r="G44" s="15">
        <f>[40]Outubro!$E$10</f>
        <v>73.25</v>
      </c>
      <c r="H44" s="15">
        <f>[40]Outubro!$E$11</f>
        <v>72.375</v>
      </c>
      <c r="I44" s="15">
        <f>[40]Outubro!$E$12</f>
        <v>77.416666666666671</v>
      </c>
      <c r="J44" s="15">
        <f>[40]Outubro!$E$13</f>
        <v>81</v>
      </c>
      <c r="K44" s="15">
        <f>[40]Outubro!$E$14</f>
        <v>85.625</v>
      </c>
      <c r="L44" s="15">
        <f>[40]Outubro!$E$15</f>
        <v>85.25</v>
      </c>
      <c r="M44" s="15">
        <f>[40]Outubro!$E$16</f>
        <v>77.583333333333329</v>
      </c>
      <c r="N44" s="15">
        <f>[40]Outubro!$E$17</f>
        <v>75.708333333333329</v>
      </c>
      <c r="O44" s="15">
        <f>[40]Outubro!$E$18</f>
        <v>78.416666666666671</v>
      </c>
      <c r="P44" s="15">
        <f>[40]Outubro!$E$19</f>
        <v>80.833333333333329</v>
      </c>
      <c r="Q44" s="15">
        <f>[40]Outubro!$E$20</f>
        <v>77.291666666666671</v>
      </c>
      <c r="R44" s="15">
        <f>[40]Outubro!$E$21</f>
        <v>72.166666666666671</v>
      </c>
      <c r="S44" s="15">
        <f>[40]Outubro!$E$22</f>
        <v>76.083333333333329</v>
      </c>
      <c r="T44" s="15">
        <f>[40]Outubro!$E$23</f>
        <v>75.666666666666671</v>
      </c>
      <c r="U44" s="15">
        <f>[40]Outubro!$E$24</f>
        <v>70.583333333333329</v>
      </c>
      <c r="V44" s="15">
        <f>[40]Outubro!$E$25</f>
        <v>61.75</v>
      </c>
      <c r="W44" s="15">
        <f>[40]Outubro!$E$26</f>
        <v>60.208333333333336</v>
      </c>
      <c r="X44" s="15">
        <f>[40]Outubro!$E$27</f>
        <v>68.333333333333329</v>
      </c>
      <c r="Y44" s="15">
        <f>[40]Outubro!$E$28</f>
        <v>83.5</v>
      </c>
      <c r="Z44" s="15">
        <f>[40]Outubro!$E$29</f>
        <v>82.666666666666671</v>
      </c>
      <c r="AA44" s="15">
        <f>[40]Outubro!$E$30</f>
        <v>81.833333333333329</v>
      </c>
      <c r="AB44" s="15">
        <f>[40]Outubro!$E$31</f>
        <v>80.791666666666671</v>
      </c>
      <c r="AC44" s="15">
        <f>[40]Outubro!$E$32</f>
        <v>69.208333333333329</v>
      </c>
      <c r="AD44" s="15">
        <f>[40]Outubro!$E$33</f>
        <v>65.5</v>
      </c>
      <c r="AE44" s="15">
        <f>[40]Outubro!$E$34</f>
        <v>69.416666666666671</v>
      </c>
      <c r="AF44" s="15">
        <f>[40]Outubro!$E$35</f>
        <v>69.541666666666671</v>
      </c>
      <c r="AG44" s="101">
        <f t="shared" si="5"/>
        <v>75.333333333333329</v>
      </c>
    </row>
    <row r="45" spans="1:33" ht="17.100000000000001" customHeight="1" x14ac:dyDescent="0.2">
      <c r="A45" s="89" t="s">
        <v>163</v>
      </c>
      <c r="B45" s="15">
        <f>[41]Outubro!$E$5</f>
        <v>78.875</v>
      </c>
      <c r="C45" s="15">
        <f>[41]Outubro!$E$6</f>
        <v>76.208333333333329</v>
      </c>
      <c r="D45" s="15">
        <f>[41]Outubro!$E$7</f>
        <v>78.916666666666671</v>
      </c>
      <c r="E45" s="15">
        <f>[41]Outubro!$E$8</f>
        <v>84.041666666666671</v>
      </c>
      <c r="F45" s="15">
        <f>[41]Outubro!$E$9</f>
        <v>78.833333333333329</v>
      </c>
      <c r="G45" s="15">
        <f>[41]Outubro!$E$10</f>
        <v>70.791666666666671</v>
      </c>
      <c r="H45" s="15">
        <f>[41]Outubro!$E$11</f>
        <v>67.083333333333329</v>
      </c>
      <c r="I45" s="15">
        <f>[41]Outubro!$E$12</f>
        <v>91.875</v>
      </c>
      <c r="J45" s="15">
        <f>[41]Outubro!$E$13</f>
        <v>93.416666666666671</v>
      </c>
      <c r="K45" s="15">
        <f>[41]Outubro!$E$14</f>
        <v>93.708333333333329</v>
      </c>
      <c r="L45" s="15">
        <f>[41]Outubro!$E$15</f>
        <v>87.916666666666671</v>
      </c>
      <c r="M45" s="15">
        <f>[41]Outubro!$E$16</f>
        <v>74.875</v>
      </c>
      <c r="N45" s="15">
        <f>[41]Outubro!$E$17</f>
        <v>76.208333333333329</v>
      </c>
      <c r="O45" s="15">
        <f>[41]Outubro!$E$18</f>
        <v>81.083333333333329</v>
      </c>
      <c r="P45" s="15">
        <f>[41]Outubro!$E$19</f>
        <v>84.333333333333329</v>
      </c>
      <c r="Q45" s="15">
        <f>[41]Outubro!$E$20</f>
        <v>70.958333333333329</v>
      </c>
      <c r="R45" s="15">
        <f>[41]Outubro!$E$21</f>
        <v>71.708333333333329</v>
      </c>
      <c r="S45" s="15">
        <f>[41]Outubro!$E$22</f>
        <v>77.041666666666671</v>
      </c>
      <c r="T45" s="15">
        <f>[41]Outubro!$E$23</f>
        <v>81.583333333333329</v>
      </c>
      <c r="U45" s="15">
        <f>[41]Outubro!$E$24</f>
        <v>69.041666666666671</v>
      </c>
      <c r="V45" s="15">
        <f>[41]Outubro!$E$25</f>
        <v>61.166666666666664</v>
      </c>
      <c r="W45" s="15">
        <f>[41]Outubro!$E$26</f>
        <v>58.333333333333336</v>
      </c>
      <c r="X45" s="15">
        <f>[41]Outubro!$E$27</f>
        <v>70.375</v>
      </c>
      <c r="Y45" s="15">
        <f>[41]Outubro!$E$28</f>
        <v>92.708333333333329</v>
      </c>
      <c r="Z45" s="15">
        <f>[41]Outubro!$E$29</f>
        <v>94.541666666666671</v>
      </c>
      <c r="AA45" s="15">
        <f>[41]Outubro!$E$30</f>
        <v>91.041666666666671</v>
      </c>
      <c r="AB45" s="15">
        <f>[41]Outubro!$E$31</f>
        <v>84.125</v>
      </c>
      <c r="AC45" s="15">
        <f>[41]Outubro!$E$32</f>
        <v>69.125</v>
      </c>
      <c r="AD45" s="15">
        <f>[41]Outubro!$E$33</f>
        <v>65.375</v>
      </c>
      <c r="AE45" s="15">
        <f>[41]Outubro!$E$34</f>
        <v>60.916666666666664</v>
      </c>
      <c r="AF45" s="15">
        <f>[41]Outubro!$E$35</f>
        <v>67.5</v>
      </c>
      <c r="AG45" s="101">
        <f t="shared" si="5"/>
        <v>77.538978494623649</v>
      </c>
    </row>
    <row r="46" spans="1:33" ht="17.100000000000001" customHeight="1" x14ac:dyDescent="0.2">
      <c r="A46" s="89" t="s">
        <v>202</v>
      </c>
      <c r="B46" s="15">
        <f>[42]Outubro!$E$5</f>
        <v>84.545454545454547</v>
      </c>
      <c r="C46" s="15">
        <f>[42]Outubro!$E$6</f>
        <v>88.111111111111114</v>
      </c>
      <c r="D46" s="15">
        <f>[42]Outubro!$E$7</f>
        <v>85.142857142857139</v>
      </c>
      <c r="E46" s="15">
        <f>[42]Outubro!$E$8</f>
        <v>84.625</v>
      </c>
      <c r="F46" s="15">
        <f>[42]Outubro!$E$9</f>
        <v>84.92307692307692</v>
      </c>
      <c r="G46" s="15">
        <f>[42]Outubro!$E$10</f>
        <v>85.166666666666671</v>
      </c>
      <c r="H46" s="15">
        <f>[42]Outubro!$E$11</f>
        <v>85.1</v>
      </c>
      <c r="I46" s="15">
        <f>[42]Outubro!$E$12</f>
        <v>79.8</v>
      </c>
      <c r="J46" s="15">
        <f>[42]Outubro!$E$13</f>
        <v>80.857142857142861</v>
      </c>
      <c r="K46" s="15">
        <f>[42]Outubro!$E$14</f>
        <v>82.7</v>
      </c>
      <c r="L46" s="15">
        <f>[42]Outubro!$E$15</f>
        <v>84.8</v>
      </c>
      <c r="M46" s="15">
        <f>[42]Outubro!$E$16</f>
        <v>84.833333333333329</v>
      </c>
      <c r="N46" s="15">
        <f>[42]Outubro!$E$17</f>
        <v>88.7</v>
      </c>
      <c r="O46" s="15">
        <f>[42]Outubro!$E$18</f>
        <v>87.125</v>
      </c>
      <c r="P46" s="15">
        <f>[42]Outubro!$E$19</f>
        <v>88.86666666666666</v>
      </c>
      <c r="Q46" s="15">
        <f>[42]Outubro!$E$20</f>
        <v>91.666666666666671</v>
      </c>
      <c r="R46" s="15">
        <f>[42]Outubro!$E$21</f>
        <v>88.428571428571431</v>
      </c>
      <c r="S46" s="15">
        <f>[42]Outubro!$E$22</f>
        <v>79.833333333333329</v>
      </c>
      <c r="T46" s="15">
        <f>[42]Outubro!$E$23</f>
        <v>78.166666666666671</v>
      </c>
      <c r="U46" s="15">
        <f>[42]Outubro!$E$24</f>
        <v>91.769230769230774</v>
      </c>
      <c r="V46" s="15">
        <f>[42]Outubro!$E$25</f>
        <v>86.333333333333329</v>
      </c>
      <c r="W46" s="15">
        <f>[42]Outubro!$E$26</f>
        <v>88.8</v>
      </c>
      <c r="X46" s="15">
        <f>[42]Outubro!$E$27</f>
        <v>87</v>
      </c>
      <c r="Y46" s="15">
        <f>[42]Outubro!$E$28</f>
        <v>92.933333333333337</v>
      </c>
      <c r="Z46" s="15">
        <f>[42]Outubro!$E$29</f>
        <v>96.909090909090907</v>
      </c>
      <c r="AA46" s="15">
        <f>[42]Outubro!$E$30</f>
        <v>86.1</v>
      </c>
      <c r="AB46" s="15">
        <f>[42]Outubro!$E$31</f>
        <v>85.181818181818187</v>
      </c>
      <c r="AC46" s="15">
        <f>[42]Outubro!$E$32</f>
        <v>87.6</v>
      </c>
      <c r="AD46" s="15">
        <f>[42]Outubro!$E$33</f>
        <v>87</v>
      </c>
      <c r="AE46" s="15">
        <f>[42]Outubro!$E$34</f>
        <v>85.181818181818187</v>
      </c>
      <c r="AF46" s="15">
        <f>[42]Outubro!$E$35</f>
        <v>82.2</v>
      </c>
      <c r="AG46" s="101">
        <f t="shared" si="5"/>
        <v>86.141941033876478</v>
      </c>
    </row>
    <row r="47" spans="1:33" ht="17.100000000000001" customHeight="1" x14ac:dyDescent="0.2">
      <c r="A47" s="89" t="s">
        <v>203</v>
      </c>
      <c r="B47" s="15">
        <f>[43]Outubro!$E$5</f>
        <v>72.291666666666671</v>
      </c>
      <c r="C47" s="15">
        <f>[43]Outubro!$E$6</f>
        <v>68.75</v>
      </c>
      <c r="D47" s="15">
        <f>[43]Outubro!$E$7</f>
        <v>70</v>
      </c>
      <c r="E47" s="15">
        <f>[43]Outubro!$E$8</f>
        <v>75.208333333333329</v>
      </c>
      <c r="F47" s="15">
        <f>[43]Outubro!$E$9</f>
        <v>81.625</v>
      </c>
      <c r="G47" s="15">
        <f>[43]Outubro!$E$10</f>
        <v>74.083333333333329</v>
      </c>
      <c r="H47" s="15">
        <f>[43]Outubro!$E$11</f>
        <v>69.958333333333329</v>
      </c>
      <c r="I47" s="15">
        <f>[43]Outubro!$E$12</f>
        <v>81.5</v>
      </c>
      <c r="J47" s="15">
        <f>[43]Outubro!$E$13</f>
        <v>81.416666666666671</v>
      </c>
      <c r="K47" s="15">
        <f>[43]Outubro!$E$14</f>
        <v>92.666666666666671</v>
      </c>
      <c r="L47" s="15">
        <f>[43]Outubro!$E$15</f>
        <v>86.416666666666671</v>
      </c>
      <c r="M47" s="15">
        <f>[43]Outubro!$E$16</f>
        <v>85.375</v>
      </c>
      <c r="N47" s="15">
        <f>[43]Outubro!$E$17</f>
        <v>79.916666666666671</v>
      </c>
      <c r="O47" s="15">
        <f>[43]Outubro!$E$18</f>
        <v>77.791666666666671</v>
      </c>
      <c r="P47" s="15">
        <f>[43]Outubro!$E$19</f>
        <v>77.125</v>
      </c>
      <c r="Q47" s="15">
        <f>[43]Outubro!$E$20</f>
        <v>72.291666666666671</v>
      </c>
      <c r="R47" s="15">
        <f>[43]Outubro!$E$21</f>
        <v>65.041666666666671</v>
      </c>
      <c r="S47" s="15">
        <f>[43]Outubro!$E$22</f>
        <v>66.625</v>
      </c>
      <c r="T47" s="15">
        <f>[43]Outubro!$E$23</f>
        <v>79.916666666666671</v>
      </c>
      <c r="U47" s="15">
        <f>[43]Outubro!$E$24</f>
        <v>71.083333333333329</v>
      </c>
      <c r="V47" s="15">
        <f>[43]Outubro!$E$25</f>
        <v>62.625</v>
      </c>
      <c r="W47" s="15">
        <f>[43]Outubro!$E$26</f>
        <v>62.791666666666664</v>
      </c>
      <c r="X47" s="15">
        <f>[43]Outubro!$E$27</f>
        <v>80.458333333333329</v>
      </c>
      <c r="Y47" s="15">
        <f>[43]Outubro!$E$28</f>
        <v>95.291666666666671</v>
      </c>
      <c r="Z47" s="15">
        <f>[43]Outubro!$E$29</f>
        <v>91.375</v>
      </c>
      <c r="AA47" s="15">
        <f>[43]Outubro!$E$30</f>
        <v>83</v>
      </c>
      <c r="AB47" s="15">
        <f>[43]Outubro!$E$31</f>
        <v>83.791666666666671</v>
      </c>
      <c r="AC47" s="15">
        <f>[43]Outubro!$E$32</f>
        <v>71.25</v>
      </c>
      <c r="AD47" s="15">
        <f>[43]Outubro!$E$33</f>
        <v>69.958333333333329</v>
      </c>
      <c r="AE47" s="15">
        <f>[43]Outubro!$E$34</f>
        <v>65.375</v>
      </c>
      <c r="AF47" s="15">
        <f>[43]Outubro!$E$35</f>
        <v>63.666666666666664</v>
      </c>
      <c r="AG47" s="101">
        <f t="shared" si="5"/>
        <v>76.086021505376337</v>
      </c>
    </row>
    <row r="48" spans="1:33" ht="17.100000000000001" customHeight="1" x14ac:dyDescent="0.2">
      <c r="A48" s="89" t="s">
        <v>178</v>
      </c>
      <c r="B48" s="15">
        <f>[44]Outubro!$E$5</f>
        <v>75.375</v>
      </c>
      <c r="C48" s="15">
        <f>[44]Outubro!$E$6</f>
        <v>74</v>
      </c>
      <c r="D48" s="15">
        <f>[44]Outubro!$E$7</f>
        <v>73.083333333333329</v>
      </c>
      <c r="E48" s="15">
        <f>[44]Outubro!$E$8</f>
        <v>73</v>
      </c>
      <c r="F48" s="15">
        <f>[44]Outubro!$E$9</f>
        <v>71.5</v>
      </c>
      <c r="G48" s="15">
        <f>[44]Outubro!$E$10</f>
        <v>67.708333333333329</v>
      </c>
      <c r="H48" s="15">
        <f>[44]Outubro!$E$11</f>
        <v>69</v>
      </c>
      <c r="I48" s="15">
        <f>[44]Outubro!$E$12</f>
        <v>89.125</v>
      </c>
      <c r="J48" s="15">
        <f>[44]Outubro!$E$13</f>
        <v>85.041666666666671</v>
      </c>
      <c r="K48" s="15">
        <f>[44]Outubro!$E$14</f>
        <v>92</v>
      </c>
      <c r="L48" s="15">
        <f>[44]Outubro!$E$15</f>
        <v>84.458333333333329</v>
      </c>
      <c r="M48" s="15">
        <f>[44]Outubro!$E$16</f>
        <v>74.583333333333329</v>
      </c>
      <c r="N48" s="15">
        <f>[44]Outubro!$E$17</f>
        <v>80.333333333333329</v>
      </c>
      <c r="O48" s="15">
        <f>[44]Outubro!$E$18</f>
        <v>81.833333333333329</v>
      </c>
      <c r="P48" s="15">
        <f>[44]Outubro!$E$19</f>
        <v>78.833333333333329</v>
      </c>
      <c r="Q48" s="15">
        <f>[44]Outubro!$E$20</f>
        <v>79.333333333333329</v>
      </c>
      <c r="R48" s="15">
        <f>[44]Outubro!$E$21</f>
        <v>73.875</v>
      </c>
      <c r="S48" s="15">
        <f>[44]Outubro!$E$22</f>
        <v>74.25</v>
      </c>
      <c r="T48" s="15">
        <f>[44]Outubro!$E$23</f>
        <v>78.5</v>
      </c>
      <c r="U48" s="15">
        <f>[44]Outubro!$E$24</f>
        <v>68.166666666666671</v>
      </c>
      <c r="V48" s="15">
        <f>[44]Outubro!$E$25</f>
        <v>64.208333333333329</v>
      </c>
      <c r="W48" s="15">
        <f>[44]Outubro!$E$26</f>
        <v>65.875</v>
      </c>
      <c r="X48" s="15">
        <f>[44]Outubro!$E$27</f>
        <v>73.875</v>
      </c>
      <c r="Y48" s="15">
        <f>[44]Outubro!$E$28</f>
        <v>86.583333333333329</v>
      </c>
      <c r="Z48" s="15">
        <f>[44]Outubro!$E$29</f>
        <v>90.416666666666671</v>
      </c>
      <c r="AA48" s="15">
        <f>[44]Outubro!$E$30</f>
        <v>88.166666666666671</v>
      </c>
      <c r="AB48" s="15">
        <f>[44]Outubro!$E$31</f>
        <v>84</v>
      </c>
      <c r="AC48" s="15">
        <f>[44]Outubro!$E$32</f>
        <v>70</v>
      </c>
      <c r="AD48" s="15">
        <f>[44]Outubro!$E$33</f>
        <v>76.125</v>
      </c>
      <c r="AE48" s="15">
        <f>[44]Outubro!$E$34</f>
        <v>63.083333333333336</v>
      </c>
      <c r="AF48" s="15">
        <f>[44]Outubro!$E$35</f>
        <v>65.041666666666671</v>
      </c>
      <c r="AG48" s="101">
        <f>AVERAGE(B48:AF48)</f>
        <v>76.495967741935488</v>
      </c>
    </row>
    <row r="49" spans="1:35" ht="17.100000000000001" customHeight="1" x14ac:dyDescent="0.2">
      <c r="A49" s="89" t="s">
        <v>183</v>
      </c>
      <c r="B49" s="15">
        <f>[45]Outubro!$E$5</f>
        <v>77.416666666666671</v>
      </c>
      <c r="C49" s="15">
        <f>[45]Outubro!$E$6</f>
        <v>69.916666666666671</v>
      </c>
      <c r="D49" s="15">
        <f>[45]Outubro!$E$7</f>
        <v>67.166666666666671</v>
      </c>
      <c r="E49" s="15">
        <f>[45]Outubro!$E$8</f>
        <v>64.166666666666671</v>
      </c>
      <c r="F49" s="15">
        <f>[45]Outubro!$E$9</f>
        <v>66.708333333333329</v>
      </c>
      <c r="G49" s="15">
        <f>[45]Outubro!$E$10</f>
        <v>65.541666666666671</v>
      </c>
      <c r="H49" s="15">
        <f>[45]Outubro!$E$11</f>
        <v>65.125</v>
      </c>
      <c r="I49" s="15">
        <f>[45]Outubro!$E$12</f>
        <v>85.791666666666671</v>
      </c>
      <c r="J49" s="15">
        <f>[45]Outubro!$E$13</f>
        <v>76.5</v>
      </c>
      <c r="K49" s="15">
        <f>[45]Outubro!$E$14</f>
        <v>87.333333333333329</v>
      </c>
      <c r="L49" s="15">
        <f>[45]Outubro!$E$15</f>
        <v>82.625</v>
      </c>
      <c r="M49" s="15">
        <f>[45]Outubro!$E$16</f>
        <v>74.625</v>
      </c>
      <c r="N49" s="15">
        <f>[45]Outubro!$E$17</f>
        <v>73.5</v>
      </c>
      <c r="O49" s="15">
        <f>[45]Outubro!$E$18</f>
        <v>73.708333333333329</v>
      </c>
      <c r="P49" s="15">
        <f>[45]Outubro!$E$19</f>
        <v>71.916666666666671</v>
      </c>
      <c r="Q49" s="15">
        <f>[45]Outubro!$E$20</f>
        <v>69.333333333333329</v>
      </c>
      <c r="R49" s="15">
        <f>[45]Outubro!$E$21</f>
        <v>64.875</v>
      </c>
      <c r="S49" s="15">
        <f>[45]Outubro!$E$22</f>
        <v>72.916666666666671</v>
      </c>
      <c r="T49" s="15">
        <f>[45]Outubro!$E$23</f>
        <v>78.291666666666671</v>
      </c>
      <c r="U49" s="15">
        <f>[45]Outubro!$E$24</f>
        <v>66.458333333333329</v>
      </c>
      <c r="V49" s="15">
        <f>[45]Outubro!$E$25</f>
        <v>58.625</v>
      </c>
      <c r="W49" s="15">
        <f>[45]Outubro!$E$26</f>
        <v>66.625</v>
      </c>
      <c r="X49" s="15">
        <f>[45]Outubro!$E$27</f>
        <v>68.125</v>
      </c>
      <c r="Y49" s="15">
        <f>[45]Outubro!$E$28</f>
        <v>85.791666666666671</v>
      </c>
      <c r="Z49" s="15">
        <f>[45]Outubro!$E$29</f>
        <v>85.166666666666671</v>
      </c>
      <c r="AA49" s="15">
        <f>[45]Outubro!$E$30</f>
        <v>82.708333333333329</v>
      </c>
      <c r="AB49" s="15">
        <f>[45]Outubro!$E$31</f>
        <v>88.541666666666671</v>
      </c>
      <c r="AC49" s="15">
        <f>[45]Outubro!$E$32</f>
        <v>74.208333333333329</v>
      </c>
      <c r="AD49" s="15">
        <f>[45]Outubro!$E$33</f>
        <v>70.625</v>
      </c>
      <c r="AE49" s="15">
        <f>[45]Outubro!$E$34</f>
        <v>61.416666666666664</v>
      </c>
      <c r="AF49" s="15">
        <f>[45]Outubro!$E$35</f>
        <v>67.625</v>
      </c>
      <c r="AG49" s="101">
        <f>AVERAGE(B49:AF49)</f>
        <v>73.012096774193552</v>
      </c>
    </row>
    <row r="50" spans="1:35" s="5" customFormat="1" ht="17.100000000000001" customHeight="1" x14ac:dyDescent="0.2">
      <c r="A50" s="92" t="s">
        <v>34</v>
      </c>
      <c r="B50" s="20">
        <f t="shared" ref="B50:AG50" si="6">AVERAGE(B5:B49)</f>
        <v>72.520067522147855</v>
      </c>
      <c r="C50" s="20">
        <f t="shared" si="6"/>
        <v>72.067438306392944</v>
      </c>
      <c r="D50" s="20">
        <f t="shared" si="6"/>
        <v>76.154692085676047</v>
      </c>
      <c r="E50" s="20">
        <f t="shared" si="6"/>
        <v>77.927800311989103</v>
      </c>
      <c r="F50" s="20">
        <f t="shared" si="6"/>
        <v>72.343866758241774</v>
      </c>
      <c r="G50" s="20">
        <f t="shared" si="6"/>
        <v>70.411996343028946</v>
      </c>
      <c r="H50" s="20">
        <f t="shared" si="6"/>
        <v>70.811893315018324</v>
      </c>
      <c r="I50" s="20">
        <f t="shared" si="6"/>
        <v>80.525004509379499</v>
      </c>
      <c r="J50" s="20">
        <f t="shared" si="6"/>
        <v>78.864360390375197</v>
      </c>
      <c r="K50" s="20">
        <f t="shared" si="6"/>
        <v>85.99838554987214</v>
      </c>
      <c r="L50" s="20">
        <f t="shared" si="6"/>
        <v>82.285499097932814</v>
      </c>
      <c r="M50" s="20">
        <f t="shared" si="6"/>
        <v>75.924592271814802</v>
      </c>
      <c r="N50" s="20">
        <f t="shared" si="6"/>
        <v>75.114789506911222</v>
      </c>
      <c r="O50" s="20">
        <f t="shared" si="6"/>
        <v>78.183222909534521</v>
      </c>
      <c r="P50" s="20">
        <f t="shared" si="6"/>
        <v>75.823045510122085</v>
      </c>
      <c r="Q50" s="20">
        <f t="shared" si="6"/>
        <v>71.649809084293338</v>
      </c>
      <c r="R50" s="20">
        <f t="shared" si="6"/>
        <v>68.154733984339245</v>
      </c>
      <c r="S50" s="20">
        <f t="shared" si="6"/>
        <v>70.410371652248088</v>
      </c>
      <c r="T50" s="20">
        <f t="shared" si="6"/>
        <v>77.486181366481517</v>
      </c>
      <c r="U50" s="20">
        <f t="shared" si="6"/>
        <v>69.30083226799475</v>
      </c>
      <c r="V50" s="20">
        <f t="shared" si="6"/>
        <v>59.882954255652471</v>
      </c>
      <c r="W50" s="20">
        <f t="shared" si="6"/>
        <v>60.695558922286878</v>
      </c>
      <c r="X50" s="20">
        <f t="shared" si="6"/>
        <v>72.580471602672688</v>
      </c>
      <c r="Y50" s="20">
        <f t="shared" si="6"/>
        <v>90.258074796028794</v>
      </c>
      <c r="Z50" s="20">
        <f t="shared" si="6"/>
        <v>87.370142149517136</v>
      </c>
      <c r="AA50" s="20">
        <f t="shared" si="6"/>
        <v>85.652485431235434</v>
      </c>
      <c r="AB50" s="20">
        <f t="shared" si="6"/>
        <v>82.105935730935698</v>
      </c>
      <c r="AC50" s="20">
        <f t="shared" si="6"/>
        <v>69.069408976089136</v>
      </c>
      <c r="AD50" s="20">
        <f t="shared" si="6"/>
        <v>66.92862692862694</v>
      </c>
      <c r="AE50" s="20">
        <f t="shared" si="6"/>
        <v>65.477990462489331</v>
      </c>
      <c r="AF50" s="20">
        <f t="shared" si="6"/>
        <v>67.586175239234421</v>
      </c>
      <c r="AG50" s="101">
        <f t="shared" si="6"/>
        <v>74.359005165472041</v>
      </c>
    </row>
    <row r="51" spans="1:35" x14ac:dyDescent="0.2">
      <c r="A51" s="65"/>
      <c r="B51" s="66"/>
      <c r="C51" s="66"/>
      <c r="D51" s="66" t="s">
        <v>113</v>
      </c>
      <c r="E51" s="66"/>
      <c r="F51" s="66"/>
      <c r="G51" s="66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78"/>
      <c r="AE51" s="78"/>
      <c r="AF51" s="79"/>
      <c r="AG51" s="77"/>
    </row>
    <row r="52" spans="1:35" x14ac:dyDescent="0.2">
      <c r="A52" s="65"/>
      <c r="B52" s="67" t="s">
        <v>114</v>
      </c>
      <c r="C52" s="67"/>
      <c r="D52" s="67"/>
      <c r="E52" s="67"/>
      <c r="F52" s="67"/>
      <c r="G52" s="67"/>
      <c r="H52" s="67"/>
      <c r="I52" s="67"/>
      <c r="J52" s="81"/>
      <c r="K52" s="81"/>
      <c r="L52" s="81"/>
      <c r="M52" s="81" t="s">
        <v>49</v>
      </c>
      <c r="N52" s="81"/>
      <c r="O52" s="81"/>
      <c r="P52" s="81"/>
      <c r="Q52" s="81"/>
      <c r="R52" s="81"/>
      <c r="S52" s="81"/>
      <c r="T52" s="155" t="s">
        <v>108</v>
      </c>
      <c r="U52" s="155"/>
      <c r="V52" s="155"/>
      <c r="W52" s="155"/>
      <c r="X52" s="155"/>
      <c r="Y52" s="81"/>
      <c r="Z52" s="81"/>
      <c r="AA52" s="81"/>
      <c r="AB52" s="81"/>
      <c r="AC52" s="81"/>
      <c r="AD52" s="81"/>
      <c r="AE52" s="81"/>
      <c r="AF52" s="81"/>
      <c r="AG52" s="68"/>
    </row>
    <row r="53" spans="1:35" x14ac:dyDescent="0.2">
      <c r="A53" s="69"/>
      <c r="B53" s="81"/>
      <c r="C53" s="81"/>
      <c r="D53" s="81"/>
      <c r="E53" s="81"/>
      <c r="F53" s="81"/>
      <c r="G53" s="81"/>
      <c r="H53" s="81"/>
      <c r="I53" s="81"/>
      <c r="J53" s="82"/>
      <c r="K53" s="82"/>
      <c r="L53" s="82"/>
      <c r="M53" s="82" t="s">
        <v>50</v>
      </c>
      <c r="N53" s="82"/>
      <c r="O53" s="82"/>
      <c r="P53" s="82"/>
      <c r="Q53" s="81"/>
      <c r="R53" s="81"/>
      <c r="S53" s="81"/>
      <c r="T53" s="156" t="s">
        <v>109</v>
      </c>
      <c r="U53" s="156"/>
      <c r="V53" s="156"/>
      <c r="W53" s="156"/>
      <c r="X53" s="156"/>
      <c r="Y53" s="81"/>
      <c r="Z53" s="81"/>
      <c r="AA53" s="81"/>
      <c r="AB53" s="81"/>
      <c r="AC53" s="81"/>
      <c r="AD53" s="78"/>
      <c r="AE53" s="66"/>
      <c r="AF53" s="66"/>
      <c r="AG53" s="70"/>
      <c r="AH53" s="2"/>
    </row>
    <row r="54" spans="1:35" x14ac:dyDescent="0.2">
      <c r="A54" s="65"/>
      <c r="B54" s="66"/>
      <c r="C54" s="66"/>
      <c r="D54" s="66"/>
      <c r="E54" s="66"/>
      <c r="F54" s="66"/>
      <c r="G54" s="66"/>
      <c r="H54" s="66"/>
      <c r="I54" s="66"/>
      <c r="J54" s="66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78"/>
      <c r="AE54" s="78"/>
      <c r="AF54" s="79"/>
      <c r="AG54" s="87"/>
      <c r="AH54" s="2"/>
    </row>
    <row r="55" spans="1:35" x14ac:dyDescent="0.2">
      <c r="A55" s="69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68"/>
    </row>
    <row r="56" spans="1:35" ht="13.5" thickBot="1" x14ac:dyDescent="0.25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3"/>
    </row>
    <row r="57" spans="1:35" x14ac:dyDescent="0.2">
      <c r="D57" s="2" t="s">
        <v>51</v>
      </c>
    </row>
    <row r="58" spans="1:35" x14ac:dyDescent="0.2">
      <c r="AI58" s="19" t="s">
        <v>51</v>
      </c>
    </row>
    <row r="59" spans="1:35" x14ac:dyDescent="0.2">
      <c r="AH59" s="19" t="s">
        <v>51</v>
      </c>
    </row>
    <row r="61" spans="1:35" x14ac:dyDescent="0.2">
      <c r="G61" s="2" t="s">
        <v>51</v>
      </c>
      <c r="U61" s="2" t="s">
        <v>51</v>
      </c>
      <c r="AC61" s="2" t="s">
        <v>51</v>
      </c>
    </row>
    <row r="62" spans="1:35" x14ac:dyDescent="0.2">
      <c r="Q62" s="2" t="s">
        <v>51</v>
      </c>
    </row>
    <row r="63" spans="1:35" x14ac:dyDescent="0.2">
      <c r="J63" s="2" t="s">
        <v>51</v>
      </c>
    </row>
  </sheetData>
  <sheetProtection algorithmName="SHA-512" hashValue="MP0RH49IqSBcYCmiDhKCEQlZgcOIfxVWqueQ5lXxS+TYXWKs4Ddo2+wdQV47f26fhMMjS9uZmUiGbue+fxpDYQ==" saltValue="/G5eDl9vFU0OVSQVKZZ4xA==" spinCount="100000" sheet="1" objects="1" scenarios="1"/>
  <mergeCells count="36"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B2:AG2"/>
    <mergeCell ref="M3:M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7"/>
  <sheetViews>
    <sheetView zoomScale="90" zoomScaleNormal="90" workbookViewId="0">
      <selection activeCell="J60" sqref="J60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7.7109375" style="1" customWidth="1"/>
    <col min="35" max="35" width="9.140625" style="1"/>
  </cols>
  <sheetData>
    <row r="1" spans="1:35" ht="20.100000000000001" customHeight="1" x14ac:dyDescent="0.2">
      <c r="A1" s="151" t="s">
        <v>26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3"/>
    </row>
    <row r="2" spans="1:35" s="4" customFormat="1" ht="20.100000000000001" customHeight="1" x14ac:dyDescent="0.2">
      <c r="A2" s="157" t="s">
        <v>21</v>
      </c>
      <c r="B2" s="147" t="s">
        <v>112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9"/>
      <c r="AI2" s="7"/>
    </row>
    <row r="3" spans="1:35" s="5" customFormat="1" ht="20.100000000000001" customHeight="1" x14ac:dyDescent="0.2">
      <c r="A3" s="157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58">
        <v>30</v>
      </c>
      <c r="AF3" s="158">
        <v>31</v>
      </c>
      <c r="AG3" s="64" t="s">
        <v>39</v>
      </c>
      <c r="AH3" s="102" t="s">
        <v>38</v>
      </c>
      <c r="AI3" s="8"/>
    </row>
    <row r="4" spans="1:35" s="5" customFormat="1" ht="20.100000000000001" customHeight="1" x14ac:dyDescent="0.2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64" t="s">
        <v>37</v>
      </c>
      <c r="AH4" s="102" t="s">
        <v>37</v>
      </c>
      <c r="AI4" s="8"/>
    </row>
    <row r="5" spans="1:35" s="5" customFormat="1" ht="20.100000000000001" customHeight="1" x14ac:dyDescent="0.2">
      <c r="A5" s="145" t="s">
        <v>44</v>
      </c>
      <c r="B5" s="15">
        <f>[1]Outubro!$F$5</f>
        <v>100</v>
      </c>
      <c r="C5" s="15">
        <f>[1]Outubro!$F$6</f>
        <v>96</v>
      </c>
      <c r="D5" s="15">
        <f>[1]Outubro!$F$7</f>
        <v>99</v>
      </c>
      <c r="E5" s="15">
        <f>[1]Outubro!$F$8</f>
        <v>99</v>
      </c>
      <c r="F5" s="15">
        <f>[1]Outubro!$F$9</f>
        <v>92</v>
      </c>
      <c r="G5" s="15">
        <f>[1]Outubro!$F$10</f>
        <v>93</v>
      </c>
      <c r="H5" s="15">
        <f>[1]Outubro!$F$11</f>
        <v>86</v>
      </c>
      <c r="I5" s="15">
        <f>[1]Outubro!$F$12</f>
        <v>99</v>
      </c>
      <c r="J5" s="15">
        <f>[1]Outubro!$F$13</f>
        <v>100</v>
      </c>
      <c r="K5" s="15">
        <f>[1]Outubro!$F$14</f>
        <v>99</v>
      </c>
      <c r="L5" s="15">
        <f>[1]Outubro!$F$15</f>
        <v>99</v>
      </c>
      <c r="M5" s="15">
        <f>[1]Outubro!$F$16</f>
        <v>97</v>
      </c>
      <c r="N5" s="15">
        <f>[1]Outubro!$F$17</f>
        <v>100</v>
      </c>
      <c r="O5" s="15">
        <f>[1]Outubro!$F$18</f>
        <v>99</v>
      </c>
      <c r="P5" s="15">
        <f>[1]Outubro!$F$19</f>
        <v>97</v>
      </c>
      <c r="Q5" s="15">
        <f>[1]Outubro!$F$20</f>
        <v>98</v>
      </c>
      <c r="R5" s="15">
        <f>[1]Outubro!$F$21</f>
        <v>90</v>
      </c>
      <c r="S5" s="15">
        <f>[1]Outubro!$F$22</f>
        <v>92</v>
      </c>
      <c r="T5" s="15">
        <f>[1]Outubro!$F$23</f>
        <v>96</v>
      </c>
      <c r="U5" s="15">
        <f>[1]Outubro!$F$24</f>
        <v>93</v>
      </c>
      <c r="V5" s="15">
        <f>[1]Outubro!$F$25</f>
        <v>90</v>
      </c>
      <c r="W5" s="15">
        <f>[1]Outubro!$F$26</f>
        <v>94</v>
      </c>
      <c r="X5" s="15">
        <f>[1]Outubro!$F$27</f>
        <v>96</v>
      </c>
      <c r="Y5" s="15">
        <f>[1]Outubro!$F$28</f>
        <v>100</v>
      </c>
      <c r="Z5" s="15">
        <f>[1]Outubro!$F$29</f>
        <v>99</v>
      </c>
      <c r="AA5" s="15">
        <f>[1]Outubro!$F$30</f>
        <v>99</v>
      </c>
      <c r="AB5" s="15">
        <f>[1]Outubro!$F$31</f>
        <v>100</v>
      </c>
      <c r="AC5" s="15">
        <f>[1]Outubro!$F$32</f>
        <v>96</v>
      </c>
      <c r="AD5" s="15">
        <f>[1]Outubro!$F$33</f>
        <v>96</v>
      </c>
      <c r="AE5" s="15">
        <f>[1]Outubro!$F$34</f>
        <v>90</v>
      </c>
      <c r="AF5" s="15">
        <f>[1]Outubro!$F$35</f>
        <v>92</v>
      </c>
      <c r="AG5" s="22">
        <f>MAX(B5:AF5)</f>
        <v>100</v>
      </c>
      <c r="AH5" s="97">
        <f>AVERAGE(B5:AF5)</f>
        <v>96</v>
      </c>
      <c r="AI5" s="8"/>
    </row>
    <row r="6" spans="1:35" ht="17.100000000000001" customHeight="1" x14ac:dyDescent="0.2">
      <c r="A6" s="145" t="s">
        <v>0</v>
      </c>
      <c r="B6" s="15">
        <f>[2]Outubro!$F$5</f>
        <v>97</v>
      </c>
      <c r="C6" s="15">
        <f>[2]Outubro!$F$6</f>
        <v>98</v>
      </c>
      <c r="D6" s="15">
        <f>[2]Outubro!$F$7</f>
        <v>98</v>
      </c>
      <c r="E6" s="15">
        <f>[2]Outubro!$F$8</f>
        <v>98</v>
      </c>
      <c r="F6" s="15">
        <f>[2]Outubro!$F$9</f>
        <v>84</v>
      </c>
      <c r="G6" s="15">
        <f>[2]Outubro!$F$10</f>
        <v>91</v>
      </c>
      <c r="H6" s="15">
        <f>[2]Outubro!$F$11</f>
        <v>98</v>
      </c>
      <c r="I6" s="15">
        <f>[2]Outubro!$F$12</f>
        <v>99</v>
      </c>
      <c r="J6" s="15">
        <f>[2]Outubro!$F$13</f>
        <v>98</v>
      </c>
      <c r="K6" s="15">
        <f>[2]Outubro!$F$14</f>
        <v>99</v>
      </c>
      <c r="L6" s="15">
        <f>[2]Outubro!$F$15</f>
        <v>96</v>
      </c>
      <c r="M6" s="15">
        <f>[2]Outubro!$F$16</f>
        <v>92</v>
      </c>
      <c r="N6" s="15">
        <f>[2]Outubro!$F$17</f>
        <v>98</v>
      </c>
      <c r="O6" s="15">
        <f>[2]Outubro!$F$18</f>
        <v>97</v>
      </c>
      <c r="P6" s="15">
        <f>[2]Outubro!$F$19</f>
        <v>91</v>
      </c>
      <c r="Q6" s="15">
        <f>[2]Outubro!$F$20</f>
        <v>89</v>
      </c>
      <c r="R6" s="15">
        <f>[2]Outubro!$F$21</f>
        <v>90</v>
      </c>
      <c r="S6" s="15">
        <f>[2]Outubro!$F$22</f>
        <v>98</v>
      </c>
      <c r="T6" s="15">
        <f>[2]Outubro!$F$23</f>
        <v>98</v>
      </c>
      <c r="U6" s="15">
        <f>[2]Outubro!$F$24</f>
        <v>98</v>
      </c>
      <c r="V6" s="15">
        <f>[2]Outubro!$F$25</f>
        <v>92</v>
      </c>
      <c r="W6" s="15">
        <f>[2]Outubro!$F$26</f>
        <v>88</v>
      </c>
      <c r="X6" s="15">
        <f>[2]Outubro!$F$27</f>
        <v>98</v>
      </c>
      <c r="Y6" s="15">
        <f>[2]Outubro!$F$28</f>
        <v>99</v>
      </c>
      <c r="Z6" s="15">
        <f>[2]Outubro!$F$29</f>
        <v>98</v>
      </c>
      <c r="AA6" s="15">
        <f>[2]Outubro!$F$30</f>
        <v>98</v>
      </c>
      <c r="AB6" s="15">
        <f>[2]Outubro!$F$31</f>
        <v>98</v>
      </c>
      <c r="AC6" s="15">
        <f>[2]Outubro!$F$32</f>
        <v>97</v>
      </c>
      <c r="AD6" s="15">
        <f>[2]Outubro!$F$33</f>
        <v>91</v>
      </c>
      <c r="AE6" s="15">
        <f>[2]Outubro!$F$34</f>
        <v>87</v>
      </c>
      <c r="AF6" s="15">
        <f>[2]Outubro!$F$35</f>
        <v>98</v>
      </c>
      <c r="AG6" s="23">
        <f>MAX(B6:AF6)</f>
        <v>99</v>
      </c>
      <c r="AH6" s="98">
        <f t="shared" ref="AH6:AH16" si="1">AVERAGE(B6:AF6)</f>
        <v>95.193548387096769</v>
      </c>
    </row>
    <row r="7" spans="1:35" ht="17.100000000000001" customHeight="1" x14ac:dyDescent="0.2">
      <c r="A7" s="145" t="s">
        <v>1</v>
      </c>
      <c r="B7" s="15">
        <f>[3]Outubro!$F$5</f>
        <v>97</v>
      </c>
      <c r="C7" s="15">
        <f>[3]Outubro!$F$6</f>
        <v>93</v>
      </c>
      <c r="D7" s="15">
        <f>[3]Outubro!$F$7</f>
        <v>95</v>
      </c>
      <c r="E7" s="15">
        <f>[3]Outubro!$F$8</f>
        <v>93</v>
      </c>
      <c r="F7" s="15">
        <f>[3]Outubro!$F$9</f>
        <v>95</v>
      </c>
      <c r="G7" s="15">
        <f>[3]Outubro!$F$10</f>
        <v>94</v>
      </c>
      <c r="H7" s="15">
        <f>[3]Outubro!$F$11</f>
        <v>85</v>
      </c>
      <c r="I7" s="15">
        <f>[3]Outubro!$F$12</f>
        <v>82</v>
      </c>
      <c r="J7" s="15">
        <f>[3]Outubro!$F$13</f>
        <v>73</v>
      </c>
      <c r="K7" s="15">
        <f>[3]Outubro!$F$14</f>
        <v>95</v>
      </c>
      <c r="L7" s="15">
        <f>[3]Outubro!$F$15</f>
        <v>94</v>
      </c>
      <c r="M7" s="15">
        <f>[3]Outubro!$F$16</f>
        <v>89</v>
      </c>
      <c r="N7" s="15">
        <f>[3]Outubro!$F$17</f>
        <v>93</v>
      </c>
      <c r="O7" s="15">
        <f>[3]Outubro!$F$18</f>
        <v>92</v>
      </c>
      <c r="P7" s="15">
        <f>[3]Outubro!$F$19</f>
        <v>89</v>
      </c>
      <c r="Q7" s="15">
        <f>[3]Outubro!$F$20</f>
        <v>91</v>
      </c>
      <c r="R7" s="15">
        <f>[3]Outubro!$F$21</f>
        <v>86</v>
      </c>
      <c r="S7" s="15">
        <f>[3]Outubro!$F$22</f>
        <v>78</v>
      </c>
      <c r="T7" s="15">
        <f>[3]Outubro!$F$23</f>
        <v>88</v>
      </c>
      <c r="U7" s="15">
        <f>[3]Outubro!$F$24</f>
        <v>85</v>
      </c>
      <c r="V7" s="15">
        <f>[3]Outubro!$F$25</f>
        <v>66</v>
      </c>
      <c r="W7" s="15">
        <f>[3]Outubro!$F$26</f>
        <v>64</v>
      </c>
      <c r="X7" s="15">
        <f>[3]Outubro!$F$27</f>
        <v>88</v>
      </c>
      <c r="Y7" s="15">
        <f>[3]Outubro!$F$28</f>
        <v>95</v>
      </c>
      <c r="Z7" s="15">
        <f>[3]Outubro!$F$29</f>
        <v>94</v>
      </c>
      <c r="AA7" s="15">
        <f>[3]Outubro!$F$30</f>
        <v>94</v>
      </c>
      <c r="AB7" s="15">
        <f>[3]Outubro!$F$31</f>
        <v>95</v>
      </c>
      <c r="AC7" s="15">
        <f>[3]Outubro!$F$32</f>
        <v>86</v>
      </c>
      <c r="AD7" s="15">
        <f>[3]Outubro!$F$33</f>
        <v>95</v>
      </c>
      <c r="AE7" s="15">
        <f>[3]Outubro!$F$34</f>
        <v>95</v>
      </c>
      <c r="AF7" s="15">
        <f>[3]Outubro!$F$35</f>
        <v>90</v>
      </c>
      <c r="AG7" s="23">
        <f>MAX(B7:AF7)</f>
        <v>97</v>
      </c>
      <c r="AH7" s="98">
        <f t="shared" si="1"/>
        <v>88.677419354838705</v>
      </c>
    </row>
    <row r="8" spans="1:35" ht="17.100000000000001" customHeight="1" x14ac:dyDescent="0.2">
      <c r="A8" s="145" t="s">
        <v>70</v>
      </c>
      <c r="B8" s="15">
        <f>[4]Outubro!$F$5</f>
        <v>95</v>
      </c>
      <c r="C8" s="15">
        <f>[4]Outubro!$F$6</f>
        <v>93</v>
      </c>
      <c r="D8" s="15">
        <f>[4]Outubro!$F$7</f>
        <v>82</v>
      </c>
      <c r="E8" s="15">
        <f>[4]Outubro!$F$8</f>
        <v>100</v>
      </c>
      <c r="F8" s="15">
        <f>[4]Outubro!$F$9</f>
        <v>100</v>
      </c>
      <c r="G8" s="15">
        <f>[4]Outubro!$F$10</f>
        <v>79</v>
      </c>
      <c r="H8" s="15">
        <f>[4]Outubro!$F$11</f>
        <v>78</v>
      </c>
      <c r="I8" s="15">
        <f>[4]Outubro!$F$12</f>
        <v>100</v>
      </c>
      <c r="J8" s="15">
        <f>[4]Outubro!$F$13</f>
        <v>100</v>
      </c>
      <c r="K8" s="15">
        <f>[4]Outubro!$F$14</f>
        <v>100</v>
      </c>
      <c r="L8" s="15">
        <f>[4]Outubro!$F$15</f>
        <v>100</v>
      </c>
      <c r="M8" s="15">
        <f>[4]Outubro!$F$16</f>
        <v>92</v>
      </c>
      <c r="N8" s="15">
        <f>[4]Outubro!$F$17</f>
        <v>83</v>
      </c>
      <c r="O8" s="15">
        <f>[4]Outubro!$F$18</f>
        <v>100</v>
      </c>
      <c r="P8" s="15">
        <f>[4]Outubro!$F$19</f>
        <v>100</v>
      </c>
      <c r="Q8" s="15">
        <f>[4]Outubro!$F$20</f>
        <v>100</v>
      </c>
      <c r="R8" s="15">
        <f>[4]Outubro!$F$21</f>
        <v>100</v>
      </c>
      <c r="S8" s="15">
        <f>[4]Outubro!$F$22</f>
        <v>99</v>
      </c>
      <c r="T8" s="15">
        <f>[4]Outubro!$F$23</f>
        <v>100</v>
      </c>
      <c r="U8" s="15">
        <f>[4]Outubro!$F$24</f>
        <v>77</v>
      </c>
      <c r="V8" s="15">
        <f>[4]Outubro!$F$25</f>
        <v>76</v>
      </c>
      <c r="W8" s="15">
        <f>[4]Outubro!$F$26</f>
        <v>76</v>
      </c>
      <c r="X8" s="15">
        <f>[4]Outubro!$F$27</f>
        <v>100</v>
      </c>
      <c r="Y8" s="15">
        <f>[4]Outubro!$F$28</f>
        <v>100</v>
      </c>
      <c r="Z8" s="15">
        <f>[4]Outubro!$F$29</f>
        <v>100</v>
      </c>
      <c r="AA8" s="15">
        <f>[4]Outubro!$F$30</f>
        <v>100</v>
      </c>
      <c r="AB8" s="15">
        <f>[4]Outubro!$F$31</f>
        <v>94</v>
      </c>
      <c r="AC8" s="15">
        <f>[4]Outubro!$F$32</f>
        <v>100</v>
      </c>
      <c r="AD8" s="15">
        <f>[4]Outubro!$F$33</f>
        <v>82</v>
      </c>
      <c r="AE8" s="15">
        <f>[4]Outubro!$F$34</f>
        <v>78</v>
      </c>
      <c r="AF8" s="15">
        <f>[4]Outubro!$F$35</f>
        <v>100</v>
      </c>
      <c r="AG8" s="23">
        <f>MAX(B8:AF8)</f>
        <v>100</v>
      </c>
      <c r="AH8" s="98">
        <f t="shared" si="1"/>
        <v>93.032258064516128</v>
      </c>
    </row>
    <row r="9" spans="1:35" ht="17.100000000000001" customHeight="1" x14ac:dyDescent="0.2">
      <c r="A9" s="145" t="s">
        <v>45</v>
      </c>
      <c r="B9" s="15">
        <f>[5]Outubro!$F$5</f>
        <v>84</v>
      </c>
      <c r="C9" s="15">
        <f>[5]Outubro!$F$6</f>
        <v>91</v>
      </c>
      <c r="D9" s="15">
        <f>[5]Outubro!$F$7</f>
        <v>93</v>
      </c>
      <c r="E9" s="15">
        <f>[5]Outubro!$F$8</f>
        <v>91</v>
      </c>
      <c r="F9" s="15">
        <f>[5]Outubro!$F$9</f>
        <v>86</v>
      </c>
      <c r="G9" s="15">
        <f>[5]Outubro!$F$10</f>
        <v>87</v>
      </c>
      <c r="H9" s="15">
        <f>[5]Outubro!$F$11</f>
        <v>92</v>
      </c>
      <c r="I9" s="15">
        <f>[5]Outubro!$F$12</f>
        <v>88</v>
      </c>
      <c r="J9" s="15">
        <f>[5]Outubro!$F$13</f>
        <v>85</v>
      </c>
      <c r="K9" s="15">
        <f>[5]Outubro!$F$14</f>
        <v>92</v>
      </c>
      <c r="L9" s="15">
        <f>[5]Outubro!$F$15</f>
        <v>92</v>
      </c>
      <c r="M9" s="15">
        <f>[5]Outubro!$F$16</f>
        <v>90</v>
      </c>
      <c r="N9" s="15">
        <f>[5]Outubro!$F$17</f>
        <v>92</v>
      </c>
      <c r="O9" s="15">
        <f>[5]Outubro!$F$18</f>
        <v>92</v>
      </c>
      <c r="P9" s="15">
        <f>[5]Outubro!$F$19</f>
        <v>90</v>
      </c>
      <c r="Q9" s="15">
        <f>[5]Outubro!$F$20</f>
        <v>93</v>
      </c>
      <c r="R9" s="15">
        <f>[5]Outubro!$F$21</f>
        <v>77</v>
      </c>
      <c r="S9" s="15">
        <f>[5]Outubro!$F$22</f>
        <v>83</v>
      </c>
      <c r="T9" s="15">
        <f>[5]Outubro!$F$23</f>
        <v>90</v>
      </c>
      <c r="U9" s="15">
        <f>[5]Outubro!$F$24</f>
        <v>93</v>
      </c>
      <c r="V9" s="15">
        <f>[5]Outubro!$F$25</f>
        <v>91</v>
      </c>
      <c r="W9" s="15">
        <f>[5]Outubro!$F$26</f>
        <v>87</v>
      </c>
      <c r="X9" s="15">
        <f>[5]Outubro!$F$27</f>
        <v>89</v>
      </c>
      <c r="Y9" s="15">
        <f>[5]Outubro!$F$28</f>
        <v>92</v>
      </c>
      <c r="Z9" s="15">
        <f>[5]Outubro!$F$29</f>
        <v>92</v>
      </c>
      <c r="AA9" s="15">
        <f>[5]Outubro!$F$30</f>
        <v>92</v>
      </c>
      <c r="AB9" s="15">
        <f>[5]Outubro!$F$31</f>
        <v>92</v>
      </c>
      <c r="AC9" s="15">
        <f>[5]Outubro!$F$32</f>
        <v>94</v>
      </c>
      <c r="AD9" s="15">
        <f>[5]Outubro!$F$33</f>
        <v>91</v>
      </c>
      <c r="AE9" s="15">
        <f>[5]Outubro!$F$34</f>
        <v>89</v>
      </c>
      <c r="AF9" s="15">
        <f>[5]Outubro!$F$35</f>
        <v>86</v>
      </c>
      <c r="AG9" s="23">
        <f>MAX(B9:AF9)</f>
        <v>94</v>
      </c>
      <c r="AH9" s="98">
        <f t="shared" ref="AH9" si="2">AVERAGE(B9:AF9)</f>
        <v>89.548387096774192</v>
      </c>
    </row>
    <row r="10" spans="1:35" ht="17.100000000000001" customHeight="1" x14ac:dyDescent="0.2">
      <c r="A10" s="145" t="s">
        <v>2</v>
      </c>
      <c r="B10" s="15">
        <f>[6]Outubro!$F$5</f>
        <v>83</v>
      </c>
      <c r="C10" s="15">
        <f>[6]Outubro!$F$6</f>
        <v>84</v>
      </c>
      <c r="D10" s="15">
        <f>[6]Outubro!$F$7</f>
        <v>90</v>
      </c>
      <c r="E10" s="15">
        <f>[6]Outubro!$F$8</f>
        <v>97</v>
      </c>
      <c r="F10" s="15">
        <f>[6]Outubro!$F$9</f>
        <v>95</v>
      </c>
      <c r="G10" s="15">
        <f>[6]Outubro!$F$10</f>
        <v>88</v>
      </c>
      <c r="H10" s="15">
        <f>[6]Outubro!$F$11</f>
        <v>89</v>
      </c>
      <c r="I10" s="15">
        <f>[6]Outubro!$F$12</f>
        <v>95</v>
      </c>
      <c r="J10" s="15">
        <f>[6]Outubro!$F$13</f>
        <v>83</v>
      </c>
      <c r="K10" s="15">
        <f>[6]Outubro!$F$14</f>
        <v>96</v>
      </c>
      <c r="L10" s="15">
        <f>[6]Outubro!$F$15</f>
        <v>96</v>
      </c>
      <c r="M10" s="15">
        <f>[6]Outubro!$F$16</f>
        <v>92</v>
      </c>
      <c r="N10" s="15">
        <f>[6]Outubro!$F$17</f>
        <v>96</v>
      </c>
      <c r="O10" s="15">
        <f>[6]Outubro!$F$18</f>
        <v>96</v>
      </c>
      <c r="P10" s="15">
        <f>[6]Outubro!$F$19</f>
        <v>92</v>
      </c>
      <c r="Q10" s="15">
        <f>[6]Outubro!$F$20</f>
        <v>88</v>
      </c>
      <c r="R10" s="15">
        <f>[6]Outubro!$F$21</f>
        <v>76</v>
      </c>
      <c r="S10" s="15">
        <f>[6]Outubro!$F$22</f>
        <v>77</v>
      </c>
      <c r="T10" s="15">
        <f>[6]Outubro!$F$23</f>
        <v>83</v>
      </c>
      <c r="U10" s="15">
        <f>[6]Outubro!$F$24</f>
        <v>80</v>
      </c>
      <c r="V10" s="15">
        <f>[6]Outubro!$F$25</f>
        <v>64</v>
      </c>
      <c r="W10" s="15">
        <f>[6]Outubro!$F$26</f>
        <v>58</v>
      </c>
      <c r="X10" s="15">
        <f>[6]Outubro!$F$27</f>
        <v>94</v>
      </c>
      <c r="Y10" s="15">
        <f>[6]Outubro!$F$28</f>
        <v>96</v>
      </c>
      <c r="Z10" s="15">
        <f>[6]Outubro!$F$29</f>
        <v>96</v>
      </c>
      <c r="AA10" s="15">
        <f>[6]Outubro!$F$30</f>
        <v>92</v>
      </c>
      <c r="AB10" s="15">
        <f>[6]Outubro!$F$31</f>
        <v>96</v>
      </c>
      <c r="AC10" s="15">
        <f>[6]Outubro!$F$32</f>
        <v>87</v>
      </c>
      <c r="AD10" s="15">
        <f>[6]Outubro!$F$33</f>
        <v>85</v>
      </c>
      <c r="AE10" s="15">
        <f>[6]Outubro!$F$34</f>
        <v>87</v>
      </c>
      <c r="AF10" s="15">
        <f>[6]Outubro!$F$35</f>
        <v>77</v>
      </c>
      <c r="AG10" s="23">
        <f t="shared" ref="AG10:AG16" si="3">MAX(B10:AF10)</f>
        <v>97</v>
      </c>
      <c r="AH10" s="98">
        <f>AVERAGE(B10:AF10)</f>
        <v>87.354838709677423</v>
      </c>
    </row>
    <row r="11" spans="1:35" ht="17.100000000000001" customHeight="1" x14ac:dyDescent="0.2">
      <c r="A11" s="145" t="s">
        <v>3</v>
      </c>
      <c r="B11" s="15">
        <f>[7]Outubro!$F$5</f>
        <v>84</v>
      </c>
      <c r="C11" s="15">
        <f>[7]Outubro!$F$6</f>
        <v>86</v>
      </c>
      <c r="D11" s="15">
        <f>[7]Outubro!$F$7</f>
        <v>80</v>
      </c>
      <c r="E11" s="15">
        <f>[7]Outubro!$F$8</f>
        <v>83</v>
      </c>
      <c r="F11" s="15">
        <f>[7]Outubro!$F$9</f>
        <v>78</v>
      </c>
      <c r="G11" s="15">
        <f>[7]Outubro!$F$10</f>
        <v>81</v>
      </c>
      <c r="H11" s="15">
        <f>[7]Outubro!$F$11</f>
        <v>76</v>
      </c>
      <c r="I11" s="15">
        <f>[7]Outubro!$F$12</f>
        <v>72</v>
      </c>
      <c r="J11" s="15">
        <f>[7]Outubro!$F$13</f>
        <v>90</v>
      </c>
      <c r="K11" s="15">
        <f>[7]Outubro!$F$14</f>
        <v>84</v>
      </c>
      <c r="L11" s="15">
        <f>[7]Outubro!$F$15</f>
        <v>97</v>
      </c>
      <c r="M11" s="15">
        <f>[7]Outubro!$F$16</f>
        <v>81</v>
      </c>
      <c r="N11" s="15">
        <f>[7]Outubro!$F$17</f>
        <v>77</v>
      </c>
      <c r="O11" s="15">
        <f>[7]Outubro!$F$18</f>
        <v>75</v>
      </c>
      <c r="P11" s="15">
        <f>[7]Outubro!$F$19</f>
        <v>73</v>
      </c>
      <c r="Q11" s="15" t="str">
        <f>[7]Outubro!$F$20</f>
        <v>*</v>
      </c>
      <c r="R11" s="15">
        <f>[7]Outubro!$F$21</f>
        <v>67</v>
      </c>
      <c r="S11" s="15">
        <f>[7]Outubro!$F$22</f>
        <v>57</v>
      </c>
      <c r="T11" s="15">
        <f>[7]Outubro!$F$23</f>
        <v>88</v>
      </c>
      <c r="U11" s="15">
        <f>[7]Outubro!$F$24</f>
        <v>72</v>
      </c>
      <c r="V11" s="15">
        <f>[7]Outubro!$F$25</f>
        <v>62</v>
      </c>
      <c r="W11" s="15">
        <f>[7]Outubro!$F$26</f>
        <v>80</v>
      </c>
      <c r="X11" s="15">
        <f>[7]Outubro!$F$27</f>
        <v>69</v>
      </c>
      <c r="Y11" s="15">
        <f>[7]Outubro!$F$28</f>
        <v>98</v>
      </c>
      <c r="Z11" s="15">
        <f>[7]Outubro!$F$29</f>
        <v>98</v>
      </c>
      <c r="AA11" s="15">
        <f>[7]Outubro!$F$30</f>
        <v>97</v>
      </c>
      <c r="AB11" s="15">
        <f>[7]Outubro!$F$31</f>
        <v>95</v>
      </c>
      <c r="AC11" s="15">
        <f>[7]Outubro!$F$32</f>
        <v>91</v>
      </c>
      <c r="AD11" s="15">
        <f>[7]Outubro!$F$33</f>
        <v>90</v>
      </c>
      <c r="AE11" s="15">
        <f>[7]Outubro!$F$34</f>
        <v>92</v>
      </c>
      <c r="AF11" s="15">
        <f>[7]Outubro!$F$35</f>
        <v>88</v>
      </c>
      <c r="AG11" s="23">
        <f t="shared" si="3"/>
        <v>98</v>
      </c>
      <c r="AH11" s="98">
        <f>AVERAGE(B11:AF11)</f>
        <v>82.033333333333331</v>
      </c>
    </row>
    <row r="12" spans="1:35" ht="17.100000000000001" customHeight="1" x14ac:dyDescent="0.2">
      <c r="A12" s="145" t="s">
        <v>4</v>
      </c>
      <c r="B12" s="15">
        <f>[8]Outubro!$F$5</f>
        <v>87</v>
      </c>
      <c r="C12" s="15">
        <f>[8]Outubro!$F$6</f>
        <v>89</v>
      </c>
      <c r="D12" s="15">
        <f>[8]Outubro!$F$7</f>
        <v>86</v>
      </c>
      <c r="E12" s="15">
        <f>[8]Outubro!$F$8</f>
        <v>86</v>
      </c>
      <c r="F12" s="15">
        <f>[8]Outubro!$F$9</f>
        <v>94</v>
      </c>
      <c r="G12" s="15">
        <f>[8]Outubro!$F$10</f>
        <v>94</v>
      </c>
      <c r="H12" s="15">
        <f>[8]Outubro!$F$11</f>
        <v>92</v>
      </c>
      <c r="I12" s="15">
        <f>[8]Outubro!$F$12</f>
        <v>89</v>
      </c>
      <c r="J12" s="15">
        <f>[8]Outubro!$F$13</f>
        <v>93</v>
      </c>
      <c r="K12" s="15">
        <f>[8]Outubro!$F$14</f>
        <v>94</v>
      </c>
      <c r="L12" s="15">
        <f>[8]Outubro!$F$15</f>
        <v>94</v>
      </c>
      <c r="M12" s="15">
        <f>[8]Outubro!$F$16</f>
        <v>94</v>
      </c>
      <c r="N12" s="15">
        <f>[8]Outubro!$F$17</f>
        <v>94</v>
      </c>
      <c r="O12" s="15">
        <f>[8]Outubro!$F$18</f>
        <v>92</v>
      </c>
      <c r="P12" s="15">
        <f>[8]Outubro!$F$19</f>
        <v>88</v>
      </c>
      <c r="Q12" s="15">
        <f>[8]Outubro!$F$20</f>
        <v>86</v>
      </c>
      <c r="R12" s="15">
        <f>[8]Outubro!$F$21</f>
        <v>87</v>
      </c>
      <c r="S12" s="15">
        <f>[8]Outubro!$F$22</f>
        <v>84</v>
      </c>
      <c r="T12" s="15">
        <f>[8]Outubro!$F$23</f>
        <v>93</v>
      </c>
      <c r="U12" s="15">
        <f>[8]Outubro!$F$24</f>
        <v>88</v>
      </c>
      <c r="V12" s="15">
        <f>[8]Outubro!$F$25</f>
        <v>81</v>
      </c>
      <c r="W12" s="15">
        <f>[8]Outubro!$F$26</f>
        <v>81</v>
      </c>
      <c r="X12" s="15">
        <f>[8]Outubro!$F$27</f>
        <v>93</v>
      </c>
      <c r="Y12" s="15">
        <f>[8]Outubro!$F$28</f>
        <v>92</v>
      </c>
      <c r="Z12" s="15">
        <f>[8]Outubro!$F$29</f>
        <v>93</v>
      </c>
      <c r="AA12" s="15">
        <f>[8]Outubro!$F$30</f>
        <v>94</v>
      </c>
      <c r="AB12" s="15">
        <f>[8]Outubro!$F$31</f>
        <v>93</v>
      </c>
      <c r="AC12" s="15">
        <f>[8]Outubro!$F$32</f>
        <v>93</v>
      </c>
      <c r="AD12" s="15">
        <f>[8]Outubro!$F$33</f>
        <v>88</v>
      </c>
      <c r="AE12" s="15">
        <f>[8]Outubro!$F$34</f>
        <v>86</v>
      </c>
      <c r="AF12" s="15">
        <f>[8]Outubro!$F$35</f>
        <v>80</v>
      </c>
      <c r="AG12" s="23">
        <f>MAX(B12:AF12)</f>
        <v>94</v>
      </c>
      <c r="AH12" s="98">
        <f t="shared" si="1"/>
        <v>89.612903225806448</v>
      </c>
    </row>
    <row r="13" spans="1:35" ht="17.100000000000001" customHeight="1" x14ac:dyDescent="0.2">
      <c r="A13" s="145" t="s">
        <v>5</v>
      </c>
      <c r="B13" s="15">
        <f>[9]Outubro!$F$5</f>
        <v>82</v>
      </c>
      <c r="C13" s="15">
        <f>[9]Outubro!$F$6</f>
        <v>74</v>
      </c>
      <c r="D13" s="15">
        <f>[9]Outubro!$F$7</f>
        <v>86</v>
      </c>
      <c r="E13" s="15" t="str">
        <f>[9]Outubro!$F$8</f>
        <v>*</v>
      </c>
      <c r="F13" s="15" t="str">
        <f>[9]Outubro!$F$9</f>
        <v>*</v>
      </c>
      <c r="G13" s="15" t="str">
        <f>[9]Outubro!$F$10</f>
        <v>*</v>
      </c>
      <c r="H13" s="15" t="str">
        <f>[9]Outubro!$F$11</f>
        <v>*</v>
      </c>
      <c r="I13" s="15" t="str">
        <f>[9]Outubro!$F$12</f>
        <v>*</v>
      </c>
      <c r="J13" s="15" t="str">
        <f>[9]Outubro!$F$13</f>
        <v>*</v>
      </c>
      <c r="K13" s="15" t="str">
        <f>[9]Outubro!$F$14</f>
        <v>*</v>
      </c>
      <c r="L13" s="15">
        <f>[9]Outubro!$F$15</f>
        <v>87</v>
      </c>
      <c r="M13" s="15">
        <f>[9]Outubro!$F$16</f>
        <v>87</v>
      </c>
      <c r="N13" s="15">
        <f>[9]Outubro!$F$17</f>
        <v>84</v>
      </c>
      <c r="O13" s="15">
        <f>[9]Outubro!$F$18</f>
        <v>72</v>
      </c>
      <c r="P13" s="15">
        <f>[9]Outubro!$F$19</f>
        <v>77</v>
      </c>
      <c r="Q13" s="15">
        <f>[9]Outubro!$F$20</f>
        <v>86</v>
      </c>
      <c r="R13" s="15" t="str">
        <f>[9]Outubro!$F$21</f>
        <v>*</v>
      </c>
      <c r="S13" s="15" t="str">
        <f>[9]Outubro!$F$22</f>
        <v>*</v>
      </c>
      <c r="T13" s="15" t="str">
        <f>[9]Outubro!$F$23</f>
        <v>*</v>
      </c>
      <c r="U13" s="15" t="str">
        <f>[9]Outubro!$F$24</f>
        <v>*</v>
      </c>
      <c r="V13" s="15" t="str">
        <f>[9]Outubro!$F$25</f>
        <v>*</v>
      </c>
      <c r="W13" s="15">
        <f>[9]Outubro!$F$26</f>
        <v>81</v>
      </c>
      <c r="X13" s="15">
        <f>[9]Outubro!$F$27</f>
        <v>89</v>
      </c>
      <c r="Y13" s="15">
        <f>[9]Outubro!$F$28</f>
        <v>93</v>
      </c>
      <c r="Z13" s="15">
        <f>[9]Outubro!$F$29</f>
        <v>93</v>
      </c>
      <c r="AA13" s="15">
        <f>[9]Outubro!$F$30</f>
        <v>92</v>
      </c>
      <c r="AB13" s="15" t="str">
        <f>[9]Outubro!$F$31</f>
        <v>*</v>
      </c>
      <c r="AC13" s="15" t="str">
        <f>[9]Outubro!$F$32</f>
        <v>*</v>
      </c>
      <c r="AD13" s="15" t="str">
        <f>[9]Outubro!$F$33</f>
        <v>*</v>
      </c>
      <c r="AE13" s="15" t="str">
        <f>[9]Outubro!$F$34</f>
        <v>*</v>
      </c>
      <c r="AF13" s="15">
        <f>[9]Outubro!$F$35</f>
        <v>73</v>
      </c>
      <c r="AG13" s="23">
        <f t="shared" si="3"/>
        <v>93</v>
      </c>
      <c r="AH13" s="98">
        <f t="shared" si="1"/>
        <v>83.733333333333334</v>
      </c>
    </row>
    <row r="14" spans="1:35" ht="17.100000000000001" customHeight="1" x14ac:dyDescent="0.2">
      <c r="A14" s="145" t="s">
        <v>47</v>
      </c>
      <c r="B14" s="15">
        <f>[10]Outubro!$F$5</f>
        <v>92</v>
      </c>
      <c r="C14" s="15">
        <f>[10]Outubro!$F$6</f>
        <v>84</v>
      </c>
      <c r="D14" s="15">
        <f>[10]Outubro!$F$7</f>
        <v>89</v>
      </c>
      <c r="E14" s="15">
        <f>[10]Outubro!$F$8</f>
        <v>96</v>
      </c>
      <c r="F14" s="15">
        <f>[10]Outubro!$F$9</f>
        <v>97</v>
      </c>
      <c r="G14" s="15">
        <f>[10]Outubro!$F$10</f>
        <v>95</v>
      </c>
      <c r="H14" s="15">
        <f>[10]Outubro!$F$11</f>
        <v>94</v>
      </c>
      <c r="I14" s="15">
        <f>[10]Outubro!$F$12</f>
        <v>82</v>
      </c>
      <c r="J14" s="15">
        <f>[10]Outubro!$F$13</f>
        <v>93</v>
      </c>
      <c r="K14" s="15">
        <f>[10]Outubro!$F$14</f>
        <v>94</v>
      </c>
      <c r="L14" s="15">
        <f>[10]Outubro!$F$15</f>
        <v>95</v>
      </c>
      <c r="M14" s="15">
        <f>[10]Outubro!$F$16</f>
        <v>96</v>
      </c>
      <c r="N14" s="15">
        <f>[10]Outubro!$F$17</f>
        <v>96</v>
      </c>
      <c r="O14" s="15">
        <f>[10]Outubro!$F$18</f>
        <v>93</v>
      </c>
      <c r="P14" s="15">
        <f>[10]Outubro!$F$19</f>
        <v>94</v>
      </c>
      <c r="Q14" s="15">
        <f>[10]Outubro!$F$20</f>
        <v>94</v>
      </c>
      <c r="R14" s="15">
        <f>[10]Outubro!$F$21</f>
        <v>87</v>
      </c>
      <c r="S14" s="15">
        <f>[10]Outubro!$F$22</f>
        <v>89</v>
      </c>
      <c r="T14" s="15">
        <f>[10]Outubro!$F$23</f>
        <v>95</v>
      </c>
      <c r="U14" s="15">
        <f>[10]Outubro!$F$24</f>
        <v>94</v>
      </c>
      <c r="V14" s="15">
        <f>[10]Outubro!$F$25</f>
        <v>74</v>
      </c>
      <c r="W14" s="15">
        <f>[10]Outubro!$F$26</f>
        <v>92</v>
      </c>
      <c r="X14" s="15">
        <f>[10]Outubro!$F$27</f>
        <v>95</v>
      </c>
      <c r="Y14" s="15">
        <f>[10]Outubro!$F$28</f>
        <v>96</v>
      </c>
      <c r="Z14" s="15">
        <f>[10]Outubro!$F$29</f>
        <v>97</v>
      </c>
      <c r="AA14" s="15">
        <f>[10]Outubro!$F$30</f>
        <v>97</v>
      </c>
      <c r="AB14" s="15">
        <f>[10]Outubro!$F$31</f>
        <v>95</v>
      </c>
      <c r="AC14" s="15">
        <f>[10]Outubro!$F$32</f>
        <v>97</v>
      </c>
      <c r="AD14" s="15">
        <f>[10]Outubro!$F$33</f>
        <v>93</v>
      </c>
      <c r="AE14" s="15">
        <f>[10]Outubro!$F$34</f>
        <v>89</v>
      </c>
      <c r="AF14" s="15">
        <f>[10]Outubro!$F$35</f>
        <v>91</v>
      </c>
      <c r="AG14" s="23">
        <f t="shared" ref="AG14" si="4">MAX(B14:AF14)</f>
        <v>97</v>
      </c>
      <c r="AH14" s="98">
        <f t="shared" ref="AH14" si="5">AVERAGE(B14:AF14)</f>
        <v>92.41935483870968</v>
      </c>
    </row>
    <row r="15" spans="1:35" ht="17.100000000000001" customHeight="1" x14ac:dyDescent="0.2">
      <c r="A15" s="145" t="s">
        <v>6</v>
      </c>
      <c r="B15" s="15">
        <f>[11]Outubro!$F$5</f>
        <v>96</v>
      </c>
      <c r="C15" s="15">
        <f>[11]Outubro!$F$6</f>
        <v>94</v>
      </c>
      <c r="D15" s="15">
        <f>[11]Outubro!$F$7</f>
        <v>94</v>
      </c>
      <c r="E15" s="15">
        <f>[11]Outubro!$F$8</f>
        <v>82</v>
      </c>
      <c r="F15" s="15">
        <f>[11]Outubro!$F$9</f>
        <v>92</v>
      </c>
      <c r="G15" s="15">
        <f>[11]Outubro!$F$10</f>
        <v>95</v>
      </c>
      <c r="H15" s="15">
        <f>[11]Outubro!$F$11</f>
        <v>93</v>
      </c>
      <c r="I15" s="15">
        <f>[11]Outubro!$F$12</f>
        <v>92</v>
      </c>
      <c r="J15" s="15">
        <f>[11]Outubro!$F$13</f>
        <v>93</v>
      </c>
      <c r="K15" s="15">
        <f>[11]Outubro!$F$14</f>
        <v>95</v>
      </c>
      <c r="L15" s="15">
        <f>[11]Outubro!$F$15</f>
        <v>94</v>
      </c>
      <c r="M15" s="15">
        <f>[11]Outubro!$F$16</f>
        <v>94</v>
      </c>
      <c r="N15" s="15">
        <f>[11]Outubro!$F$17</f>
        <v>94</v>
      </c>
      <c r="O15" s="15">
        <f>[11]Outubro!$F$18</f>
        <v>94</v>
      </c>
      <c r="P15" s="15">
        <f>[11]Outubro!$F$19</f>
        <v>94</v>
      </c>
      <c r="Q15" s="15">
        <f>[11]Outubro!$F$20</f>
        <v>95</v>
      </c>
      <c r="R15" s="15">
        <f>[11]Outubro!$F$21</f>
        <v>92</v>
      </c>
      <c r="S15" s="15">
        <f>[11]Outubro!$F$22</f>
        <v>89</v>
      </c>
      <c r="T15" s="15">
        <f>[11]Outubro!$F$23</f>
        <v>86</v>
      </c>
      <c r="U15" s="15">
        <f>[11]Outubro!$F$24</f>
        <v>88</v>
      </c>
      <c r="V15" s="15">
        <f>[11]Outubro!$F$25</f>
        <v>79</v>
      </c>
      <c r="W15" s="15">
        <f>[11]Outubro!$F$26</f>
        <v>81</v>
      </c>
      <c r="X15" s="15">
        <f>[11]Outubro!$F$27</f>
        <v>91</v>
      </c>
      <c r="Y15" s="15">
        <f>[11]Outubro!$F$28</f>
        <v>95</v>
      </c>
      <c r="Z15" s="15">
        <f>[11]Outubro!$F$29</f>
        <v>95</v>
      </c>
      <c r="AA15" s="15">
        <f>[11]Outubro!$F$30</f>
        <v>91</v>
      </c>
      <c r="AB15" s="15">
        <f>[11]Outubro!$F$31</f>
        <v>85</v>
      </c>
      <c r="AC15" s="15">
        <f>[11]Outubro!$F$32</f>
        <v>89</v>
      </c>
      <c r="AD15" s="15">
        <f>[11]Outubro!$F$33</f>
        <v>88</v>
      </c>
      <c r="AE15" s="15">
        <f>[11]Outubro!$F$34</f>
        <v>91</v>
      </c>
      <c r="AF15" s="15">
        <f>[11]Outubro!$F$35</f>
        <v>86</v>
      </c>
      <c r="AG15" s="23">
        <f t="shared" si="3"/>
        <v>96</v>
      </c>
      <c r="AH15" s="98">
        <f t="shared" si="1"/>
        <v>90.870967741935488</v>
      </c>
    </row>
    <row r="16" spans="1:35" ht="17.100000000000001" customHeight="1" x14ac:dyDescent="0.2">
      <c r="A16" s="145" t="s">
        <v>7</v>
      </c>
      <c r="B16" s="15">
        <f>[12]Outubro!$F$5</f>
        <v>98</v>
      </c>
      <c r="C16" s="15">
        <f>[12]Outubro!$F$6</f>
        <v>91</v>
      </c>
      <c r="D16" s="15">
        <f>[12]Outubro!$F$7</f>
        <v>98</v>
      </c>
      <c r="E16" s="15">
        <f>[12]Outubro!$F$8</f>
        <v>98</v>
      </c>
      <c r="F16" s="15">
        <f>[12]Outubro!$F$9</f>
        <v>92</v>
      </c>
      <c r="G16" s="15">
        <f>[12]Outubro!$F$10</f>
        <v>89</v>
      </c>
      <c r="H16" s="15">
        <f>[12]Outubro!$F$11</f>
        <v>86</v>
      </c>
      <c r="I16" s="15">
        <f>[12]Outubro!$F$12</f>
        <v>98</v>
      </c>
      <c r="J16" s="15">
        <f>[12]Outubro!$F$13</f>
        <v>98</v>
      </c>
      <c r="K16" s="15">
        <f>[12]Outubro!$F$14</f>
        <v>98</v>
      </c>
      <c r="L16" s="15">
        <f>[12]Outubro!$F$15</f>
        <v>98</v>
      </c>
      <c r="M16" s="15">
        <f>[12]Outubro!$F$16</f>
        <v>90</v>
      </c>
      <c r="N16" s="15">
        <f>[12]Outubro!$F$17</f>
        <v>91</v>
      </c>
      <c r="O16" s="15">
        <f>[12]Outubro!$F$18</f>
        <v>96</v>
      </c>
      <c r="P16" s="15">
        <f>[12]Outubro!$F$19</f>
        <v>95</v>
      </c>
      <c r="Q16" s="15">
        <f>[12]Outubro!$F$20</f>
        <v>92</v>
      </c>
      <c r="R16" s="15">
        <f>[12]Outubro!$F$21</f>
        <v>82</v>
      </c>
      <c r="S16" s="15">
        <f>[12]Outubro!$F$22</f>
        <v>93</v>
      </c>
      <c r="T16" s="15">
        <f>[12]Outubro!$F$23</f>
        <v>97</v>
      </c>
      <c r="U16" s="15">
        <f>[12]Outubro!$F$24</f>
        <v>94</v>
      </c>
      <c r="V16" s="15">
        <f>[12]Outubro!$F$25</f>
        <v>79</v>
      </c>
      <c r="W16" s="15">
        <f>[12]Outubro!$F$26</f>
        <v>74</v>
      </c>
      <c r="X16" s="15">
        <f>[12]Outubro!$F$27</f>
        <v>97</v>
      </c>
      <c r="Y16" s="15">
        <f>[12]Outubro!$F$28</f>
        <v>97</v>
      </c>
      <c r="Z16" s="15">
        <f>[12]Outubro!$F$29</f>
        <v>98</v>
      </c>
      <c r="AA16" s="15">
        <f>[12]Outubro!$F$30</f>
        <v>97</v>
      </c>
      <c r="AB16" s="15">
        <f>[12]Outubro!$F$31</f>
        <v>97</v>
      </c>
      <c r="AC16" s="15">
        <f>[12]Outubro!$F$32</f>
        <v>94</v>
      </c>
      <c r="AD16" s="15">
        <f>[12]Outubro!$F$33</f>
        <v>80</v>
      </c>
      <c r="AE16" s="15">
        <f>[12]Outubro!$F$34</f>
        <v>77</v>
      </c>
      <c r="AF16" s="15">
        <f>[12]Outubro!$F$35</f>
        <v>93</v>
      </c>
      <c r="AG16" s="23">
        <f t="shared" si="3"/>
        <v>98</v>
      </c>
      <c r="AH16" s="98">
        <f t="shared" si="1"/>
        <v>92.161290322580641</v>
      </c>
    </row>
    <row r="17" spans="1:34" ht="17.100000000000001" customHeight="1" x14ac:dyDescent="0.2">
      <c r="A17" s="145" t="s">
        <v>8</v>
      </c>
      <c r="B17" s="15">
        <f>[13]Outubro!$F$5</f>
        <v>100</v>
      </c>
      <c r="C17" s="15">
        <f>[13]Outubro!$F$6</f>
        <v>95</v>
      </c>
      <c r="D17" s="15">
        <f>[13]Outubro!$F$7</f>
        <v>100</v>
      </c>
      <c r="E17" s="15">
        <f>[13]Outubro!$F$8</f>
        <v>96</v>
      </c>
      <c r="F17" s="15">
        <f>[13]Outubro!$F$9</f>
        <v>75</v>
      </c>
      <c r="G17" s="15">
        <f>[13]Outubro!$F$10</f>
        <v>87</v>
      </c>
      <c r="H17" s="15">
        <f>[13]Outubro!$F$11</f>
        <v>100</v>
      </c>
      <c r="I17" s="15">
        <f>[13]Outubro!$F$12</f>
        <v>100</v>
      </c>
      <c r="J17" s="15">
        <f>[13]Outubro!$F$13</f>
        <v>100</v>
      </c>
      <c r="K17" s="15">
        <f>[13]Outubro!$F$14</f>
        <v>100</v>
      </c>
      <c r="L17" s="15">
        <f>[13]Outubro!$F$15</f>
        <v>100</v>
      </c>
      <c r="M17" s="15">
        <f>[13]Outubro!$F$16</f>
        <v>87</v>
      </c>
      <c r="N17" s="15">
        <f>[13]Outubro!$F$17</f>
        <v>94</v>
      </c>
      <c r="O17" s="15">
        <f>[13]Outubro!$F$18</f>
        <v>100</v>
      </c>
      <c r="P17" s="15">
        <f>[13]Outubro!$F$19</f>
        <v>96</v>
      </c>
      <c r="Q17" s="15">
        <f>[13]Outubro!$F$20</f>
        <v>91</v>
      </c>
      <c r="R17" s="15">
        <f>[13]Outubro!$F$21</f>
        <v>100</v>
      </c>
      <c r="S17" s="15">
        <f>[13]Outubro!$F$22</f>
        <v>100</v>
      </c>
      <c r="T17" s="15">
        <f>[13]Outubro!$F$23</f>
        <v>100</v>
      </c>
      <c r="U17" s="15">
        <f>[13]Outubro!$F$24</f>
        <v>95</v>
      </c>
      <c r="V17" s="15">
        <f>[13]Outubro!$F$25</f>
        <v>89</v>
      </c>
      <c r="W17" s="15">
        <f>[13]Outubro!$F$26</f>
        <v>82</v>
      </c>
      <c r="X17" s="15">
        <f>[13]Outubro!$F$27</f>
        <v>100</v>
      </c>
      <c r="Y17" s="15">
        <f>[13]Outubro!$F$28</f>
        <v>100</v>
      </c>
      <c r="Z17" s="15" t="str">
        <f>[13]Outubro!$F$29</f>
        <v>*</v>
      </c>
      <c r="AA17" s="15">
        <f>[13]Outubro!$F$30</f>
        <v>94</v>
      </c>
      <c r="AB17" s="15">
        <f>[13]Outubro!$F$31</f>
        <v>100</v>
      </c>
      <c r="AC17" s="15">
        <f>[13]Outubro!$F$32</f>
        <v>86</v>
      </c>
      <c r="AD17" s="15">
        <f>[13]Outubro!$F$33</f>
        <v>93</v>
      </c>
      <c r="AE17" s="15">
        <f>[13]Outubro!$F$34</f>
        <v>88</v>
      </c>
      <c r="AF17" s="15">
        <f>[13]Outubro!$F$35</f>
        <v>96</v>
      </c>
      <c r="AG17" s="23">
        <f>MAX(B17:AF17)</f>
        <v>100</v>
      </c>
      <c r="AH17" s="98">
        <f>AVERAGE(B17:AF17)</f>
        <v>94.8</v>
      </c>
    </row>
    <row r="18" spans="1:34" ht="17.100000000000001" customHeight="1" x14ac:dyDescent="0.2">
      <c r="A18" s="145" t="s">
        <v>9</v>
      </c>
      <c r="B18" s="15">
        <f>[14]Outubro!$F$5</f>
        <v>97</v>
      </c>
      <c r="C18" s="15">
        <f>[14]Outubro!$F$6</f>
        <v>86</v>
      </c>
      <c r="D18" s="15">
        <f>[14]Outubro!$F$7</f>
        <v>87</v>
      </c>
      <c r="E18" s="15">
        <f>[14]Outubro!$F$8</f>
        <v>95</v>
      </c>
      <c r="F18" s="15">
        <f>[14]Outubro!$F$9</f>
        <v>84</v>
      </c>
      <c r="G18" s="15">
        <f>[14]Outubro!$F$10</f>
        <v>83</v>
      </c>
      <c r="H18" s="15">
        <f>[14]Outubro!$F$11</f>
        <v>83</v>
      </c>
      <c r="I18" s="15">
        <f>[14]Outubro!$F$12</f>
        <v>96</v>
      </c>
      <c r="J18" s="15">
        <f>[14]Outubro!$F$13</f>
        <v>97</v>
      </c>
      <c r="K18" s="15">
        <f>[14]Outubro!$F$14</f>
        <v>97</v>
      </c>
      <c r="L18" s="15">
        <f>[14]Outubro!$F$15</f>
        <v>96</v>
      </c>
      <c r="M18" s="15">
        <f>[14]Outubro!$F$16</f>
        <v>88</v>
      </c>
      <c r="N18" s="15">
        <f>[14]Outubro!$F$17</f>
        <v>94</v>
      </c>
      <c r="O18" s="15">
        <f>[14]Outubro!$F$18</f>
        <v>95</v>
      </c>
      <c r="P18" s="15">
        <f>[14]Outubro!$F$19</f>
        <v>94</v>
      </c>
      <c r="Q18" s="15">
        <f>[14]Outubro!$F$20</f>
        <v>89</v>
      </c>
      <c r="R18" s="15">
        <f>[14]Outubro!$F$21</f>
        <v>87</v>
      </c>
      <c r="S18" s="15">
        <f>[14]Outubro!$F$22</f>
        <v>96</v>
      </c>
      <c r="T18" s="15">
        <f>[14]Outubro!$F$23</f>
        <v>96</v>
      </c>
      <c r="U18" s="15">
        <f>[14]Outubro!$F$24</f>
        <v>88</v>
      </c>
      <c r="V18" s="15">
        <f>[14]Outubro!$F$25</f>
        <v>77</v>
      </c>
      <c r="W18" s="15">
        <f>[14]Outubro!$F$26</f>
        <v>80</v>
      </c>
      <c r="X18" s="15">
        <f>[14]Outubro!$F$27</f>
        <v>92</v>
      </c>
      <c r="Y18" s="15">
        <f>[14]Outubro!$F$28</f>
        <v>100</v>
      </c>
      <c r="Z18" s="15">
        <f>[14]Outubro!$F$29</f>
        <v>97</v>
      </c>
      <c r="AA18" s="15">
        <f>[14]Outubro!$F$30</f>
        <v>99</v>
      </c>
      <c r="AB18" s="15">
        <f>[14]Outubro!$F$31</f>
        <v>96</v>
      </c>
      <c r="AC18" s="15">
        <f>[14]Outubro!$F$32</f>
        <v>84</v>
      </c>
      <c r="AD18" s="15">
        <f>[14]Outubro!$F$33</f>
        <v>82</v>
      </c>
      <c r="AE18" s="15">
        <f>[14]Outubro!$F$34</f>
        <v>75</v>
      </c>
      <c r="AF18" s="15">
        <f>[14]Outubro!$F$35</f>
        <v>87</v>
      </c>
      <c r="AG18" s="23">
        <f t="shared" ref="AG18:AG29" si="6">MAX(B18:AF18)</f>
        <v>100</v>
      </c>
      <c r="AH18" s="98">
        <f t="shared" ref="AH18:AH30" si="7">AVERAGE(B18:AF18)</f>
        <v>90.225806451612897</v>
      </c>
    </row>
    <row r="19" spans="1:34" ht="17.100000000000001" customHeight="1" x14ac:dyDescent="0.2">
      <c r="A19" s="145" t="s">
        <v>46</v>
      </c>
      <c r="B19" s="15">
        <f>[15]Outubro!$F$5</f>
        <v>92</v>
      </c>
      <c r="C19" s="15">
        <f>[15]Outubro!$F$6</f>
        <v>97</v>
      </c>
      <c r="D19" s="15">
        <f>[15]Outubro!$F$7</f>
        <v>100</v>
      </c>
      <c r="E19" s="15">
        <f>[15]Outubro!$F$8</f>
        <v>96</v>
      </c>
      <c r="F19" s="15">
        <f>[15]Outubro!$F$9</f>
        <v>100</v>
      </c>
      <c r="G19" s="15">
        <f>[15]Outubro!$F$10</f>
        <v>95</v>
      </c>
      <c r="H19" s="15">
        <f>[15]Outubro!$F$11</f>
        <v>89</v>
      </c>
      <c r="I19" s="15">
        <f>[15]Outubro!$F$12</f>
        <v>100</v>
      </c>
      <c r="J19" s="15">
        <f>[15]Outubro!$F$13</f>
        <v>100</v>
      </c>
      <c r="K19" s="15">
        <f>[15]Outubro!$F$14</f>
        <v>99</v>
      </c>
      <c r="L19" s="15">
        <f>[15]Outubro!$F$15</f>
        <v>100</v>
      </c>
      <c r="M19" s="15">
        <f>[15]Outubro!$F$16</f>
        <v>100</v>
      </c>
      <c r="N19" s="15">
        <f>[15]Outubro!$F$17</f>
        <v>100</v>
      </c>
      <c r="O19" s="15">
        <f>[15]Outubro!$F$18</f>
        <v>91</v>
      </c>
      <c r="P19" s="15">
        <f>[15]Outubro!$F$19</f>
        <v>90</v>
      </c>
      <c r="Q19" s="15">
        <f>[15]Outubro!$F$20</f>
        <v>100</v>
      </c>
      <c r="R19" s="15">
        <f>[15]Outubro!$F$21</f>
        <v>95</v>
      </c>
      <c r="S19" s="15">
        <f>[15]Outubro!$F$22</f>
        <v>100</v>
      </c>
      <c r="T19" s="15">
        <f>[15]Outubro!$F$23</f>
        <v>100</v>
      </c>
      <c r="U19" s="15">
        <f>[15]Outubro!$F$24</f>
        <v>94</v>
      </c>
      <c r="V19" s="15">
        <f>[15]Outubro!$F$25</f>
        <v>87</v>
      </c>
      <c r="W19" s="15">
        <f>[15]Outubro!$F$26</f>
        <v>74</v>
      </c>
      <c r="X19" s="15">
        <f>[15]Outubro!$F$27</f>
        <v>91</v>
      </c>
      <c r="Y19" s="15">
        <f>[15]Outubro!$F$28</f>
        <v>100</v>
      </c>
      <c r="Z19" s="15">
        <f>[15]Outubro!$F$29</f>
        <v>100</v>
      </c>
      <c r="AA19" s="15">
        <f>[15]Outubro!$F$30</f>
        <v>100</v>
      </c>
      <c r="AB19" s="15">
        <f>[15]Outubro!$F$31</f>
        <v>99</v>
      </c>
      <c r="AC19" s="15">
        <f>[15]Outubro!$F$32</f>
        <v>100</v>
      </c>
      <c r="AD19" s="15">
        <f>[15]Outubro!$F$33</f>
        <v>94</v>
      </c>
      <c r="AE19" s="15">
        <f>[15]Outubro!$F$34</f>
        <v>100</v>
      </c>
      <c r="AF19" s="15">
        <f>[15]Outubro!$F$35</f>
        <v>92</v>
      </c>
      <c r="AG19" s="23">
        <f t="shared" ref="AG19" si="8">MAX(B19:AF19)</f>
        <v>100</v>
      </c>
      <c r="AH19" s="98">
        <f t="shared" ref="AH19" si="9">AVERAGE(B19:AF19)</f>
        <v>95.967741935483872</v>
      </c>
    </row>
    <row r="20" spans="1:34" ht="17.100000000000001" customHeight="1" x14ac:dyDescent="0.2">
      <c r="A20" s="145" t="s">
        <v>10</v>
      </c>
      <c r="B20" s="15">
        <f>[16]Outubro!$F$5</f>
        <v>96</v>
      </c>
      <c r="C20" s="15">
        <f>[16]Outubro!$F$6</f>
        <v>92</v>
      </c>
      <c r="D20" s="15">
        <f>[16]Outubro!$F$7</f>
        <v>97</v>
      </c>
      <c r="E20" s="15">
        <f>[16]Outubro!$F$8</f>
        <v>97</v>
      </c>
      <c r="F20" s="15">
        <f>[16]Outubro!$F$9</f>
        <v>93</v>
      </c>
      <c r="G20" s="15">
        <f>[16]Outubro!$F$10</f>
        <v>84</v>
      </c>
      <c r="H20" s="15">
        <f>[16]Outubro!$F$11</f>
        <v>96</v>
      </c>
      <c r="I20" s="15">
        <f>[16]Outubro!$F$12</f>
        <v>98</v>
      </c>
      <c r="J20" s="15">
        <f>[16]Outubro!$F$13</f>
        <v>98</v>
      </c>
      <c r="K20" s="15">
        <f>[16]Outubro!$F$14</f>
        <v>98</v>
      </c>
      <c r="L20" s="15">
        <f>[16]Outubro!$F$15</f>
        <v>98</v>
      </c>
      <c r="M20" s="15">
        <f>[16]Outubro!$F$16</f>
        <v>89</v>
      </c>
      <c r="N20" s="15">
        <f>[16]Outubro!$F$17</f>
        <v>92</v>
      </c>
      <c r="O20" s="15">
        <f>[16]Outubro!$F$18</f>
        <v>98</v>
      </c>
      <c r="P20" s="15">
        <f>[16]Outubro!$F$19</f>
        <v>97</v>
      </c>
      <c r="Q20" s="15">
        <f>[16]Outubro!$F$20</f>
        <v>95</v>
      </c>
      <c r="R20" s="15">
        <f>[16]Outubro!$F$21</f>
        <v>94</v>
      </c>
      <c r="S20" s="15">
        <f>[16]Outubro!$F$22</f>
        <v>97</v>
      </c>
      <c r="T20" s="15">
        <f>[16]Outubro!$F$23</f>
        <v>97</v>
      </c>
      <c r="U20" s="15">
        <f>[16]Outubro!$F$24</f>
        <v>95</v>
      </c>
      <c r="V20" s="15">
        <f>[16]Outubro!$F$25</f>
        <v>87</v>
      </c>
      <c r="W20" s="15">
        <f>[16]Outubro!$F$26</f>
        <v>80</v>
      </c>
      <c r="X20" s="15">
        <f>[16]Outubro!$F$27</f>
        <v>98</v>
      </c>
      <c r="Y20" s="15">
        <f>[16]Outubro!$F$28</f>
        <v>98</v>
      </c>
      <c r="Z20" s="15">
        <f>[16]Outubro!$F$29</f>
        <v>98</v>
      </c>
      <c r="AA20" s="15">
        <f>[16]Outubro!$F$30</f>
        <v>98</v>
      </c>
      <c r="AB20" s="15">
        <f>[16]Outubro!$F$31</f>
        <v>98</v>
      </c>
      <c r="AC20" s="15">
        <f>[16]Outubro!$F$32</f>
        <v>95</v>
      </c>
      <c r="AD20" s="15">
        <f>[16]Outubro!$F$33</f>
        <v>91</v>
      </c>
      <c r="AE20" s="15">
        <f>[16]Outubro!$F$34</f>
        <v>78</v>
      </c>
      <c r="AF20" s="15">
        <f>[16]Outubro!$F$35</f>
        <v>98</v>
      </c>
      <c r="AG20" s="23">
        <f t="shared" si="6"/>
        <v>98</v>
      </c>
      <c r="AH20" s="98">
        <f t="shared" si="7"/>
        <v>94.193548387096769</v>
      </c>
    </row>
    <row r="21" spans="1:34" ht="17.100000000000001" customHeight="1" x14ac:dyDescent="0.2">
      <c r="A21" s="145" t="s">
        <v>11</v>
      </c>
      <c r="B21" s="15">
        <f>[17]Outubro!$F$5</f>
        <v>95</v>
      </c>
      <c r="C21" s="15">
        <f>[17]Outubro!$F$6</f>
        <v>93</v>
      </c>
      <c r="D21" s="15">
        <f>[17]Outubro!$F$7</f>
        <v>94</v>
      </c>
      <c r="E21" s="15">
        <f>[17]Outubro!$F$8</f>
        <v>94</v>
      </c>
      <c r="F21" s="15">
        <f>[17]Outubro!$F$9</f>
        <v>94</v>
      </c>
      <c r="G21" s="15">
        <f>[17]Outubro!$F$10</f>
        <v>94</v>
      </c>
      <c r="H21" s="15">
        <f>[17]Outubro!$F$11</f>
        <v>95</v>
      </c>
      <c r="I21" s="15">
        <f>[17]Outubro!$F$12</f>
        <v>94</v>
      </c>
      <c r="J21" s="15">
        <f>[17]Outubro!$F$13</f>
        <v>95</v>
      </c>
      <c r="K21" s="15">
        <f>[17]Outubro!$F$14</f>
        <v>95</v>
      </c>
      <c r="L21" s="15">
        <f>[17]Outubro!$F$15</f>
        <v>95</v>
      </c>
      <c r="M21" s="15">
        <f>[17]Outubro!$F$16</f>
        <v>94</v>
      </c>
      <c r="N21" s="15">
        <f>[17]Outubro!$F$17</f>
        <v>94</v>
      </c>
      <c r="O21" s="15">
        <f>[17]Outubro!$F$18</f>
        <v>94</v>
      </c>
      <c r="P21" s="15">
        <f>[17]Outubro!$F$19</f>
        <v>91</v>
      </c>
      <c r="Q21" s="15">
        <f>[17]Outubro!$F$20</f>
        <v>92</v>
      </c>
      <c r="R21" s="15">
        <f>[17]Outubro!$F$21</f>
        <v>92</v>
      </c>
      <c r="S21" s="15">
        <f>[17]Outubro!$F$22</f>
        <v>92</v>
      </c>
      <c r="T21" s="15">
        <f>[17]Outubro!$F$23</f>
        <v>93</v>
      </c>
      <c r="U21" s="15">
        <f>[17]Outubro!$F$24</f>
        <v>91</v>
      </c>
      <c r="V21" s="15">
        <f>[17]Outubro!$F$25</f>
        <v>87</v>
      </c>
      <c r="W21" s="15">
        <f>[17]Outubro!$F$26</f>
        <v>88</v>
      </c>
      <c r="X21" s="15">
        <f>[17]Outubro!$F$27</f>
        <v>94</v>
      </c>
      <c r="Y21" s="15">
        <f>[17]Outubro!$F$28</f>
        <v>95</v>
      </c>
      <c r="Z21" s="15">
        <f>[17]Outubro!$F$29</f>
        <v>94</v>
      </c>
      <c r="AA21" s="15">
        <f>[17]Outubro!$F$30</f>
        <v>95</v>
      </c>
      <c r="AB21" s="15">
        <f>[17]Outubro!$F$31</f>
        <v>95</v>
      </c>
      <c r="AC21" s="15">
        <f>[17]Outubro!$F$32</f>
        <v>93</v>
      </c>
      <c r="AD21" s="15">
        <f>[17]Outubro!$F$33</f>
        <v>86</v>
      </c>
      <c r="AE21" s="15">
        <f>[17]Outubro!$F$34</f>
        <v>93</v>
      </c>
      <c r="AF21" s="15">
        <f>[17]Outubro!$F$35</f>
        <v>91</v>
      </c>
      <c r="AG21" s="23">
        <f t="shared" si="6"/>
        <v>95</v>
      </c>
      <c r="AH21" s="98">
        <f t="shared" si="7"/>
        <v>92.967741935483872</v>
      </c>
    </row>
    <row r="22" spans="1:34" ht="17.100000000000001" customHeight="1" x14ac:dyDescent="0.2">
      <c r="A22" s="145" t="s">
        <v>12</v>
      </c>
      <c r="B22" s="15">
        <f>[18]Outubro!$F$5</f>
        <v>94</v>
      </c>
      <c r="C22" s="15">
        <f>[18]Outubro!$F$6</f>
        <v>88</v>
      </c>
      <c r="D22" s="15">
        <f>[18]Outubro!$F$7</f>
        <v>92</v>
      </c>
      <c r="E22" s="15">
        <f>[18]Outubro!$F$8</f>
        <v>90</v>
      </c>
      <c r="F22" s="15">
        <f>[18]Outubro!$F$9</f>
        <v>90</v>
      </c>
      <c r="G22" s="15">
        <f>[18]Outubro!$F$10</f>
        <v>79</v>
      </c>
      <c r="H22" s="15">
        <f>[18]Outubro!$F$11</f>
        <v>85</v>
      </c>
      <c r="I22" s="15">
        <f>[18]Outubro!$F$12</f>
        <v>91</v>
      </c>
      <c r="J22" s="15">
        <f>[18]Outubro!$F$13</f>
        <v>86</v>
      </c>
      <c r="K22" s="15">
        <f>[18]Outubro!$F$14</f>
        <v>91</v>
      </c>
      <c r="L22" s="15">
        <f>[18]Outubro!$F$15</f>
        <v>88</v>
      </c>
      <c r="M22" s="15">
        <f>[18]Outubro!$F$16</f>
        <v>90</v>
      </c>
      <c r="N22" s="15">
        <f>[18]Outubro!$F$17</f>
        <v>93</v>
      </c>
      <c r="O22" s="15">
        <f>[18]Outubro!$F$18</f>
        <v>83</v>
      </c>
      <c r="P22" s="15">
        <f>[18]Outubro!$F$19</f>
        <v>73</v>
      </c>
      <c r="Q22" s="15">
        <f>[18]Outubro!$F$20</f>
        <v>85</v>
      </c>
      <c r="R22" s="15">
        <f>[18]Outubro!$F$21</f>
        <v>71</v>
      </c>
      <c r="S22" s="15">
        <f>[18]Outubro!$F$22</f>
        <v>81</v>
      </c>
      <c r="T22" s="15">
        <f>[18]Outubro!$F$23</f>
        <v>81</v>
      </c>
      <c r="U22" s="15">
        <f>[18]Outubro!$F$24</f>
        <v>77</v>
      </c>
      <c r="V22" s="15">
        <f>[18]Outubro!$F$25</f>
        <v>65</v>
      </c>
      <c r="W22" s="15">
        <f>[18]Outubro!$F$26</f>
        <v>77</v>
      </c>
      <c r="X22" s="15">
        <f>[18]Outubro!$F$27</f>
        <v>91</v>
      </c>
      <c r="Y22" s="15">
        <f>[18]Outubro!$F$28</f>
        <v>93</v>
      </c>
      <c r="Z22" s="15">
        <f>[18]Outubro!$F$29</f>
        <v>93</v>
      </c>
      <c r="AA22" s="15">
        <f>[18]Outubro!$F$30</f>
        <v>94</v>
      </c>
      <c r="AB22" s="15">
        <f>[18]Outubro!$F$31</f>
        <v>90</v>
      </c>
      <c r="AC22" s="15">
        <f>[18]Outubro!$F$32</f>
        <v>85</v>
      </c>
      <c r="AD22" s="15">
        <f>[18]Outubro!$F$33</f>
        <v>89</v>
      </c>
      <c r="AE22" s="15">
        <f>[18]Outubro!$F$34</f>
        <v>92</v>
      </c>
      <c r="AF22" s="15">
        <f>[18]Outubro!$F$35</f>
        <v>91</v>
      </c>
      <c r="AG22" s="23">
        <f t="shared" si="6"/>
        <v>94</v>
      </c>
      <c r="AH22" s="98">
        <f t="shared" si="7"/>
        <v>86.064516129032256</v>
      </c>
    </row>
    <row r="23" spans="1:34" ht="17.100000000000001" customHeight="1" x14ac:dyDescent="0.2">
      <c r="A23" s="145" t="s">
        <v>13</v>
      </c>
      <c r="B23" s="15">
        <f>[19]Outubro!$F$5</f>
        <v>94</v>
      </c>
      <c r="C23" s="15">
        <f>[19]Outubro!$F$6</f>
        <v>91</v>
      </c>
      <c r="D23" s="15">
        <f>[19]Outubro!$F$7</f>
        <v>95</v>
      </c>
      <c r="E23" s="15">
        <f>[19]Outubro!$F$8</f>
        <v>92</v>
      </c>
      <c r="F23" s="15">
        <f>[19]Outubro!$F$9</f>
        <v>94</v>
      </c>
      <c r="G23" s="15">
        <f>[19]Outubro!$F$10</f>
        <v>95</v>
      </c>
      <c r="H23" s="15">
        <f>[19]Outubro!$F$11</f>
        <v>91</v>
      </c>
      <c r="I23" s="15">
        <f>[19]Outubro!$F$12</f>
        <v>87</v>
      </c>
      <c r="J23" s="15">
        <f>[19]Outubro!$F$13</f>
        <v>84</v>
      </c>
      <c r="K23" s="15">
        <f>[19]Outubro!$F$14</f>
        <v>88</v>
      </c>
      <c r="L23" s="15">
        <f>[19]Outubro!$F$15</f>
        <v>95</v>
      </c>
      <c r="M23" s="15">
        <f>[19]Outubro!$F$16</f>
        <v>94</v>
      </c>
      <c r="N23" s="15">
        <f>[19]Outubro!$F$17</f>
        <v>94</v>
      </c>
      <c r="O23" s="15">
        <f>[19]Outubro!$F$18</f>
        <v>95</v>
      </c>
      <c r="P23" s="15">
        <f>[19]Outubro!$F$19</f>
        <v>94</v>
      </c>
      <c r="Q23" s="15">
        <f>[19]Outubro!$F$20</f>
        <v>95</v>
      </c>
      <c r="R23" s="15">
        <f>[19]Outubro!$F$21</f>
        <v>85</v>
      </c>
      <c r="S23" s="15">
        <f>[19]Outubro!$F$22</f>
        <v>85</v>
      </c>
      <c r="T23" s="15">
        <f>[19]Outubro!$F$23</f>
        <v>90</v>
      </c>
      <c r="U23" s="15">
        <f>[19]Outubro!$F$24</f>
        <v>92</v>
      </c>
      <c r="V23" s="15">
        <f>[19]Outubro!$F$25</f>
        <v>95</v>
      </c>
      <c r="W23" s="15">
        <f>[19]Outubro!$F$26</f>
        <v>94</v>
      </c>
      <c r="X23" s="15">
        <f>[19]Outubro!$F$27</f>
        <v>93</v>
      </c>
      <c r="Y23" s="15">
        <f>[19]Outubro!$F$28</f>
        <v>95</v>
      </c>
      <c r="Z23" s="15">
        <f>[19]Outubro!$F$29</f>
        <v>95</v>
      </c>
      <c r="AA23" s="15">
        <f>[19]Outubro!$F$30</f>
        <v>96</v>
      </c>
      <c r="AB23" s="15">
        <f>[19]Outubro!$F$31</f>
        <v>95</v>
      </c>
      <c r="AC23" s="15">
        <f>[19]Outubro!$F$32</f>
        <v>96</v>
      </c>
      <c r="AD23" s="15">
        <f>[19]Outubro!$F$33</f>
        <v>96</v>
      </c>
      <c r="AE23" s="15">
        <f>[19]Outubro!$F$34</f>
        <v>95</v>
      </c>
      <c r="AF23" s="15">
        <f>[19]Outubro!$F$35</f>
        <v>89</v>
      </c>
      <c r="AG23" s="23">
        <f t="shared" si="6"/>
        <v>96</v>
      </c>
      <c r="AH23" s="98">
        <f t="shared" si="7"/>
        <v>92.548387096774192</v>
      </c>
    </row>
    <row r="24" spans="1:34" ht="17.100000000000001" customHeight="1" x14ac:dyDescent="0.2">
      <c r="A24" s="145" t="s">
        <v>14</v>
      </c>
      <c r="B24" s="15">
        <f>[20]Outubro!$F$5</f>
        <v>94</v>
      </c>
      <c r="C24" s="15">
        <f>[20]Outubro!$F$6</f>
        <v>86</v>
      </c>
      <c r="D24" s="15">
        <f>[20]Outubro!$F$7</f>
        <v>91</v>
      </c>
      <c r="E24" s="15">
        <f>[20]Outubro!$F$8</f>
        <v>93</v>
      </c>
      <c r="F24" s="15">
        <f>[20]Outubro!$F$9</f>
        <v>87</v>
      </c>
      <c r="G24" s="15">
        <f>[20]Outubro!$F$10</f>
        <v>83</v>
      </c>
      <c r="H24" s="15">
        <f>[20]Outubro!$F$11</f>
        <v>88</v>
      </c>
      <c r="I24" s="15">
        <f>[20]Outubro!$F$12</f>
        <v>92</v>
      </c>
      <c r="J24" s="15">
        <f>[20]Outubro!$F$13</f>
        <v>93</v>
      </c>
      <c r="K24" s="15">
        <f>[20]Outubro!$F$14</f>
        <v>95</v>
      </c>
      <c r="L24" s="15">
        <f>[20]Outubro!$F$15</f>
        <v>95</v>
      </c>
      <c r="M24" s="15">
        <f>[20]Outubro!$F$16</f>
        <v>93</v>
      </c>
      <c r="N24" s="15">
        <f>[20]Outubro!$F$17</f>
        <v>89</v>
      </c>
      <c r="O24" s="15">
        <f>[20]Outubro!$F$18</f>
        <v>91</v>
      </c>
      <c r="P24" s="15">
        <f>[20]Outubro!$F$19</f>
        <v>91</v>
      </c>
      <c r="Q24" s="15">
        <f>[20]Outubro!$F$20</f>
        <v>91</v>
      </c>
      <c r="R24" s="15">
        <f>[20]Outubro!$F$21</f>
        <v>80</v>
      </c>
      <c r="S24" s="15">
        <f>[20]Outubro!$F$22</f>
        <v>88</v>
      </c>
      <c r="T24" s="15">
        <f>[20]Outubro!$F$23</f>
        <v>93</v>
      </c>
      <c r="U24" s="15">
        <f>[20]Outubro!$F$24</f>
        <v>83</v>
      </c>
      <c r="V24" s="15">
        <f>[20]Outubro!$F$25</f>
        <v>73</v>
      </c>
      <c r="W24" s="15">
        <f>[20]Outubro!$F$26</f>
        <v>77</v>
      </c>
      <c r="X24" s="15">
        <f>[20]Outubro!$F$27</f>
        <v>79</v>
      </c>
      <c r="Y24" s="15">
        <f>[20]Outubro!$F$28</f>
        <v>93</v>
      </c>
      <c r="Z24" s="15">
        <f>[20]Outubro!$F$29</f>
        <v>92</v>
      </c>
      <c r="AA24" s="15">
        <f>[20]Outubro!$F$30</f>
        <v>93</v>
      </c>
      <c r="AB24" s="15">
        <f>[20]Outubro!$F$31</f>
        <v>95</v>
      </c>
      <c r="AC24" s="15">
        <f>[20]Outubro!$F$32</f>
        <v>93</v>
      </c>
      <c r="AD24" s="15">
        <f>[20]Outubro!$F$33</f>
        <v>93</v>
      </c>
      <c r="AE24" s="15">
        <f>[20]Outubro!$F$34</f>
        <v>82</v>
      </c>
      <c r="AF24" s="15">
        <f>[20]Outubro!$F$35</f>
        <v>91</v>
      </c>
      <c r="AG24" s="23">
        <f t="shared" si="6"/>
        <v>95</v>
      </c>
      <c r="AH24" s="98">
        <f t="shared" si="7"/>
        <v>88.935483870967744</v>
      </c>
    </row>
    <row r="25" spans="1:34" ht="17.100000000000001" customHeight="1" x14ac:dyDescent="0.2">
      <c r="A25" s="145" t="s">
        <v>15</v>
      </c>
      <c r="B25" s="15">
        <f>[21]Outubro!$F$5</f>
        <v>96</v>
      </c>
      <c r="C25" s="15">
        <f>[21]Outubro!$F$6</f>
        <v>95</v>
      </c>
      <c r="D25" s="15">
        <f>[21]Outubro!$F$7</f>
        <v>96</v>
      </c>
      <c r="E25" s="15">
        <f>[21]Outubro!$F$8</f>
        <v>96</v>
      </c>
      <c r="F25" s="15">
        <f>[21]Outubro!$F$9</f>
        <v>87</v>
      </c>
      <c r="G25" s="15">
        <f>[21]Outubro!$F$10</f>
        <v>95</v>
      </c>
      <c r="H25" s="15">
        <f>[21]Outubro!$F$11</f>
        <v>95</v>
      </c>
      <c r="I25" s="15">
        <f>[21]Outubro!$F$12</f>
        <v>96</v>
      </c>
      <c r="J25" s="15">
        <f>[21]Outubro!$F$13</f>
        <v>96</v>
      </c>
      <c r="K25" s="15">
        <f>[21]Outubro!$F$14</f>
        <v>96</v>
      </c>
      <c r="L25" s="15">
        <f>[21]Outubro!$F$15</f>
        <v>96</v>
      </c>
      <c r="M25" s="15">
        <f>[21]Outubro!$F$16</f>
        <v>95</v>
      </c>
      <c r="N25" s="15">
        <f>[21]Outubro!$F$17</f>
        <v>94</v>
      </c>
      <c r="O25" s="15">
        <f>[21]Outubro!$F$18</f>
        <v>95</v>
      </c>
      <c r="P25" s="15">
        <f>[21]Outubro!$F$19</f>
        <v>97</v>
      </c>
      <c r="Q25" s="15">
        <f>[21]Outubro!$F$20</f>
        <v>93</v>
      </c>
      <c r="R25" s="15">
        <f>[21]Outubro!$F$21</f>
        <v>81</v>
      </c>
      <c r="S25" s="15">
        <f>[21]Outubro!$F$22</f>
        <v>95</v>
      </c>
      <c r="T25" s="15">
        <f>[21]Outubro!$F$23</f>
        <v>96</v>
      </c>
      <c r="U25" s="15">
        <f>[21]Outubro!$F$24</f>
        <v>93</v>
      </c>
      <c r="V25" s="15">
        <f>[21]Outubro!$F$25</f>
        <v>86</v>
      </c>
      <c r="W25" s="15">
        <f>[21]Outubro!$F$26</f>
        <v>80</v>
      </c>
      <c r="X25" s="15">
        <f>[21]Outubro!$F$27</f>
        <v>95</v>
      </c>
      <c r="Y25" s="15">
        <f>[21]Outubro!$F$28</f>
        <v>96</v>
      </c>
      <c r="Z25" s="15">
        <f>[21]Outubro!$F$29</f>
        <v>95</v>
      </c>
      <c r="AA25" s="15">
        <f>[21]Outubro!$F$30</f>
        <v>95</v>
      </c>
      <c r="AB25" s="15">
        <f>[21]Outubro!$F$31</f>
        <v>96</v>
      </c>
      <c r="AC25" s="15">
        <f>[21]Outubro!$F$32</f>
        <v>84</v>
      </c>
      <c r="AD25" s="15">
        <f>[21]Outubro!$F$33</f>
        <v>79</v>
      </c>
      <c r="AE25" s="15">
        <f>[21]Outubro!$F$34</f>
        <v>90</v>
      </c>
      <c r="AF25" s="15">
        <f>[21]Outubro!$F$35</f>
        <v>92</v>
      </c>
      <c r="AG25" s="23">
        <f t="shared" si="6"/>
        <v>97</v>
      </c>
      <c r="AH25" s="98">
        <f t="shared" si="7"/>
        <v>92.612903225806448</v>
      </c>
    </row>
    <row r="26" spans="1:34" ht="17.100000000000001" customHeight="1" x14ac:dyDescent="0.2">
      <c r="A26" s="145" t="s">
        <v>16</v>
      </c>
      <c r="B26" s="15">
        <f>[22]Outubro!$F$5</f>
        <v>75</v>
      </c>
      <c r="C26" s="15">
        <f>[22]Outubro!$F$6</f>
        <v>86</v>
      </c>
      <c r="D26" s="15">
        <f>[22]Outubro!$F$7</f>
        <v>90</v>
      </c>
      <c r="E26" s="15">
        <f>[22]Outubro!$F$8</f>
        <v>89</v>
      </c>
      <c r="F26" s="15">
        <f>[22]Outubro!$F$9</f>
        <v>89</v>
      </c>
      <c r="G26" s="15">
        <f>[22]Outubro!$F$10</f>
        <v>77</v>
      </c>
      <c r="H26" s="15">
        <f>[22]Outubro!$F$11</f>
        <v>91</v>
      </c>
      <c r="I26" s="15">
        <f>[22]Outubro!$F$12</f>
        <v>86</v>
      </c>
      <c r="J26" s="15">
        <f>[22]Outubro!$F$13</f>
        <v>76</v>
      </c>
      <c r="K26" s="15">
        <f>[22]Outubro!$F$14</f>
        <v>92</v>
      </c>
      <c r="L26" s="15">
        <f>[22]Outubro!$F$15</f>
        <v>92</v>
      </c>
      <c r="M26" s="15">
        <f>[22]Outubro!$F$16</f>
        <v>91</v>
      </c>
      <c r="N26" s="15">
        <f>[22]Outubro!$F$17</f>
        <v>84</v>
      </c>
      <c r="O26" s="15">
        <f>[22]Outubro!$F$18</f>
        <v>87</v>
      </c>
      <c r="P26" s="15">
        <f>[22]Outubro!$F$19</f>
        <v>87</v>
      </c>
      <c r="Q26" s="15">
        <f>[22]Outubro!$F$20</f>
        <v>87</v>
      </c>
      <c r="R26" s="15">
        <f>[22]Outubro!$F$21</f>
        <v>70</v>
      </c>
      <c r="S26" s="15">
        <f>[22]Outubro!$F$22</f>
        <v>70</v>
      </c>
      <c r="T26" s="15">
        <f>[22]Outubro!$F$23</f>
        <v>95</v>
      </c>
      <c r="U26" s="15">
        <f>[22]Outubro!$F$24</f>
        <v>92</v>
      </c>
      <c r="V26" s="15">
        <f>[22]Outubro!$F$25</f>
        <v>84</v>
      </c>
      <c r="W26" s="15">
        <f>[22]Outubro!$F$26</f>
        <v>85</v>
      </c>
      <c r="X26" s="15">
        <f>[22]Outubro!$F$27</f>
        <v>94</v>
      </c>
      <c r="Y26" s="15">
        <f>[22]Outubro!$F$28</f>
        <v>94</v>
      </c>
      <c r="Z26" s="15">
        <f>[22]Outubro!$F$29</f>
        <v>93</v>
      </c>
      <c r="AA26" s="15">
        <f>[22]Outubro!$F$30</f>
        <v>94</v>
      </c>
      <c r="AB26" s="15">
        <f>[22]Outubro!$F$31</f>
        <v>95</v>
      </c>
      <c r="AC26" s="15">
        <f>[22]Outubro!$F$32</f>
        <v>94</v>
      </c>
      <c r="AD26" s="15">
        <f>[22]Outubro!$F$33</f>
        <v>91</v>
      </c>
      <c r="AE26" s="15">
        <f>[22]Outubro!$F$34</f>
        <v>85</v>
      </c>
      <c r="AF26" s="15">
        <f>[22]Outubro!$F$35</f>
        <v>83</v>
      </c>
      <c r="AG26" s="23">
        <f t="shared" si="6"/>
        <v>95</v>
      </c>
      <c r="AH26" s="98">
        <f t="shared" si="7"/>
        <v>87.032258064516128</v>
      </c>
    </row>
    <row r="27" spans="1:34" ht="17.100000000000001" customHeight="1" x14ac:dyDescent="0.2">
      <c r="A27" s="145" t="s">
        <v>17</v>
      </c>
      <c r="B27" s="15">
        <f>[23]Outubro!$F$5</f>
        <v>100</v>
      </c>
      <c r="C27" s="15">
        <f>[23]Outubro!$F$6</f>
        <v>92</v>
      </c>
      <c r="D27" s="15">
        <f>[23]Outubro!$F$7</f>
        <v>99</v>
      </c>
      <c r="E27" s="15">
        <f>[23]Outubro!$F$8</f>
        <v>100</v>
      </c>
      <c r="F27" s="15">
        <f>[23]Outubro!$F$9</f>
        <v>98</v>
      </c>
      <c r="G27" s="15">
        <f>[23]Outubro!$F$10</f>
        <v>95</v>
      </c>
      <c r="H27" s="15">
        <f>[23]Outubro!$F$11</f>
        <v>93</v>
      </c>
      <c r="I27" s="15">
        <f>[23]Outubro!$F$12</f>
        <v>100</v>
      </c>
      <c r="J27" s="15">
        <f>[23]Outubro!$F$13</f>
        <v>99</v>
      </c>
      <c r="K27" s="15">
        <f>[23]Outubro!$F$14</f>
        <v>100</v>
      </c>
      <c r="L27" s="15">
        <f>[23]Outubro!$F$15</f>
        <v>100</v>
      </c>
      <c r="M27" s="15">
        <f>[23]Outubro!$F$16</f>
        <v>91</v>
      </c>
      <c r="N27" s="15">
        <f>[23]Outubro!$F$17</f>
        <v>95</v>
      </c>
      <c r="O27" s="15">
        <f>[23]Outubro!$F$18</f>
        <v>98</v>
      </c>
      <c r="P27" s="15">
        <f>[23]Outubro!$F$19</f>
        <v>98</v>
      </c>
      <c r="Q27" s="15">
        <f>[23]Outubro!$F$20</f>
        <v>99</v>
      </c>
      <c r="R27" s="15">
        <f>[23]Outubro!$F$21</f>
        <v>97</v>
      </c>
      <c r="S27" s="15">
        <f>[23]Outubro!$F$22</f>
        <v>98</v>
      </c>
      <c r="T27" s="15">
        <f>[23]Outubro!$F$23</f>
        <v>97</v>
      </c>
      <c r="U27" s="15">
        <f>[23]Outubro!$F$24</f>
        <v>91</v>
      </c>
      <c r="V27" s="15">
        <f>[23]Outubro!$F$25</f>
        <v>87</v>
      </c>
      <c r="W27" s="15">
        <f>[23]Outubro!$F$26</f>
        <v>94</v>
      </c>
      <c r="X27" s="15">
        <f>[23]Outubro!$F$27</f>
        <v>100</v>
      </c>
      <c r="Y27" s="15">
        <f>[23]Outubro!$F$28</f>
        <v>100</v>
      </c>
      <c r="Z27" s="15">
        <f>[23]Outubro!$F$29</f>
        <v>99</v>
      </c>
      <c r="AA27" s="15">
        <f>[23]Outubro!$F$30</f>
        <v>100</v>
      </c>
      <c r="AB27" s="15">
        <f>[23]Outubro!$F$31</f>
        <v>99</v>
      </c>
      <c r="AC27" s="15">
        <f>[23]Outubro!$F$32</f>
        <v>100</v>
      </c>
      <c r="AD27" s="15">
        <f>[23]Outubro!$F$33</f>
        <v>97</v>
      </c>
      <c r="AE27" s="15">
        <f>[23]Outubro!$F$34</f>
        <v>83</v>
      </c>
      <c r="AF27" s="15">
        <f>[23]Outubro!$F$35</f>
        <v>95</v>
      </c>
      <c r="AG27" s="23">
        <f t="shared" si="6"/>
        <v>100</v>
      </c>
      <c r="AH27" s="98">
        <f t="shared" si="7"/>
        <v>96.58064516129032</v>
      </c>
    </row>
    <row r="28" spans="1:34" ht="17.100000000000001" customHeight="1" x14ac:dyDescent="0.2">
      <c r="A28" s="145" t="s">
        <v>18</v>
      </c>
      <c r="B28" s="15">
        <f>[24]Outubro!$F$5</f>
        <v>96</v>
      </c>
      <c r="C28" s="15">
        <f>[24]Outubro!$F$6</f>
        <v>87</v>
      </c>
      <c r="D28" s="15">
        <f>[24]Outubro!$F$7</f>
        <v>90</v>
      </c>
      <c r="E28" s="15">
        <f>[24]Outubro!$F$8</f>
        <v>93</v>
      </c>
      <c r="F28" s="15">
        <f>[24]Outubro!$F$9</f>
        <v>94</v>
      </c>
      <c r="G28" s="15">
        <f>[24]Outubro!$F$10</f>
        <v>88</v>
      </c>
      <c r="H28" s="15">
        <f>[24]Outubro!$F$11</f>
        <v>82</v>
      </c>
      <c r="I28" s="15">
        <f>[24]Outubro!$F$12</f>
        <v>94</v>
      </c>
      <c r="J28" s="15">
        <f>[24]Outubro!$F$13</f>
        <v>93</v>
      </c>
      <c r="K28" s="15">
        <f>[24]Outubro!$F$14</f>
        <v>95</v>
      </c>
      <c r="L28" s="15">
        <f>[24]Outubro!$F$15</f>
        <v>96</v>
      </c>
      <c r="M28" s="15">
        <f>[24]Outubro!$F$16</f>
        <v>94</v>
      </c>
      <c r="N28" s="15" t="str">
        <f>[24]Outubro!$F$17</f>
        <v>*</v>
      </c>
      <c r="O28" s="15">
        <f>[24]Outubro!$F$18</f>
        <v>61</v>
      </c>
      <c r="P28" s="15" t="str">
        <f>[24]Outubro!$F$19</f>
        <v>*</v>
      </c>
      <c r="Q28" s="15" t="str">
        <f>[24]Outubro!$F$20</f>
        <v>*</v>
      </c>
      <c r="R28" s="15" t="str">
        <f>[24]Outubro!$F$21</f>
        <v>*</v>
      </c>
      <c r="S28" s="15" t="str">
        <f>[24]Outubro!$F$22</f>
        <v>*</v>
      </c>
      <c r="T28" s="15" t="str">
        <f>[24]Outubro!$F$23</f>
        <v>*</v>
      </c>
      <c r="U28" s="15" t="str">
        <f>[24]Outubro!$F$24</f>
        <v>*</v>
      </c>
      <c r="V28" s="15" t="str">
        <f>[24]Outubro!$F$25</f>
        <v>*</v>
      </c>
      <c r="W28" s="15" t="str">
        <f>[24]Outubro!$F$26</f>
        <v>*</v>
      </c>
      <c r="X28" s="15" t="str">
        <f>[24]Outubro!$F$27</f>
        <v>*</v>
      </c>
      <c r="Y28" s="15" t="str">
        <f>[24]Outubro!$F$28</f>
        <v>*</v>
      </c>
      <c r="Z28" s="15" t="str">
        <f>[24]Outubro!$F$29</f>
        <v>*</v>
      </c>
      <c r="AA28" s="15" t="str">
        <f>[24]Outubro!$F$30</f>
        <v>*</v>
      </c>
      <c r="AB28" s="15" t="str">
        <f>[24]Outubro!$F$31</f>
        <v>*</v>
      </c>
      <c r="AC28" s="15" t="str">
        <f>[24]Outubro!$F$32</f>
        <v>*</v>
      </c>
      <c r="AD28" s="15" t="str">
        <f>[24]Outubro!$F$33</f>
        <v>*</v>
      </c>
      <c r="AE28" s="15" t="str">
        <f>[24]Outubro!$F$34</f>
        <v>*</v>
      </c>
      <c r="AF28" s="15" t="str">
        <f>[24]Outubro!$F$35</f>
        <v>*</v>
      </c>
      <c r="AG28" s="23">
        <f t="shared" si="6"/>
        <v>96</v>
      </c>
      <c r="AH28" s="98">
        <f t="shared" si="7"/>
        <v>89.461538461538467</v>
      </c>
    </row>
    <row r="29" spans="1:34" ht="17.100000000000001" customHeight="1" x14ac:dyDescent="0.2">
      <c r="A29" s="145" t="s">
        <v>19</v>
      </c>
      <c r="B29" s="15">
        <f>[25]Outubro!$F$5</f>
        <v>96</v>
      </c>
      <c r="C29" s="15">
        <f>[25]Outubro!$F$6</f>
        <v>96</v>
      </c>
      <c r="D29" s="15">
        <f>[25]Outubro!$F$7</f>
        <v>96</v>
      </c>
      <c r="E29" s="15">
        <f>[25]Outubro!$F$8</f>
        <v>96</v>
      </c>
      <c r="F29" s="15">
        <f>[25]Outubro!$F$9</f>
        <v>72</v>
      </c>
      <c r="G29" s="15">
        <f>[25]Outubro!$F$10</f>
        <v>91</v>
      </c>
      <c r="H29" s="15">
        <f>[25]Outubro!$F$11</f>
        <v>95</v>
      </c>
      <c r="I29" s="15">
        <f>[25]Outubro!$F$12</f>
        <v>96</v>
      </c>
      <c r="J29" s="15">
        <f>[25]Outubro!$F$13</f>
        <v>96</v>
      </c>
      <c r="K29" s="15">
        <f>[25]Outubro!$F$14</f>
        <v>96</v>
      </c>
      <c r="L29" s="15">
        <f>[25]Outubro!$F$15</f>
        <v>96</v>
      </c>
      <c r="M29" s="15">
        <f>[25]Outubro!$F$16</f>
        <v>90</v>
      </c>
      <c r="N29" s="15">
        <f>[25]Outubro!$F$17</f>
        <v>93</v>
      </c>
      <c r="O29" s="15">
        <f>[25]Outubro!$F$18</f>
        <v>97</v>
      </c>
      <c r="P29" s="15">
        <f>[25]Outubro!$F$19</f>
        <v>95</v>
      </c>
      <c r="Q29" s="15">
        <f>[25]Outubro!$F$20</f>
        <v>94</v>
      </c>
      <c r="R29" s="15">
        <f>[25]Outubro!$F$21</f>
        <v>96</v>
      </c>
      <c r="S29" s="15">
        <f>[25]Outubro!$F$22</f>
        <v>97</v>
      </c>
      <c r="T29" s="15">
        <f>[25]Outubro!$F$23</f>
        <v>97</v>
      </c>
      <c r="U29" s="15">
        <f>[25]Outubro!$F$24</f>
        <v>95</v>
      </c>
      <c r="V29" s="15">
        <f>[25]Outubro!$F$25</f>
        <v>87</v>
      </c>
      <c r="W29" s="15">
        <f>[25]Outubro!$F$26</f>
        <v>76</v>
      </c>
      <c r="X29" s="15">
        <f>[25]Outubro!$F$27</f>
        <v>95</v>
      </c>
      <c r="Y29" s="15">
        <f>[25]Outubro!$F$28</f>
        <v>97</v>
      </c>
      <c r="Z29" s="15">
        <f>[25]Outubro!$F$29</f>
        <v>96</v>
      </c>
      <c r="AA29" s="15">
        <f>[25]Outubro!$F$30</f>
        <v>96</v>
      </c>
      <c r="AB29" s="15">
        <f>[25]Outubro!$F$31</f>
        <v>96</v>
      </c>
      <c r="AC29" s="15">
        <f>[25]Outubro!$F$32</f>
        <v>91</v>
      </c>
      <c r="AD29" s="15">
        <f>[25]Outubro!$F$33</f>
        <v>81</v>
      </c>
      <c r="AE29" s="15">
        <f>[25]Outubro!$F$34</f>
        <v>83</v>
      </c>
      <c r="AF29" s="15">
        <f>[25]Outubro!$F$35</f>
        <v>91</v>
      </c>
      <c r="AG29" s="23">
        <f t="shared" si="6"/>
        <v>97</v>
      </c>
      <c r="AH29" s="98">
        <f>AVERAGE(B29:AF29)</f>
        <v>92.548387096774192</v>
      </c>
    </row>
    <row r="30" spans="1:34" ht="17.100000000000001" customHeight="1" x14ac:dyDescent="0.2">
      <c r="A30" s="145" t="s">
        <v>31</v>
      </c>
      <c r="B30" s="15">
        <f>[26]Outubro!$F$5</f>
        <v>93</v>
      </c>
      <c r="C30" s="15">
        <f>[26]Outubro!$F$6</f>
        <v>82</v>
      </c>
      <c r="D30" s="15">
        <f>[26]Outubro!$F$7</f>
        <v>89</v>
      </c>
      <c r="E30" s="15">
        <f>[26]Outubro!$F$8</f>
        <v>96</v>
      </c>
      <c r="F30" s="15">
        <f>[26]Outubro!$F$9</f>
        <v>96</v>
      </c>
      <c r="G30" s="15">
        <f>[26]Outubro!$F$10</f>
        <v>89</v>
      </c>
      <c r="H30" s="15">
        <f>[26]Outubro!$F$11</f>
        <v>92</v>
      </c>
      <c r="I30" s="15">
        <f>[26]Outubro!$F$12</f>
        <v>93</v>
      </c>
      <c r="J30" s="15">
        <f>[26]Outubro!$F$13</f>
        <v>89</v>
      </c>
      <c r="K30" s="15">
        <f>[26]Outubro!$F$14</f>
        <v>95</v>
      </c>
      <c r="L30" s="15">
        <f>[26]Outubro!$F$15</f>
        <v>96</v>
      </c>
      <c r="M30" s="15">
        <f>[26]Outubro!$F$16</f>
        <v>90</v>
      </c>
      <c r="N30" s="15">
        <f>[26]Outubro!$F$17</f>
        <v>92</v>
      </c>
      <c r="O30" s="15">
        <f>[26]Outubro!$F$18</f>
        <v>92</v>
      </c>
      <c r="P30" s="15">
        <f>[26]Outubro!$F$19</f>
        <v>91</v>
      </c>
      <c r="Q30" s="15">
        <f>[26]Outubro!$F$20</f>
        <v>91</v>
      </c>
      <c r="R30" s="15">
        <f>[26]Outubro!$F$21</f>
        <v>79</v>
      </c>
      <c r="S30" s="15">
        <f>[26]Outubro!$F$22</f>
        <v>81</v>
      </c>
      <c r="T30" s="15">
        <f>[26]Outubro!$F$23</f>
        <v>89</v>
      </c>
      <c r="U30" s="15">
        <f>[26]Outubro!$F$24</f>
        <v>91</v>
      </c>
      <c r="V30" s="15">
        <f>[26]Outubro!$F$25</f>
        <v>86</v>
      </c>
      <c r="W30" s="15">
        <f>[26]Outubro!$F$26</f>
        <v>75</v>
      </c>
      <c r="X30" s="15">
        <f>[26]Outubro!$F$27</f>
        <v>84</v>
      </c>
      <c r="Y30" s="15">
        <f>[26]Outubro!$F$28</f>
        <v>95</v>
      </c>
      <c r="Z30" s="15">
        <f>[26]Outubro!$F$29</f>
        <v>95</v>
      </c>
      <c r="AA30" s="15">
        <f>[26]Outubro!$F$30</f>
        <v>95</v>
      </c>
      <c r="AB30" s="15">
        <f>[26]Outubro!$F$31</f>
        <v>96</v>
      </c>
      <c r="AC30" s="15">
        <f>[26]Outubro!$F$32</f>
        <v>94</v>
      </c>
      <c r="AD30" s="15">
        <f>[26]Outubro!$F$33</f>
        <v>82</v>
      </c>
      <c r="AE30" s="15">
        <f>[26]Outubro!$F$34</f>
        <v>86</v>
      </c>
      <c r="AF30" s="15">
        <f>[26]Outubro!$F$35</f>
        <v>83</v>
      </c>
      <c r="AG30" s="23">
        <f>MAX(B30:AF30)</f>
        <v>96</v>
      </c>
      <c r="AH30" s="98">
        <f t="shared" si="7"/>
        <v>89.58064516129032</v>
      </c>
    </row>
    <row r="31" spans="1:34" ht="17.100000000000001" customHeight="1" x14ac:dyDescent="0.2">
      <c r="A31" s="145" t="s">
        <v>48</v>
      </c>
      <c r="B31" s="15">
        <f>[27]Outubro!$F$5</f>
        <v>82</v>
      </c>
      <c r="C31" s="15">
        <f>[27]Outubro!$F$6</f>
        <v>84</v>
      </c>
      <c r="D31" s="15">
        <f>[27]Outubro!$F$7</f>
        <v>85</v>
      </c>
      <c r="E31" s="15">
        <f>[27]Outubro!$F$8</f>
        <v>88</v>
      </c>
      <c r="F31" s="15">
        <f>[27]Outubro!$F$9</f>
        <v>98</v>
      </c>
      <c r="G31" s="15">
        <f>[27]Outubro!$F$10</f>
        <v>98</v>
      </c>
      <c r="H31" s="15">
        <f>[27]Outubro!$F$11</f>
        <v>89</v>
      </c>
      <c r="I31" s="15">
        <f>[27]Outubro!$F$12</f>
        <v>83</v>
      </c>
      <c r="J31" s="15">
        <f>[27]Outubro!$F$13</f>
        <v>91</v>
      </c>
      <c r="K31" s="15">
        <f>[27]Outubro!$F$14</f>
        <v>82</v>
      </c>
      <c r="L31" s="15">
        <f>[27]Outubro!$F$15</f>
        <v>85</v>
      </c>
      <c r="M31" s="15">
        <f>[27]Outubro!$F$16</f>
        <v>81</v>
      </c>
      <c r="N31" s="15">
        <f>[27]Outubro!$F$17</f>
        <v>70</v>
      </c>
      <c r="O31" s="15">
        <f>[27]Outubro!$F$18</f>
        <v>83</v>
      </c>
      <c r="P31" s="15">
        <f>[27]Outubro!$F$19</f>
        <v>73</v>
      </c>
      <c r="Q31" s="15">
        <f>[27]Outubro!$F$20</f>
        <v>80</v>
      </c>
      <c r="R31" s="15">
        <f>[27]Outubro!$F$21</f>
        <v>71</v>
      </c>
      <c r="S31" s="15">
        <f>[27]Outubro!$F$22</f>
        <v>73</v>
      </c>
      <c r="T31" s="15">
        <f>[27]Outubro!$F$23</f>
        <v>78</v>
      </c>
      <c r="U31" s="15">
        <f>[27]Outubro!$F$24</f>
        <v>88</v>
      </c>
      <c r="V31" s="15">
        <f>[27]Outubro!$F$25</f>
        <v>80</v>
      </c>
      <c r="W31" s="15">
        <f>[27]Outubro!$F$26</f>
        <v>85</v>
      </c>
      <c r="X31" s="15">
        <f>[27]Outubro!$F$27</f>
        <v>75</v>
      </c>
      <c r="Y31" s="15">
        <f>[27]Outubro!$F$28</f>
        <v>92</v>
      </c>
      <c r="Z31" s="15">
        <f>[27]Outubro!$F$29</f>
        <v>84</v>
      </c>
      <c r="AA31" s="15">
        <f>[27]Outubro!$F$30</f>
        <v>84</v>
      </c>
      <c r="AB31" s="15">
        <f>[27]Outubro!$F$31</f>
        <v>87</v>
      </c>
      <c r="AC31" s="15">
        <f>[27]Outubro!$F$32</f>
        <v>89</v>
      </c>
      <c r="AD31" s="15">
        <f>[27]Outubro!$F$33</f>
        <v>83</v>
      </c>
      <c r="AE31" s="15">
        <f>[27]Outubro!$F$34</f>
        <v>75</v>
      </c>
      <c r="AF31" s="15">
        <f>[27]Outubro!$F$35</f>
        <v>97</v>
      </c>
      <c r="AG31" s="23">
        <f>MAX(B31:AF31)</f>
        <v>98</v>
      </c>
      <c r="AH31" s="98">
        <f>AVERAGE(B31:AF31)</f>
        <v>83.645161290322577</v>
      </c>
    </row>
    <row r="32" spans="1:34" ht="17.100000000000001" customHeight="1" x14ac:dyDescent="0.2">
      <c r="A32" s="145" t="s">
        <v>20</v>
      </c>
      <c r="B32" s="15">
        <f>[28]Outubro!$F$5</f>
        <v>97</v>
      </c>
      <c r="C32" s="15">
        <f>[28]Outubro!$F$6</f>
        <v>86</v>
      </c>
      <c r="D32" s="15">
        <f>[28]Outubro!$F$7</f>
        <v>95</v>
      </c>
      <c r="E32" s="15">
        <f>[28]Outubro!$F$8</f>
        <v>91</v>
      </c>
      <c r="F32" s="15">
        <f>[28]Outubro!$F$9</f>
        <v>80</v>
      </c>
      <c r="G32" s="15">
        <f>[28]Outubro!$F$10</f>
        <v>81</v>
      </c>
      <c r="H32" s="15">
        <f>[28]Outubro!$F$11</f>
        <v>81</v>
      </c>
      <c r="I32" s="15">
        <f>[28]Outubro!$F$12</f>
        <v>99</v>
      </c>
      <c r="J32" s="15">
        <f>[28]Outubro!$F$13</f>
        <v>99</v>
      </c>
      <c r="K32" s="15">
        <f>[28]Outubro!$F$14</f>
        <v>96</v>
      </c>
      <c r="L32" s="15">
        <f>[28]Outubro!$F$15</f>
        <v>97</v>
      </c>
      <c r="M32" s="15">
        <f>[28]Outubro!$F$16</f>
        <v>90</v>
      </c>
      <c r="N32" s="15">
        <f>[28]Outubro!$F$17</f>
        <v>87</v>
      </c>
      <c r="O32" s="15">
        <f>[28]Outubro!$F$18</f>
        <v>91</v>
      </c>
      <c r="P32" s="15">
        <f>[28]Outubro!$F$19</f>
        <v>95</v>
      </c>
      <c r="Q32" s="15">
        <f>[28]Outubro!$F$20</f>
        <v>89</v>
      </c>
      <c r="R32" s="15">
        <f>[28]Outubro!$F$21</f>
        <v>84</v>
      </c>
      <c r="S32" s="15">
        <f>[28]Outubro!$F$22</f>
        <v>97</v>
      </c>
      <c r="T32" s="15">
        <f>[28]Outubro!$F$23</f>
        <v>95</v>
      </c>
      <c r="U32" s="15">
        <f>[28]Outubro!$F$24</f>
        <v>80</v>
      </c>
      <c r="V32" s="15">
        <f>[28]Outubro!$F$25</f>
        <v>73</v>
      </c>
      <c r="W32" s="15">
        <f>[28]Outubro!$F$26</f>
        <v>79</v>
      </c>
      <c r="X32" s="15">
        <f>[28]Outubro!$F$27</f>
        <v>92</v>
      </c>
      <c r="Y32" s="15">
        <f>[28]Outubro!$F$28</f>
        <v>99</v>
      </c>
      <c r="Z32" s="15">
        <f>[28]Outubro!$F$29</f>
        <v>97</v>
      </c>
      <c r="AA32" s="15">
        <f>[28]Outubro!$F$30</f>
        <v>97</v>
      </c>
      <c r="AB32" s="15">
        <f>[28]Outubro!$F$31</f>
        <v>100</v>
      </c>
      <c r="AC32" s="15">
        <f>[28]Outubro!$F$32</f>
        <v>94</v>
      </c>
      <c r="AD32" s="15">
        <f>[28]Outubro!$F$33</f>
        <v>88</v>
      </c>
      <c r="AE32" s="15">
        <f>[28]Outubro!$F$34</f>
        <v>71</v>
      </c>
      <c r="AF32" s="15">
        <f>[28]Outubro!$F$35</f>
        <v>85</v>
      </c>
      <c r="AG32" s="23">
        <f>MAX(B32:AF32)</f>
        <v>100</v>
      </c>
      <c r="AH32" s="98">
        <f>AVERAGE(B32:AF32)</f>
        <v>89.838709677419359</v>
      </c>
    </row>
    <row r="33" spans="1:34" ht="17.100000000000001" customHeight="1" x14ac:dyDescent="0.2">
      <c r="A33" s="89" t="s">
        <v>116</v>
      </c>
      <c r="B33" s="15">
        <f>[29]Outubro!$F$5</f>
        <v>98</v>
      </c>
      <c r="C33" s="15">
        <f>[29]Outubro!$F$6</f>
        <v>89</v>
      </c>
      <c r="D33" s="15">
        <f>[29]Outubro!$F$7</f>
        <v>94</v>
      </c>
      <c r="E33" s="15">
        <f>[29]Outubro!$F$8</f>
        <v>97</v>
      </c>
      <c r="F33" s="15">
        <f>[29]Outubro!$F$9</f>
        <v>88</v>
      </c>
      <c r="G33" s="15">
        <f>[29]Outubro!$F$10</f>
        <v>89</v>
      </c>
      <c r="H33" s="15">
        <f>[29]Outubro!$F$11</f>
        <v>86</v>
      </c>
      <c r="I33" s="15">
        <f>[29]Outubro!$F$12</f>
        <v>98</v>
      </c>
      <c r="J33" s="15">
        <f>[29]Outubro!$F$13</f>
        <v>98</v>
      </c>
      <c r="K33" s="15">
        <f>[29]Outubro!$F$14</f>
        <v>98</v>
      </c>
      <c r="L33" s="15">
        <f>[29]Outubro!$F$15</f>
        <v>98</v>
      </c>
      <c r="M33" s="15">
        <f>[29]Outubro!$F$16</f>
        <v>92</v>
      </c>
      <c r="N33" s="15">
        <f>[29]Outubro!$F$17</f>
        <v>93</v>
      </c>
      <c r="O33" s="15">
        <f>[29]Outubro!$F$18</f>
        <v>98</v>
      </c>
      <c r="P33" s="15">
        <f>[29]Outubro!$F$19</f>
        <v>96</v>
      </c>
      <c r="Q33" s="15">
        <f>[29]Outubro!$F$20</f>
        <v>94</v>
      </c>
      <c r="R33" s="15">
        <f>[29]Outubro!$F$21</f>
        <v>91</v>
      </c>
      <c r="S33" s="15">
        <f>[29]Outubro!$F$22</f>
        <v>97</v>
      </c>
      <c r="T33" s="15">
        <f>[29]Outubro!$F$23</f>
        <v>97</v>
      </c>
      <c r="U33" s="15">
        <f>[29]Outubro!$F$24</f>
        <v>94</v>
      </c>
      <c r="V33" s="15">
        <f>[29]Outubro!$F$25</f>
        <v>80</v>
      </c>
      <c r="W33" s="15">
        <f>[29]Outubro!$F$26</f>
        <v>83</v>
      </c>
      <c r="X33" s="15">
        <f>[29]Outubro!$F$27</f>
        <v>96</v>
      </c>
      <c r="Y33" s="15">
        <f>[29]Outubro!$F$28</f>
        <v>97</v>
      </c>
      <c r="Z33" s="15">
        <f>[29]Outubro!$F$29</f>
        <v>98</v>
      </c>
      <c r="AA33" s="15">
        <f>[29]Outubro!$F$30</f>
        <v>98</v>
      </c>
      <c r="AB33" s="15">
        <f>[29]Outubro!$F$31</f>
        <v>97</v>
      </c>
      <c r="AC33" s="15">
        <f>[29]Outubro!$F$32</f>
        <v>86</v>
      </c>
      <c r="AD33" s="15">
        <f>[29]Outubro!$F$33</f>
        <v>86</v>
      </c>
      <c r="AE33" s="15">
        <f>[29]Outubro!$F$34</f>
        <v>81</v>
      </c>
      <c r="AF33" s="15">
        <f>[29]Outubro!$F$35</f>
        <v>95</v>
      </c>
      <c r="AG33" s="22">
        <f>MAX(B33:AF33)</f>
        <v>98</v>
      </c>
      <c r="AH33" s="97">
        <f>AVERAGE(B33:AF33)</f>
        <v>92.967741935483872</v>
      </c>
    </row>
    <row r="34" spans="1:34" ht="17.100000000000001" customHeight="1" x14ac:dyDescent="0.2">
      <c r="A34" s="89" t="s">
        <v>195</v>
      </c>
      <c r="B34" s="15" t="str">
        <f>[30]Outubro!$F$5</f>
        <v>*</v>
      </c>
      <c r="C34" s="15" t="str">
        <f>[30]Outubro!$F$6</f>
        <v>*</v>
      </c>
      <c r="D34" s="15" t="str">
        <f>[30]Outubro!$F$7</f>
        <v>*</v>
      </c>
      <c r="E34" s="15" t="str">
        <f>[30]Outubro!$F$8</f>
        <v>*</v>
      </c>
      <c r="F34" s="15" t="str">
        <f>[30]Outubro!$F$9</f>
        <v>*</v>
      </c>
      <c r="G34" s="15" t="str">
        <f>[30]Outubro!$F$10</f>
        <v>*</v>
      </c>
      <c r="H34" s="15" t="str">
        <f>[30]Outubro!$F$11</f>
        <v>*</v>
      </c>
      <c r="I34" s="15" t="str">
        <f>[30]Outubro!$F$12</f>
        <v>*</v>
      </c>
      <c r="J34" s="15" t="str">
        <f>[30]Outubro!$F$13</f>
        <v>*</v>
      </c>
      <c r="K34" s="15" t="str">
        <f>[30]Outubro!$F$14</f>
        <v>*</v>
      </c>
      <c r="L34" s="15" t="str">
        <f>[30]Outubro!$F$15</f>
        <v>*</v>
      </c>
      <c r="M34" s="15" t="str">
        <f>[30]Outubro!$F$16</f>
        <v>*</v>
      </c>
      <c r="N34" s="15" t="str">
        <f>[30]Outubro!$F$17</f>
        <v>*</v>
      </c>
      <c r="O34" s="15" t="str">
        <f>[30]Outubro!$F$18</f>
        <v>*</v>
      </c>
      <c r="P34" s="15" t="str">
        <f>[30]Outubro!$F$19</f>
        <v>*</v>
      </c>
      <c r="Q34" s="15" t="str">
        <f>[30]Outubro!$F$20</f>
        <v>*</v>
      </c>
      <c r="R34" s="15" t="str">
        <f>[30]Outubro!$F$21</f>
        <v>*</v>
      </c>
      <c r="S34" s="15" t="str">
        <f>[30]Outubro!$F$22</f>
        <v>*</v>
      </c>
      <c r="T34" s="15" t="str">
        <f>[30]Outubro!$F$23</f>
        <v>*</v>
      </c>
      <c r="U34" s="15" t="str">
        <f>[30]Outubro!$F$24</f>
        <v>*</v>
      </c>
      <c r="V34" s="15" t="str">
        <f>[30]Outubro!$F$25</f>
        <v>*</v>
      </c>
      <c r="W34" s="15" t="str">
        <f>[30]Outubro!$F$26</f>
        <v>*</v>
      </c>
      <c r="X34" s="15" t="str">
        <f>[30]Outubro!$F$27</f>
        <v>*</v>
      </c>
      <c r="Y34" s="15" t="str">
        <f>[30]Outubro!$F$28</f>
        <v>*</v>
      </c>
      <c r="Z34" s="15" t="str">
        <f>[30]Outubro!$F$29</f>
        <v>*</v>
      </c>
      <c r="AA34" s="15" t="str">
        <f>[30]Outubro!$F$30</f>
        <v>*</v>
      </c>
      <c r="AB34" s="15" t="str">
        <f>[30]Outubro!$F$31</f>
        <v>*</v>
      </c>
      <c r="AC34" s="15" t="str">
        <f>[30]Outubro!$F$32</f>
        <v>*</v>
      </c>
      <c r="AD34" s="15" t="str">
        <f>[30]Outubro!$F$33</f>
        <v>*</v>
      </c>
      <c r="AE34" s="15" t="str">
        <f>[30]Outubro!$F$34</f>
        <v>*</v>
      </c>
      <c r="AF34" s="15" t="str">
        <f>[30]Outubro!$F$35</f>
        <v>*</v>
      </c>
      <c r="AG34" s="23" t="s">
        <v>204</v>
      </c>
      <c r="AH34" s="98" t="s">
        <v>204</v>
      </c>
    </row>
    <row r="35" spans="1:34" ht="17.100000000000001" customHeight="1" x14ac:dyDescent="0.2">
      <c r="A35" s="89" t="s">
        <v>124</v>
      </c>
      <c r="B35" s="15">
        <f>[31]Outubro!$F$5</f>
        <v>94</v>
      </c>
      <c r="C35" s="15">
        <f>[31]Outubro!$F$6</f>
        <v>89</v>
      </c>
      <c r="D35" s="15">
        <f>[31]Outubro!$F$7</f>
        <v>96</v>
      </c>
      <c r="E35" s="15">
        <f>[31]Outubro!$F$8</f>
        <v>95</v>
      </c>
      <c r="F35" s="15">
        <f>[31]Outubro!$F$9</f>
        <v>97</v>
      </c>
      <c r="G35" s="15">
        <f>[31]Outubro!$F$10</f>
        <v>99</v>
      </c>
      <c r="H35" s="15">
        <f>[31]Outubro!$F$11</f>
        <v>95</v>
      </c>
      <c r="I35" s="15">
        <f>[31]Outubro!$F$12</f>
        <v>94</v>
      </c>
      <c r="J35" s="15">
        <f>[31]Outubro!$F$13</f>
        <v>96</v>
      </c>
      <c r="K35" s="15">
        <f>[31]Outubro!$F$14</f>
        <v>97</v>
      </c>
      <c r="L35" s="15">
        <f>[31]Outubro!$F$15</f>
        <v>98</v>
      </c>
      <c r="M35" s="15">
        <f>[31]Outubro!$F$16</f>
        <v>97</v>
      </c>
      <c r="N35" s="15">
        <f>[31]Outubro!$F$17</f>
        <v>97</v>
      </c>
      <c r="O35" s="15">
        <f>[31]Outubro!$F$18</f>
        <v>97</v>
      </c>
      <c r="P35" s="15">
        <f>[31]Outubro!$F$19</f>
        <v>97</v>
      </c>
      <c r="Q35" s="15">
        <f>[31]Outubro!$F$20</f>
        <v>97</v>
      </c>
      <c r="R35" s="15">
        <f>[31]Outubro!$F$21</f>
        <v>87</v>
      </c>
      <c r="S35" s="15">
        <f>[31]Outubro!$F$22</f>
        <v>85</v>
      </c>
      <c r="T35" s="15">
        <f>[31]Outubro!$F$23</f>
        <v>96</v>
      </c>
      <c r="U35" s="15">
        <f>[31]Outubro!$F$24</f>
        <v>95</v>
      </c>
      <c r="V35" s="15">
        <f>[31]Outubro!$F$25</f>
        <v>91</v>
      </c>
      <c r="W35" s="15">
        <f>[31]Outubro!$F$26</f>
        <v>91</v>
      </c>
      <c r="X35" s="15">
        <f>[31]Outubro!$F$27</f>
        <v>98</v>
      </c>
      <c r="Y35" s="15">
        <f>[31]Outubro!$F$28</f>
        <v>98</v>
      </c>
      <c r="Z35" s="15">
        <f>[31]Outubro!$F$29</f>
        <v>98</v>
      </c>
      <c r="AA35" s="15">
        <f>[31]Outubro!$F$30</f>
        <v>96</v>
      </c>
      <c r="AB35" s="15">
        <f>[31]Outubro!$F$31</f>
        <v>98</v>
      </c>
      <c r="AC35" s="15">
        <f>[31]Outubro!$F$32</f>
        <v>96</v>
      </c>
      <c r="AD35" s="15">
        <f>[31]Outubro!$F$33</f>
        <v>93</v>
      </c>
      <c r="AE35" s="15">
        <f>[31]Outubro!$F$34</f>
        <v>96</v>
      </c>
      <c r="AF35" s="15">
        <f>[31]Outubro!$F$35</f>
        <v>93</v>
      </c>
      <c r="AG35" s="23">
        <f>MAX(B35:AF35)</f>
        <v>99</v>
      </c>
      <c r="AH35" s="98">
        <f t="shared" ref="AH35:AH44" si="10">AVERAGE(B35:AF35)</f>
        <v>95.032258064516128</v>
      </c>
    </row>
    <row r="36" spans="1:34" ht="17.100000000000001" customHeight="1" x14ac:dyDescent="0.2">
      <c r="A36" s="89" t="s">
        <v>127</v>
      </c>
      <c r="B36" s="15">
        <f>[32]Outubro!$F$5</f>
        <v>96</v>
      </c>
      <c r="C36" s="15">
        <f>[32]Outubro!$F$6</f>
        <v>98</v>
      </c>
      <c r="D36" s="15">
        <f>[32]Outubro!$F$7</f>
        <v>99</v>
      </c>
      <c r="E36" s="15">
        <f>[32]Outubro!$F$8</f>
        <v>96</v>
      </c>
      <c r="F36" s="15">
        <f>[32]Outubro!$F$9</f>
        <v>96</v>
      </c>
      <c r="G36" s="15">
        <f>[32]Outubro!$F$10</f>
        <v>93</v>
      </c>
      <c r="H36" s="15">
        <f>[32]Outubro!$F$11</f>
        <v>98</v>
      </c>
      <c r="I36" s="15">
        <f>[32]Outubro!$F$12</f>
        <v>96</v>
      </c>
      <c r="J36" s="15">
        <f>[32]Outubro!$F$13</f>
        <v>96</v>
      </c>
      <c r="K36" s="15">
        <f>[32]Outubro!$F$14</f>
        <v>99</v>
      </c>
      <c r="L36" s="15">
        <f>[32]Outubro!$F$15</f>
        <v>98</v>
      </c>
      <c r="M36" s="15">
        <f>[32]Outubro!$F$16</f>
        <v>98</v>
      </c>
      <c r="N36" s="15">
        <f>[32]Outubro!$F$17</f>
        <v>96</v>
      </c>
      <c r="O36" s="15">
        <f>[32]Outubro!$F$18</f>
        <v>95</v>
      </c>
      <c r="P36" s="15">
        <f>[32]Outubro!$F$19</f>
        <v>94</v>
      </c>
      <c r="Q36" s="15">
        <f>[32]Outubro!$F$20</f>
        <v>96</v>
      </c>
      <c r="R36" s="15">
        <f>[32]Outubro!$F$21</f>
        <v>94</v>
      </c>
      <c r="S36" s="15">
        <f>[32]Outubro!$F$22</f>
        <v>88</v>
      </c>
      <c r="T36" s="15">
        <f>[32]Outubro!$F$23</f>
        <v>96</v>
      </c>
      <c r="U36" s="15">
        <f>[32]Outubro!$F$24</f>
        <v>98</v>
      </c>
      <c r="V36" s="15">
        <f>[32]Outubro!$F$25</f>
        <v>88</v>
      </c>
      <c r="W36" s="15">
        <f>[32]Outubro!$F$26</f>
        <v>89</v>
      </c>
      <c r="X36" s="15">
        <f>[32]Outubro!$F$27</f>
        <v>96</v>
      </c>
      <c r="Y36" s="15">
        <f>[32]Outubro!$F$28</f>
        <v>98</v>
      </c>
      <c r="Z36" s="15">
        <f>[32]Outubro!$F$29</f>
        <v>98</v>
      </c>
      <c r="AA36" s="15">
        <f>[32]Outubro!$F$30</f>
        <v>99</v>
      </c>
      <c r="AB36" s="15">
        <f>[32]Outubro!$F$31</f>
        <v>98</v>
      </c>
      <c r="AC36" s="15">
        <f>[32]Outubro!$F$32</f>
        <v>97</v>
      </c>
      <c r="AD36" s="15">
        <f>[32]Outubro!$F$33</f>
        <v>86</v>
      </c>
      <c r="AE36" s="15">
        <f>[32]Outubro!$F$34</f>
        <v>97</v>
      </c>
      <c r="AF36" s="15">
        <f>[32]Outubro!$F$35</f>
        <v>91</v>
      </c>
      <c r="AG36" s="23">
        <f>MAX(B36:AF36)</f>
        <v>99</v>
      </c>
      <c r="AH36" s="98">
        <f t="shared" si="10"/>
        <v>95.387096774193552</v>
      </c>
    </row>
    <row r="37" spans="1:34" ht="17.100000000000001" customHeight="1" x14ac:dyDescent="0.2">
      <c r="A37" s="89" t="s">
        <v>131</v>
      </c>
      <c r="B37" s="15">
        <f>[33]Outubro!$F$5</f>
        <v>98</v>
      </c>
      <c r="C37" s="15">
        <f>[33]Outubro!$F$6</f>
        <v>95</v>
      </c>
      <c r="D37" s="15">
        <f>[33]Outubro!$F$7</f>
        <v>94</v>
      </c>
      <c r="E37" s="15">
        <f>[33]Outubro!$F$8</f>
        <v>97</v>
      </c>
      <c r="F37" s="15">
        <f>[33]Outubro!$F$9</f>
        <v>89</v>
      </c>
      <c r="G37" s="15">
        <f>[33]Outubro!$F$10</f>
        <v>81</v>
      </c>
      <c r="H37" s="15">
        <f>[33]Outubro!$F$11</f>
        <v>82</v>
      </c>
      <c r="I37" s="15">
        <f>[33]Outubro!$F$12</f>
        <v>98</v>
      </c>
      <c r="J37" s="15">
        <f>[33]Outubro!$F$13</f>
        <v>98</v>
      </c>
      <c r="K37" s="15">
        <f>[33]Outubro!$F$14</f>
        <v>98</v>
      </c>
      <c r="L37" s="15">
        <f>[33]Outubro!$F$15</f>
        <v>98</v>
      </c>
      <c r="M37" s="15">
        <f>[33]Outubro!$F$16</f>
        <v>89</v>
      </c>
      <c r="N37" s="15">
        <f>[33]Outubro!$F$17</f>
        <v>89</v>
      </c>
      <c r="O37" s="15">
        <f>[33]Outubro!$F$18</f>
        <v>96</v>
      </c>
      <c r="P37" s="15">
        <f>[33]Outubro!$F$19</f>
        <v>97</v>
      </c>
      <c r="Q37" s="15">
        <f>[33]Outubro!$F$20</f>
        <v>96</v>
      </c>
      <c r="R37" s="15">
        <f>[33]Outubro!$F$21</f>
        <v>96</v>
      </c>
      <c r="S37" s="15">
        <f>[33]Outubro!$F$22</f>
        <v>98</v>
      </c>
      <c r="T37" s="15">
        <f>[33]Outubro!$F$23</f>
        <v>98</v>
      </c>
      <c r="U37" s="15">
        <f>[33]Outubro!$F$24</f>
        <v>84</v>
      </c>
      <c r="V37" s="15">
        <f>[33]Outubro!$F$25</f>
        <v>77</v>
      </c>
      <c r="W37" s="15">
        <f>[33]Outubro!$F$26</f>
        <v>85</v>
      </c>
      <c r="X37" s="15">
        <f>[33]Outubro!$F$27</f>
        <v>93</v>
      </c>
      <c r="Y37" s="15">
        <f>[33]Outubro!$F$28</f>
        <v>98</v>
      </c>
      <c r="Z37" s="15">
        <f>[33]Outubro!$F$29</f>
        <v>98</v>
      </c>
      <c r="AA37" s="15">
        <f>[33]Outubro!$F$30</f>
        <v>98</v>
      </c>
      <c r="AB37" s="15">
        <f>[33]Outubro!$F$31</f>
        <v>97</v>
      </c>
      <c r="AC37" s="15">
        <f>[33]Outubro!$F$32</f>
        <v>97</v>
      </c>
      <c r="AD37" s="15">
        <f>[33]Outubro!$F$33</f>
        <v>92</v>
      </c>
      <c r="AE37" s="15">
        <f>[33]Outubro!$F$34</f>
        <v>89</v>
      </c>
      <c r="AF37" s="15">
        <f>[33]Outubro!$F$35</f>
        <v>94</v>
      </c>
      <c r="AG37" s="23">
        <f>MAX(B37:AF37)</f>
        <v>98</v>
      </c>
      <c r="AH37" s="98">
        <f>AVERAGE(B37:AF37)</f>
        <v>93.193548387096769</v>
      </c>
    </row>
    <row r="38" spans="1:34" ht="17.100000000000001" customHeight="1" x14ac:dyDescent="0.2">
      <c r="A38" s="89" t="s">
        <v>134</v>
      </c>
      <c r="B38" s="15">
        <f>[34]Outubro!$F$5</f>
        <v>97</v>
      </c>
      <c r="C38" s="15">
        <f>[34]Outubro!$F$6</f>
        <v>94</v>
      </c>
      <c r="D38" s="15">
        <f>[34]Outubro!$F$7</f>
        <v>98</v>
      </c>
      <c r="E38" s="15">
        <f>[34]Outubro!$F$8</f>
        <v>98</v>
      </c>
      <c r="F38" s="15">
        <f>[34]Outubro!$F$9</f>
        <v>94</v>
      </c>
      <c r="G38" s="15">
        <f>[34]Outubro!$F$10</f>
        <v>86</v>
      </c>
      <c r="H38" s="15">
        <f>[34]Outubro!$F$11</f>
        <v>96</v>
      </c>
      <c r="I38" s="15">
        <f>[34]Outubro!$F$12</f>
        <v>98</v>
      </c>
      <c r="J38" s="15">
        <f>[34]Outubro!$F$13</f>
        <v>98</v>
      </c>
      <c r="K38" s="15">
        <f>[34]Outubro!$F$14</f>
        <v>98</v>
      </c>
      <c r="L38" s="15">
        <f>[34]Outubro!$F$15</f>
        <v>98</v>
      </c>
      <c r="M38" s="15">
        <f>[34]Outubro!$F$16</f>
        <v>91</v>
      </c>
      <c r="N38" s="15">
        <f>[34]Outubro!$F$17</f>
        <v>90</v>
      </c>
      <c r="O38" s="15">
        <f>[34]Outubro!$F$18</f>
        <v>98</v>
      </c>
      <c r="P38" s="15">
        <f>[34]Outubro!$F$19</f>
        <v>97</v>
      </c>
      <c r="Q38" s="15">
        <f>[34]Outubro!$F$20</f>
        <v>95</v>
      </c>
      <c r="R38" s="15">
        <f>[34]Outubro!$F$21</f>
        <v>92</v>
      </c>
      <c r="S38" s="15">
        <f>[34]Outubro!$F$22</f>
        <v>98</v>
      </c>
      <c r="T38" s="15">
        <f>[34]Outubro!$F$23</f>
        <v>97</v>
      </c>
      <c r="U38" s="15">
        <f>[34]Outubro!$F$24</f>
        <v>96</v>
      </c>
      <c r="V38" s="15">
        <f>[34]Outubro!$F$25</f>
        <v>82</v>
      </c>
      <c r="W38" s="15">
        <f>[34]Outubro!$F$26</f>
        <v>81</v>
      </c>
      <c r="X38" s="15">
        <f>[34]Outubro!$F$27</f>
        <v>98</v>
      </c>
      <c r="Y38" s="15">
        <f>[34]Outubro!$F$28</f>
        <v>97</v>
      </c>
      <c r="Z38" s="15">
        <f>[34]Outubro!$F$29</f>
        <v>98</v>
      </c>
      <c r="AA38" s="15">
        <f>[34]Outubro!$F$30</f>
        <v>98</v>
      </c>
      <c r="AB38" s="15">
        <f>[34]Outubro!$F$31</f>
        <v>96</v>
      </c>
      <c r="AC38" s="15">
        <f>[34]Outubro!$F$32</f>
        <v>97</v>
      </c>
      <c r="AD38" s="15">
        <f>[34]Outubro!$F$33</f>
        <v>90</v>
      </c>
      <c r="AE38" s="15">
        <f>[34]Outubro!$F$34</f>
        <v>80</v>
      </c>
      <c r="AF38" s="15">
        <f>[34]Outubro!$F$35</f>
        <v>96</v>
      </c>
      <c r="AG38" s="23">
        <f t="shared" ref="AG38:AG44" si="11">MAX(B38:AF38)</f>
        <v>98</v>
      </c>
      <c r="AH38" s="98">
        <f>AVERAGE(B38:AF38)</f>
        <v>94.258064516129039</v>
      </c>
    </row>
    <row r="39" spans="1:34" ht="17.100000000000001" customHeight="1" x14ac:dyDescent="0.2">
      <c r="A39" s="89" t="s">
        <v>196</v>
      </c>
      <c r="B39" s="15" t="str">
        <f>[35]Outubro!$F$5</f>
        <v>*</v>
      </c>
      <c r="C39" s="15" t="str">
        <f>[35]Outubro!$F$6</f>
        <v>*</v>
      </c>
      <c r="D39" s="15" t="str">
        <f>[35]Outubro!$F$7</f>
        <v>*</v>
      </c>
      <c r="E39" s="15" t="str">
        <f>[35]Outubro!$F$8</f>
        <v>*</v>
      </c>
      <c r="F39" s="15" t="str">
        <f>[35]Outubro!$F$9</f>
        <v>*</v>
      </c>
      <c r="G39" s="15" t="str">
        <f>[35]Outubro!$F$10</f>
        <v>*</v>
      </c>
      <c r="H39" s="15" t="str">
        <f>[35]Outubro!$F$11</f>
        <v>*</v>
      </c>
      <c r="I39" s="15" t="str">
        <f>[35]Outubro!$F$12</f>
        <v>*</v>
      </c>
      <c r="J39" s="15" t="str">
        <f>[35]Outubro!$F$13</f>
        <v>*</v>
      </c>
      <c r="K39" s="15" t="str">
        <f>[35]Outubro!$F$14</f>
        <v>*</v>
      </c>
      <c r="L39" s="15" t="str">
        <f>[35]Outubro!$F$15</f>
        <v>*</v>
      </c>
      <c r="M39" s="15" t="str">
        <f>[35]Outubro!$F$16</f>
        <v>*</v>
      </c>
      <c r="N39" s="15" t="str">
        <f>[35]Outubro!$F$17</f>
        <v>*</v>
      </c>
      <c r="O39" s="15" t="str">
        <f>[35]Outubro!$F$18</f>
        <v>*</v>
      </c>
      <c r="P39" s="15" t="str">
        <f>[35]Outubro!$F$19</f>
        <v>*</v>
      </c>
      <c r="Q39" s="15" t="str">
        <f>[35]Outubro!$F$20</f>
        <v>*</v>
      </c>
      <c r="R39" s="15" t="str">
        <f>[35]Outubro!$F$21</f>
        <v>*</v>
      </c>
      <c r="S39" s="15" t="str">
        <f>[35]Outubro!$F$22</f>
        <v>*</v>
      </c>
      <c r="T39" s="15" t="str">
        <f>[35]Outubro!$F$23</f>
        <v>*</v>
      </c>
      <c r="U39" s="15" t="str">
        <f>[35]Outubro!$F$24</f>
        <v>*</v>
      </c>
      <c r="V39" s="15" t="str">
        <f>[35]Outubro!$F$25</f>
        <v>*</v>
      </c>
      <c r="W39" s="15" t="str">
        <f>[35]Outubro!$F$26</f>
        <v>*</v>
      </c>
      <c r="X39" s="15" t="str">
        <f>[35]Outubro!$F$27</f>
        <v>*</v>
      </c>
      <c r="Y39" s="15">
        <f>[35]Outubro!$F$28</f>
        <v>98</v>
      </c>
      <c r="Z39" s="15">
        <f>[35]Outubro!$F$29</f>
        <v>98</v>
      </c>
      <c r="AA39" s="15" t="str">
        <f>[35]Outubro!$F$30</f>
        <v>*</v>
      </c>
      <c r="AB39" s="15" t="str">
        <f>[35]Outubro!$F$31</f>
        <v>*</v>
      </c>
      <c r="AC39" s="15" t="str">
        <f>[35]Outubro!$F$32</f>
        <v>*</v>
      </c>
      <c r="AD39" s="15" t="str">
        <f>[35]Outubro!$F$33</f>
        <v>*</v>
      </c>
      <c r="AE39" s="15" t="str">
        <f>[35]Outubro!$F$34</f>
        <v>*</v>
      </c>
      <c r="AF39" s="15" t="str">
        <f>[35]Outubro!$F$35</f>
        <v>*</v>
      </c>
      <c r="AG39" s="23">
        <f t="shared" si="11"/>
        <v>98</v>
      </c>
      <c r="AH39" s="98">
        <f>AVERAGE(B39:AF39)</f>
        <v>98</v>
      </c>
    </row>
    <row r="40" spans="1:34" ht="17.100000000000001" customHeight="1" x14ac:dyDescent="0.2">
      <c r="A40" s="89" t="s">
        <v>197</v>
      </c>
      <c r="B40" s="15" t="str">
        <f>[36]Outubro!$F$5</f>
        <v>*</v>
      </c>
      <c r="C40" s="15" t="str">
        <f>[36]Outubro!$F$6</f>
        <v>*</v>
      </c>
      <c r="D40" s="15" t="str">
        <f>[36]Outubro!$F$7</f>
        <v>*</v>
      </c>
      <c r="E40" s="15" t="str">
        <f>[36]Outubro!$F$8</f>
        <v>*</v>
      </c>
      <c r="F40" s="15" t="str">
        <f>[36]Outubro!$F$9</f>
        <v>*</v>
      </c>
      <c r="G40" s="15" t="str">
        <f>[36]Outubro!$F$10</f>
        <v>*</v>
      </c>
      <c r="H40" s="15" t="str">
        <f>[36]Outubro!$F$11</f>
        <v>*</v>
      </c>
      <c r="I40" s="15" t="str">
        <f>[36]Outubro!$F$12</f>
        <v>*</v>
      </c>
      <c r="J40" s="15" t="str">
        <f>[36]Outubro!$F$13</f>
        <v>*</v>
      </c>
      <c r="K40" s="15" t="str">
        <f>[36]Outubro!$F$14</f>
        <v>*</v>
      </c>
      <c r="L40" s="15" t="str">
        <f>[36]Outubro!$F$15</f>
        <v>*</v>
      </c>
      <c r="M40" s="15" t="str">
        <f>[36]Outubro!$F$16</f>
        <v>*</v>
      </c>
      <c r="N40" s="15" t="str">
        <f>[36]Outubro!$F$17</f>
        <v>*</v>
      </c>
      <c r="O40" s="15" t="str">
        <f>[36]Outubro!$F$18</f>
        <v>*</v>
      </c>
      <c r="P40" s="15" t="str">
        <f>[36]Outubro!$F$19</f>
        <v>*</v>
      </c>
      <c r="Q40" s="15" t="str">
        <f>[36]Outubro!$F$20</f>
        <v>*</v>
      </c>
      <c r="R40" s="15" t="str">
        <f>[36]Outubro!$F$21</f>
        <v>*</v>
      </c>
      <c r="S40" s="15" t="str">
        <f>[36]Outubro!$F$22</f>
        <v>*</v>
      </c>
      <c r="T40" s="15" t="str">
        <f>[36]Outubro!$F$23</f>
        <v>*</v>
      </c>
      <c r="U40" s="15" t="str">
        <f>[36]Outubro!$F$24</f>
        <v>*</v>
      </c>
      <c r="V40" s="15" t="str">
        <f>[36]Outubro!$F$25</f>
        <v>*</v>
      </c>
      <c r="W40" s="15" t="str">
        <f>[36]Outubro!$F$26</f>
        <v>*</v>
      </c>
      <c r="X40" s="15" t="str">
        <f>[36]Outubro!$F$27</f>
        <v>*</v>
      </c>
      <c r="Y40" s="15" t="str">
        <f>[36]Outubro!$F$28</f>
        <v>*</v>
      </c>
      <c r="Z40" s="15" t="str">
        <f>[36]Outubro!$F$29</f>
        <v>*</v>
      </c>
      <c r="AA40" s="15" t="str">
        <f>[36]Outubro!$F$30</f>
        <v>*</v>
      </c>
      <c r="AB40" s="15" t="str">
        <f>[36]Outubro!$F$31</f>
        <v>*</v>
      </c>
      <c r="AC40" s="15" t="str">
        <f>[36]Outubro!$F$32</f>
        <v>*</v>
      </c>
      <c r="AD40" s="15" t="str">
        <f>[36]Outubro!$F$33</f>
        <v>*</v>
      </c>
      <c r="AE40" s="15">
        <f>[36]Outubro!$F$34</f>
        <v>64</v>
      </c>
      <c r="AF40" s="15" t="str">
        <f>[36]Outubro!$F$35</f>
        <v>*</v>
      </c>
      <c r="AG40" s="23">
        <f t="shared" si="11"/>
        <v>64</v>
      </c>
      <c r="AH40" s="98">
        <f>AVERAGE(B40:AF40)</f>
        <v>64</v>
      </c>
    </row>
    <row r="41" spans="1:34" ht="17.100000000000001" customHeight="1" x14ac:dyDescent="0.2">
      <c r="A41" s="89" t="s">
        <v>198</v>
      </c>
      <c r="B41" s="15">
        <f>[37]Outubro!$F$5</f>
        <v>95</v>
      </c>
      <c r="C41" s="15">
        <f>[37]Outubro!$F$6</f>
        <v>96</v>
      </c>
      <c r="D41" s="15">
        <f>[37]Outubro!$F$7</f>
        <v>98</v>
      </c>
      <c r="E41" s="15">
        <f>[37]Outubro!$F$8</f>
        <v>98</v>
      </c>
      <c r="F41" s="15">
        <f>[37]Outubro!$F$9</f>
        <v>76</v>
      </c>
      <c r="G41" s="15">
        <f>[37]Outubro!$F$10</f>
        <v>86</v>
      </c>
      <c r="H41" s="15">
        <f>[37]Outubro!$F$11</f>
        <v>94</v>
      </c>
      <c r="I41" s="15">
        <f>[37]Outubro!$F$12</f>
        <v>97</v>
      </c>
      <c r="J41" s="15">
        <f>[37]Outubro!$F$13</f>
        <v>98</v>
      </c>
      <c r="K41" s="15">
        <f>[37]Outubro!$F$14</f>
        <v>97</v>
      </c>
      <c r="L41" s="15">
        <f>[37]Outubro!$F$15</f>
        <v>98</v>
      </c>
      <c r="M41" s="15">
        <f>[37]Outubro!$F$16</f>
        <v>84</v>
      </c>
      <c r="N41" s="15">
        <f>[37]Outubro!$F$17</f>
        <v>93</v>
      </c>
      <c r="O41" s="15">
        <f>[37]Outubro!$F$18</f>
        <v>98</v>
      </c>
      <c r="P41" s="15">
        <f>[37]Outubro!$F$19</f>
        <v>93</v>
      </c>
      <c r="Q41" s="15">
        <f>[37]Outubro!$F$20</f>
        <v>95</v>
      </c>
      <c r="R41" s="15">
        <f>[37]Outubro!$F$21</f>
        <v>96</v>
      </c>
      <c r="S41" s="15">
        <f>[37]Outubro!$F$22</f>
        <v>98</v>
      </c>
      <c r="T41" s="15">
        <f>[37]Outubro!$F$23</f>
        <v>98</v>
      </c>
      <c r="U41" s="15">
        <f>[37]Outubro!$F$24</f>
        <v>98</v>
      </c>
      <c r="V41" s="15">
        <f>[37]Outubro!$F$25</f>
        <v>95</v>
      </c>
      <c r="W41" s="15">
        <f>[37]Outubro!$F$26</f>
        <v>89</v>
      </c>
      <c r="X41" s="15">
        <f>[37]Outubro!$F$27</f>
        <v>95</v>
      </c>
      <c r="Y41" s="15">
        <f>[37]Outubro!$F$28</f>
        <v>97</v>
      </c>
      <c r="Z41" s="15">
        <f>[37]Outubro!$F$29</f>
        <v>98</v>
      </c>
      <c r="AA41" s="15">
        <f>[37]Outubro!$F$30</f>
        <v>97</v>
      </c>
      <c r="AB41" s="15">
        <f>[37]Outubro!$F$31</f>
        <v>97</v>
      </c>
      <c r="AC41" s="15">
        <f>[37]Outubro!$F$32</f>
        <v>98</v>
      </c>
      <c r="AD41" s="15">
        <f>[37]Outubro!$F$33</f>
        <v>95</v>
      </c>
      <c r="AE41" s="15">
        <f>[37]Outubro!$F$34</f>
        <v>83</v>
      </c>
      <c r="AF41" s="15">
        <f>[37]Outubro!$F$35</f>
        <v>97</v>
      </c>
      <c r="AG41" s="23">
        <f t="shared" si="11"/>
        <v>98</v>
      </c>
      <c r="AH41" s="98">
        <f t="shared" si="10"/>
        <v>94.41935483870968</v>
      </c>
    </row>
    <row r="42" spans="1:34" ht="17.100000000000001" customHeight="1" x14ac:dyDescent="0.2">
      <c r="A42" s="89" t="s">
        <v>199</v>
      </c>
      <c r="B42" s="15" t="str">
        <f>[38]Outubro!$F$5</f>
        <v>*</v>
      </c>
      <c r="C42" s="15" t="str">
        <f>[38]Outubro!$F$6</f>
        <v>*</v>
      </c>
      <c r="D42" s="15" t="str">
        <f>[38]Outubro!$F$7</f>
        <v>*</v>
      </c>
      <c r="E42" s="15" t="str">
        <f>[38]Outubro!$F$8</f>
        <v>*</v>
      </c>
      <c r="F42" s="15" t="str">
        <f>[38]Outubro!$F$9</f>
        <v>*</v>
      </c>
      <c r="G42" s="15" t="str">
        <f>[38]Outubro!$F$10</f>
        <v>*</v>
      </c>
      <c r="H42" s="15" t="str">
        <f>[38]Outubro!$F$11</f>
        <v>*</v>
      </c>
      <c r="I42" s="15" t="str">
        <f>[38]Outubro!$F$12</f>
        <v>*</v>
      </c>
      <c r="J42" s="15" t="str">
        <f>[38]Outubro!$F$13</f>
        <v>*</v>
      </c>
      <c r="K42" s="15" t="str">
        <f>[38]Outubro!$F$14</f>
        <v>*</v>
      </c>
      <c r="L42" s="15" t="str">
        <f>[38]Outubro!$F$15</f>
        <v>*</v>
      </c>
      <c r="M42" s="15" t="str">
        <f>[38]Outubro!$F$16</f>
        <v>*</v>
      </c>
      <c r="N42" s="15" t="str">
        <f>[38]Outubro!$F$17</f>
        <v>*</v>
      </c>
      <c r="O42" s="15" t="str">
        <f>[38]Outubro!$F$18</f>
        <v>*</v>
      </c>
      <c r="P42" s="15" t="str">
        <f>[38]Outubro!$F$19</f>
        <v>*</v>
      </c>
      <c r="Q42" s="15" t="str">
        <f>[38]Outubro!$F$20</f>
        <v>*</v>
      </c>
      <c r="R42" s="15" t="str">
        <f>[38]Outubro!$F$21</f>
        <v>*</v>
      </c>
      <c r="S42" s="15" t="str">
        <f>[38]Outubro!$F$22</f>
        <v>*</v>
      </c>
      <c r="T42" s="15" t="str">
        <f>[38]Outubro!$F$23</f>
        <v>*</v>
      </c>
      <c r="U42" s="15" t="str">
        <f>[38]Outubro!$F$24</f>
        <v>*</v>
      </c>
      <c r="V42" s="15" t="str">
        <f>[38]Outubro!$F$25</f>
        <v>*</v>
      </c>
      <c r="W42" s="15" t="str">
        <f>[38]Outubro!$F$26</f>
        <v>*</v>
      </c>
      <c r="X42" s="15" t="str">
        <f>[38]Outubro!$F$27</f>
        <v>*</v>
      </c>
      <c r="Y42" s="15" t="str">
        <f>[38]Outubro!$F$28</f>
        <v>*</v>
      </c>
      <c r="Z42" s="15" t="str">
        <f>[38]Outubro!$F$29</f>
        <v>*</v>
      </c>
      <c r="AA42" s="15" t="str">
        <f>[38]Outubro!$F$30</f>
        <v>*</v>
      </c>
      <c r="AB42" s="15" t="str">
        <f>[38]Outubro!$F$31</f>
        <v>*</v>
      </c>
      <c r="AC42" s="15" t="str">
        <f>[38]Outubro!$F$32</f>
        <v>*</v>
      </c>
      <c r="AD42" s="15" t="str">
        <f>[38]Outubro!$F$33</f>
        <v>*</v>
      </c>
      <c r="AE42" s="15" t="str">
        <f>[38]Outubro!$F$34</f>
        <v>*</v>
      </c>
      <c r="AF42" s="15" t="str">
        <f>[38]Outubro!$F$35</f>
        <v>*</v>
      </c>
      <c r="AG42" s="23" t="s">
        <v>204</v>
      </c>
      <c r="AH42" s="98" t="s">
        <v>204</v>
      </c>
    </row>
    <row r="43" spans="1:34" ht="17.100000000000001" customHeight="1" x14ac:dyDescent="0.2">
      <c r="A43" s="89" t="s">
        <v>200</v>
      </c>
      <c r="B43" s="15">
        <f>[39]Outubro!$F$5</f>
        <v>99</v>
      </c>
      <c r="C43" s="15">
        <f>[39]Outubro!$F$6</f>
        <v>93</v>
      </c>
      <c r="D43" s="15">
        <f>[39]Outubro!$F$7</f>
        <v>99</v>
      </c>
      <c r="E43" s="15">
        <f>[39]Outubro!$F$8</f>
        <v>98</v>
      </c>
      <c r="F43" s="15">
        <f>[39]Outubro!$F$9</f>
        <v>91</v>
      </c>
      <c r="G43" s="15">
        <f>[39]Outubro!$F$10</f>
        <v>86</v>
      </c>
      <c r="H43" s="15">
        <f>[39]Outubro!$F$11</f>
        <v>95</v>
      </c>
      <c r="I43" s="15">
        <f>[39]Outubro!$F$12</f>
        <v>99</v>
      </c>
      <c r="J43" s="15">
        <f>[39]Outubro!$F$13</f>
        <v>99</v>
      </c>
      <c r="K43" s="15">
        <f>[39]Outubro!$F$14</f>
        <v>99</v>
      </c>
      <c r="L43" s="15">
        <f>[39]Outubro!$F$15</f>
        <v>98</v>
      </c>
      <c r="M43" s="15">
        <f>[39]Outubro!$F$16</f>
        <v>95</v>
      </c>
      <c r="N43" s="15">
        <f>[39]Outubro!$F$17</f>
        <v>98</v>
      </c>
      <c r="O43" s="15">
        <f>[39]Outubro!$F$18</f>
        <v>99</v>
      </c>
      <c r="P43" s="15">
        <f>[39]Outubro!$F$19</f>
        <v>97</v>
      </c>
      <c r="Q43" s="15">
        <f>[39]Outubro!$F$20</f>
        <v>96</v>
      </c>
      <c r="R43" s="15">
        <f>[39]Outubro!$F$21</f>
        <v>88</v>
      </c>
      <c r="S43" s="15">
        <f>[39]Outubro!$F$22</f>
        <v>98</v>
      </c>
      <c r="T43" s="15">
        <f>[39]Outubro!$F$23</f>
        <v>99</v>
      </c>
      <c r="U43" s="15">
        <f>[39]Outubro!$F$24</f>
        <v>96</v>
      </c>
      <c r="V43" s="15">
        <f>[39]Outubro!$F$25</f>
        <v>82</v>
      </c>
      <c r="W43" s="15">
        <f>[39]Outubro!$F$26</f>
        <v>80</v>
      </c>
      <c r="X43" s="15">
        <f>[39]Outubro!$F$27</f>
        <v>98</v>
      </c>
      <c r="Y43" s="15">
        <f>[39]Outubro!$F$28</f>
        <v>99</v>
      </c>
      <c r="Z43" s="15">
        <f>[39]Outubro!$F$29</f>
        <v>99</v>
      </c>
      <c r="AA43" s="15">
        <f>[39]Outubro!$F$30</f>
        <v>99</v>
      </c>
      <c r="AB43" s="15">
        <f>[39]Outubro!$F$31</f>
        <v>98</v>
      </c>
      <c r="AC43" s="15">
        <f>[39]Outubro!$F$32</f>
        <v>95</v>
      </c>
      <c r="AD43" s="15">
        <f>[39]Outubro!$F$33</f>
        <v>84</v>
      </c>
      <c r="AE43" s="15">
        <f>[39]Outubro!$F$34</f>
        <v>86</v>
      </c>
      <c r="AF43" s="15">
        <f>[39]Outubro!$F$35</f>
        <v>93</v>
      </c>
      <c r="AG43" s="23">
        <f t="shared" si="11"/>
        <v>99</v>
      </c>
      <c r="AH43" s="98">
        <f t="shared" si="10"/>
        <v>94.677419354838705</v>
      </c>
    </row>
    <row r="44" spans="1:34" ht="17.100000000000001" customHeight="1" x14ac:dyDescent="0.2">
      <c r="A44" s="89" t="s">
        <v>201</v>
      </c>
      <c r="B44" s="15">
        <f>[40]Outubro!$F$5</f>
        <v>85</v>
      </c>
      <c r="C44" s="15">
        <f>[40]Outubro!$F$6</f>
        <v>81</v>
      </c>
      <c r="D44" s="15">
        <f>[40]Outubro!$F$7</f>
        <v>81</v>
      </c>
      <c r="E44" s="15">
        <f>[40]Outubro!$F$8</f>
        <v>83</v>
      </c>
      <c r="F44" s="15">
        <f>[40]Outubro!$F$9</f>
        <v>84</v>
      </c>
      <c r="G44" s="15">
        <f>[40]Outubro!$F$10</f>
        <v>79</v>
      </c>
      <c r="H44" s="15">
        <f>[40]Outubro!$F$11</f>
        <v>79</v>
      </c>
      <c r="I44" s="15">
        <f>[40]Outubro!$F$12</f>
        <v>85</v>
      </c>
      <c r="J44" s="15">
        <f>[40]Outubro!$F$13</f>
        <v>86</v>
      </c>
      <c r="K44" s="15">
        <f>[40]Outubro!$F$14</f>
        <v>89</v>
      </c>
      <c r="L44" s="15">
        <f>[40]Outubro!$F$15</f>
        <v>90</v>
      </c>
      <c r="M44" s="15">
        <f>[40]Outubro!$F$16</f>
        <v>84</v>
      </c>
      <c r="N44" s="15">
        <f>[40]Outubro!$F$17</f>
        <v>82</v>
      </c>
      <c r="O44" s="15">
        <f>[40]Outubro!$F$18</f>
        <v>85</v>
      </c>
      <c r="P44" s="15">
        <f>[40]Outubro!$F$19</f>
        <v>86</v>
      </c>
      <c r="Q44" s="15">
        <f>[40]Outubro!$F$20</f>
        <v>86</v>
      </c>
      <c r="R44" s="15">
        <f>[40]Outubro!$F$21</f>
        <v>80</v>
      </c>
      <c r="S44" s="15">
        <f>[40]Outubro!$F$22</f>
        <v>84</v>
      </c>
      <c r="T44" s="15">
        <f>[40]Outubro!$F$23</f>
        <v>86</v>
      </c>
      <c r="U44" s="15">
        <f>[40]Outubro!$F$24</f>
        <v>82</v>
      </c>
      <c r="V44" s="15">
        <f>[40]Outubro!$F$25</f>
        <v>74</v>
      </c>
      <c r="W44" s="15">
        <f>[40]Outubro!$F$26</f>
        <v>72</v>
      </c>
      <c r="X44" s="15">
        <f>[40]Outubro!$F$27</f>
        <v>83</v>
      </c>
      <c r="Y44" s="15">
        <f>[40]Outubro!$F$28</f>
        <v>88</v>
      </c>
      <c r="Z44" s="15">
        <f>[40]Outubro!$F$29</f>
        <v>87</v>
      </c>
      <c r="AA44" s="15">
        <f>[40]Outubro!$F$30</f>
        <v>87</v>
      </c>
      <c r="AB44" s="15">
        <f>[40]Outubro!$F$31</f>
        <v>88</v>
      </c>
      <c r="AC44" s="15">
        <f>[40]Outubro!$F$32</f>
        <v>86</v>
      </c>
      <c r="AD44" s="15">
        <f>[40]Outubro!$F$33</f>
        <v>74</v>
      </c>
      <c r="AE44" s="15">
        <f>[40]Outubro!$F$34</f>
        <v>78</v>
      </c>
      <c r="AF44" s="15">
        <f>[40]Outubro!$F$35</f>
        <v>79</v>
      </c>
      <c r="AG44" s="23">
        <f t="shared" si="11"/>
        <v>90</v>
      </c>
      <c r="AH44" s="98">
        <f t="shared" si="10"/>
        <v>83</v>
      </c>
    </row>
    <row r="45" spans="1:34" ht="17.100000000000001" customHeight="1" x14ac:dyDescent="0.2">
      <c r="A45" s="89" t="s">
        <v>163</v>
      </c>
      <c r="B45" s="15">
        <f>[41]Outubro!$F$5</f>
        <v>96</v>
      </c>
      <c r="C45" s="15">
        <f>[41]Outubro!$F$6</f>
        <v>91</v>
      </c>
      <c r="D45" s="15">
        <f>[41]Outubro!$F$7</f>
        <v>96</v>
      </c>
      <c r="E45" s="15">
        <f>[41]Outubro!$F$8</f>
        <v>98</v>
      </c>
      <c r="F45" s="15">
        <f>[41]Outubro!$F$9</f>
        <v>93</v>
      </c>
      <c r="G45" s="15">
        <f>[41]Outubro!$F$10</f>
        <v>85</v>
      </c>
      <c r="H45" s="15">
        <f>[41]Outubro!$F$11</f>
        <v>84</v>
      </c>
      <c r="I45" s="15">
        <f>[41]Outubro!$F$12</f>
        <v>98</v>
      </c>
      <c r="J45" s="15">
        <f>[41]Outubro!$F$13</f>
        <v>98</v>
      </c>
      <c r="K45" s="15">
        <f>[41]Outubro!$F$14</f>
        <v>98</v>
      </c>
      <c r="L45" s="15">
        <f>[41]Outubro!$F$15</f>
        <v>99</v>
      </c>
      <c r="M45" s="15">
        <f>[41]Outubro!$F$16</f>
        <v>87</v>
      </c>
      <c r="N45" s="15">
        <f>[41]Outubro!$F$17</f>
        <v>89</v>
      </c>
      <c r="O45" s="15">
        <f>[41]Outubro!$F$18</f>
        <v>98</v>
      </c>
      <c r="P45" s="15">
        <f>[41]Outubro!$F$19</f>
        <v>98</v>
      </c>
      <c r="Q45" s="15">
        <f>[41]Outubro!$F$20</f>
        <v>95</v>
      </c>
      <c r="R45" s="15">
        <f>[41]Outubro!$F$21</f>
        <v>90</v>
      </c>
      <c r="S45" s="15">
        <f>[41]Outubro!$F$22</f>
        <v>96</v>
      </c>
      <c r="T45" s="15">
        <f>[41]Outubro!$F$23</f>
        <v>99</v>
      </c>
      <c r="U45" s="15">
        <f>[41]Outubro!$F$24</f>
        <v>91</v>
      </c>
      <c r="V45" s="15">
        <f>[41]Outubro!$F$25</f>
        <v>81</v>
      </c>
      <c r="W45" s="15">
        <f>[41]Outubro!$F$26</f>
        <v>80</v>
      </c>
      <c r="X45" s="15">
        <f>[41]Outubro!$F$27</f>
        <v>97</v>
      </c>
      <c r="Y45" s="15">
        <f>[41]Outubro!$F$28</f>
        <v>98</v>
      </c>
      <c r="Z45" s="15">
        <f>[41]Outubro!$F$29</f>
        <v>98</v>
      </c>
      <c r="AA45" s="15">
        <f>[41]Outubro!$F$30</f>
        <v>98</v>
      </c>
      <c r="AB45" s="15">
        <f>[41]Outubro!$F$31</f>
        <v>98</v>
      </c>
      <c r="AC45" s="15">
        <f>[41]Outubro!$F$32</f>
        <v>97</v>
      </c>
      <c r="AD45" s="15">
        <f>[41]Outubro!$F$33</f>
        <v>83</v>
      </c>
      <c r="AE45" s="15">
        <f>[41]Outubro!$F$34</f>
        <v>82</v>
      </c>
      <c r="AF45" s="15">
        <f>[41]Outubro!$F$35</f>
        <v>94</v>
      </c>
      <c r="AG45" s="23">
        <f>MAX(B45:AF45)</f>
        <v>99</v>
      </c>
      <c r="AH45" s="98">
        <f>AVERAGE(B45:AF45)</f>
        <v>93.064516129032256</v>
      </c>
    </row>
    <row r="46" spans="1:34" ht="17.100000000000001" customHeight="1" x14ac:dyDescent="0.2">
      <c r="A46" s="89" t="s">
        <v>202</v>
      </c>
      <c r="B46" s="15">
        <f>[42]Outubro!$F$5</f>
        <v>90</v>
      </c>
      <c r="C46" s="15">
        <f>[42]Outubro!$F$6</f>
        <v>91</v>
      </c>
      <c r="D46" s="15">
        <f>[42]Outubro!$F$7</f>
        <v>91</v>
      </c>
      <c r="E46" s="15">
        <f>[42]Outubro!$F$8</f>
        <v>88</v>
      </c>
      <c r="F46" s="15">
        <f>[42]Outubro!$F$9</f>
        <v>91</v>
      </c>
      <c r="G46" s="15">
        <f>[42]Outubro!$F$10</f>
        <v>88</v>
      </c>
      <c r="H46" s="15">
        <f>[42]Outubro!$F$11</f>
        <v>90</v>
      </c>
      <c r="I46" s="15">
        <f>[42]Outubro!$F$12</f>
        <v>83</v>
      </c>
      <c r="J46" s="15">
        <f>[42]Outubro!$F$13</f>
        <v>87</v>
      </c>
      <c r="K46" s="15">
        <f>[42]Outubro!$F$14</f>
        <v>89</v>
      </c>
      <c r="L46" s="15">
        <f>[42]Outubro!$F$15</f>
        <v>87</v>
      </c>
      <c r="M46" s="15">
        <f>[42]Outubro!$F$16</f>
        <v>90</v>
      </c>
      <c r="N46" s="15">
        <f>[42]Outubro!$F$17</f>
        <v>91</v>
      </c>
      <c r="O46" s="15">
        <f>[42]Outubro!$F$18</f>
        <v>90</v>
      </c>
      <c r="P46" s="15">
        <f>[42]Outubro!$F$19</f>
        <v>92</v>
      </c>
      <c r="Q46" s="15">
        <f>[42]Outubro!$F$20</f>
        <v>93</v>
      </c>
      <c r="R46" s="15">
        <f>[42]Outubro!$F$21</f>
        <v>90</v>
      </c>
      <c r="S46" s="15">
        <f>[42]Outubro!$F$22</f>
        <v>88</v>
      </c>
      <c r="T46" s="15">
        <f>[42]Outubro!$F$23</f>
        <v>90</v>
      </c>
      <c r="U46" s="15">
        <f>[42]Outubro!$F$24</f>
        <v>93</v>
      </c>
      <c r="V46" s="15">
        <f>[42]Outubro!$F$25</f>
        <v>90</v>
      </c>
      <c r="W46" s="15">
        <f>[42]Outubro!$F$26</f>
        <v>92</v>
      </c>
      <c r="X46" s="15">
        <f>[42]Outubro!$F$27</f>
        <v>90</v>
      </c>
      <c r="Y46" s="15">
        <f>[42]Outubro!$F$28</f>
        <v>96</v>
      </c>
      <c r="Z46" s="15">
        <f>[42]Outubro!$F$29</f>
        <v>98</v>
      </c>
      <c r="AA46" s="15">
        <f>[42]Outubro!$F$30</f>
        <v>92</v>
      </c>
      <c r="AB46" s="15">
        <f>[42]Outubro!$F$31</f>
        <v>89</v>
      </c>
      <c r="AC46" s="15">
        <f>[42]Outubro!$F$32</f>
        <v>90</v>
      </c>
      <c r="AD46" s="15">
        <f>[42]Outubro!$F$33</f>
        <v>89</v>
      </c>
      <c r="AE46" s="15">
        <f>[42]Outubro!$F$34</f>
        <v>90</v>
      </c>
      <c r="AF46" s="15">
        <f>[42]Outubro!$F$35</f>
        <v>88</v>
      </c>
      <c r="AG46" s="23">
        <f>MAX(B46:AF46)</f>
        <v>98</v>
      </c>
      <c r="AH46" s="98">
        <f>AVERAGE(B46:AF46)</f>
        <v>90.193548387096769</v>
      </c>
    </row>
    <row r="47" spans="1:34" ht="17.100000000000001" customHeight="1" x14ac:dyDescent="0.2">
      <c r="A47" s="89" t="s">
        <v>203</v>
      </c>
      <c r="B47" s="15">
        <f>[43]Outubro!$F$5</f>
        <v>96</v>
      </c>
      <c r="C47" s="15">
        <f>[43]Outubro!$F$6</f>
        <v>90</v>
      </c>
      <c r="D47" s="15">
        <f>[43]Outubro!$F$7</f>
        <v>96</v>
      </c>
      <c r="E47" s="15">
        <f>[43]Outubro!$F$8</f>
        <v>96</v>
      </c>
      <c r="F47" s="15">
        <f>[43]Outubro!$F$9</f>
        <v>96</v>
      </c>
      <c r="G47" s="15">
        <f>[43]Outubro!$F$10</f>
        <v>91</v>
      </c>
      <c r="H47" s="15">
        <f>[43]Outubro!$F$11</f>
        <v>89</v>
      </c>
      <c r="I47" s="15">
        <f>[43]Outubro!$F$12</f>
        <v>96</v>
      </c>
      <c r="J47" s="15">
        <f>[43]Outubro!$F$13</f>
        <v>97</v>
      </c>
      <c r="K47" s="15">
        <f>[43]Outubro!$F$14</f>
        <v>98</v>
      </c>
      <c r="L47" s="15">
        <f>[43]Outubro!$F$15</f>
        <v>98</v>
      </c>
      <c r="M47" s="15">
        <f>[43]Outubro!$F$16</f>
        <v>96</v>
      </c>
      <c r="N47" s="15">
        <f>[43]Outubro!$F$17</f>
        <v>93</v>
      </c>
      <c r="O47" s="15">
        <f>[43]Outubro!$F$18</f>
        <v>98</v>
      </c>
      <c r="P47" s="15">
        <f>[43]Outubro!$F$19</f>
        <v>95</v>
      </c>
      <c r="Q47" s="15">
        <f>[43]Outubro!$F$20</f>
        <v>98</v>
      </c>
      <c r="R47" s="15">
        <f>[43]Outubro!$F$21</f>
        <v>88</v>
      </c>
      <c r="S47" s="15">
        <f>[43]Outubro!$F$22</f>
        <v>96</v>
      </c>
      <c r="T47" s="15">
        <f>[43]Outubro!$F$23</f>
        <v>96</v>
      </c>
      <c r="U47" s="15">
        <f>[43]Outubro!$F$24</f>
        <v>92</v>
      </c>
      <c r="V47" s="15">
        <f>[43]Outubro!$F$25</f>
        <v>88</v>
      </c>
      <c r="W47" s="15">
        <f>[43]Outubro!$F$26</f>
        <v>92</v>
      </c>
      <c r="X47" s="15">
        <f>[43]Outubro!$F$27</f>
        <v>97</v>
      </c>
      <c r="Y47" s="15">
        <f>[43]Outubro!$F$28</f>
        <v>98</v>
      </c>
      <c r="Z47" s="15">
        <f>[43]Outubro!$F$29</f>
        <v>98</v>
      </c>
      <c r="AA47" s="15">
        <f>[43]Outubro!$F$30</f>
        <v>97</v>
      </c>
      <c r="AB47" s="15">
        <f>[43]Outubro!$F$31</f>
        <v>98</v>
      </c>
      <c r="AC47" s="15">
        <f>[43]Outubro!$F$32</f>
        <v>96</v>
      </c>
      <c r="AD47" s="15">
        <f>[43]Outubro!$F$33</f>
        <v>96</v>
      </c>
      <c r="AE47" s="15">
        <f>[43]Outubro!$F$34</f>
        <v>90</v>
      </c>
      <c r="AF47" s="15">
        <f>[43]Outubro!$F$35</f>
        <v>96</v>
      </c>
      <c r="AG47" s="23">
        <f>MAX(B47:AF47)</f>
        <v>98</v>
      </c>
      <c r="AH47" s="98">
        <f>AVERAGE(B47:AF47)</f>
        <v>94.870967741935488</v>
      </c>
    </row>
    <row r="48" spans="1:34" ht="17.100000000000001" customHeight="1" x14ac:dyDescent="0.2">
      <c r="A48" s="89" t="s">
        <v>178</v>
      </c>
      <c r="B48" s="15">
        <f>[44]Outubro!$F$5</f>
        <v>98</v>
      </c>
      <c r="C48" s="15">
        <f>[44]Outubro!$F$6</f>
        <v>96</v>
      </c>
      <c r="D48" s="15">
        <f>[44]Outubro!$F$7</f>
        <v>95</v>
      </c>
      <c r="E48" s="15">
        <f>[44]Outubro!$F$8</f>
        <v>97</v>
      </c>
      <c r="F48" s="15">
        <f>[44]Outubro!$F$9</f>
        <v>92</v>
      </c>
      <c r="G48" s="15">
        <f>[44]Outubro!$F$10</f>
        <v>84</v>
      </c>
      <c r="H48" s="15">
        <f>[44]Outubro!$F$11</f>
        <v>98</v>
      </c>
      <c r="I48" s="15">
        <f>[44]Outubro!$F$12</f>
        <v>98</v>
      </c>
      <c r="J48" s="15">
        <f>[44]Outubro!$F$13</f>
        <v>98</v>
      </c>
      <c r="K48" s="15">
        <f>[44]Outubro!$F$14</f>
        <v>98</v>
      </c>
      <c r="L48" s="15">
        <f>[44]Outubro!$F$15</f>
        <v>98</v>
      </c>
      <c r="M48" s="15">
        <f>[44]Outubro!$F$16</f>
        <v>88</v>
      </c>
      <c r="N48" s="15">
        <f>[44]Outubro!$F$17</f>
        <v>96</v>
      </c>
      <c r="O48" s="15">
        <f>[44]Outubro!$F$18</f>
        <v>98</v>
      </c>
      <c r="P48" s="15">
        <f>[44]Outubro!$F$19</f>
        <v>98</v>
      </c>
      <c r="Q48" s="15">
        <f>[44]Outubro!$F$20</f>
        <v>98</v>
      </c>
      <c r="R48" s="15">
        <f>[44]Outubro!$F$21</f>
        <v>96</v>
      </c>
      <c r="S48" s="15">
        <f>[44]Outubro!$F$22</f>
        <v>95</v>
      </c>
      <c r="T48" s="15">
        <f>[44]Outubro!$F$23</f>
        <v>96</v>
      </c>
      <c r="U48" s="15">
        <f>[44]Outubro!$F$24</f>
        <v>86</v>
      </c>
      <c r="V48" s="15">
        <f>[44]Outubro!$F$25</f>
        <v>92</v>
      </c>
      <c r="W48" s="15">
        <f>[44]Outubro!$F$26</f>
        <v>93</v>
      </c>
      <c r="X48" s="15">
        <f>[44]Outubro!$F$27</f>
        <v>94</v>
      </c>
      <c r="Y48" s="15">
        <f>[44]Outubro!$F$28</f>
        <v>97</v>
      </c>
      <c r="Z48" s="15">
        <f>[44]Outubro!$F$29</f>
        <v>98</v>
      </c>
      <c r="AA48" s="15">
        <f>[44]Outubro!$F$30</f>
        <v>98</v>
      </c>
      <c r="AB48" s="15">
        <f>[44]Outubro!$F$31</f>
        <v>98</v>
      </c>
      <c r="AC48" s="15">
        <f>[44]Outubro!$F$32</f>
        <v>98</v>
      </c>
      <c r="AD48" s="15">
        <f>[44]Outubro!$F$33</f>
        <v>98</v>
      </c>
      <c r="AE48" s="15">
        <f>[44]Outubro!$F$34</f>
        <v>77</v>
      </c>
      <c r="AF48" s="15">
        <f>[44]Outubro!$F$35</f>
        <v>84</v>
      </c>
      <c r="AG48" s="23">
        <f>MAX(B48:AF48)</f>
        <v>98</v>
      </c>
      <c r="AH48" s="98">
        <f>AVERAGE(B48:AF48)</f>
        <v>94.516129032258064</v>
      </c>
    </row>
    <row r="49" spans="1:35" ht="17.100000000000001" customHeight="1" x14ac:dyDescent="0.2">
      <c r="A49" s="89" t="s">
        <v>183</v>
      </c>
      <c r="B49" s="15">
        <f>[45]Outubro!$F$5</f>
        <v>96</v>
      </c>
      <c r="C49" s="15">
        <f>[45]Outubro!$F$6</f>
        <v>92</v>
      </c>
      <c r="D49" s="15">
        <f>[45]Outubro!$F$7</f>
        <v>97</v>
      </c>
      <c r="E49" s="15">
        <f>[45]Outubro!$F$8</f>
        <v>88</v>
      </c>
      <c r="F49" s="15">
        <f>[45]Outubro!$F$9</f>
        <v>84</v>
      </c>
      <c r="G49" s="15">
        <f>[45]Outubro!$F$10</f>
        <v>80</v>
      </c>
      <c r="H49" s="15">
        <f>[45]Outubro!$F$11</f>
        <v>83</v>
      </c>
      <c r="I49" s="15">
        <f>[45]Outubro!$F$12</f>
        <v>97</v>
      </c>
      <c r="J49" s="15">
        <f>[45]Outubro!$F$13</f>
        <v>97</v>
      </c>
      <c r="K49" s="15">
        <f>[45]Outubro!$F$14</f>
        <v>97</v>
      </c>
      <c r="L49" s="15">
        <f>[45]Outubro!$F$15</f>
        <v>97</v>
      </c>
      <c r="M49" s="15">
        <f>[45]Outubro!$F$16</f>
        <v>89</v>
      </c>
      <c r="N49" s="15">
        <f>[45]Outubro!$F$17</f>
        <v>88</v>
      </c>
      <c r="O49" s="15">
        <f>[45]Outubro!$F$18</f>
        <v>92</v>
      </c>
      <c r="P49" s="15">
        <f>[45]Outubro!$F$19</f>
        <v>96</v>
      </c>
      <c r="Q49" s="15">
        <f>[45]Outubro!$F$20</f>
        <v>92</v>
      </c>
      <c r="R49" s="15">
        <f>[45]Outubro!$F$21</f>
        <v>85</v>
      </c>
      <c r="S49" s="15">
        <f>[45]Outubro!$F$22</f>
        <v>96</v>
      </c>
      <c r="T49" s="15">
        <f>[45]Outubro!$F$23</f>
        <v>96</v>
      </c>
      <c r="U49" s="15">
        <f>[45]Outubro!$F$24</f>
        <v>80</v>
      </c>
      <c r="V49" s="15">
        <f>[45]Outubro!$F$25</f>
        <v>73</v>
      </c>
      <c r="W49" s="15">
        <f>[45]Outubro!$F$26</f>
        <v>81</v>
      </c>
      <c r="X49" s="15">
        <f>[45]Outubro!$F$27</f>
        <v>87</v>
      </c>
      <c r="Y49" s="15">
        <f>[45]Outubro!$F$28</f>
        <v>95</v>
      </c>
      <c r="Z49" s="15">
        <f>[45]Outubro!$F$29</f>
        <v>96</v>
      </c>
      <c r="AA49" s="15">
        <f>[45]Outubro!$F$30</f>
        <v>97</v>
      </c>
      <c r="AB49" s="15">
        <f>[45]Outubro!$F$31</f>
        <v>98</v>
      </c>
      <c r="AC49" s="15">
        <f>[45]Outubro!$F$32</f>
        <v>95</v>
      </c>
      <c r="AD49" s="15">
        <f>[45]Outubro!$F$33</f>
        <v>94</v>
      </c>
      <c r="AE49" s="15">
        <f>[45]Outubro!$F$34</f>
        <v>81</v>
      </c>
      <c r="AF49" s="15">
        <f>[45]Outubro!$F$35</f>
        <v>92</v>
      </c>
      <c r="AG49" s="23">
        <f>MAX(B49:AF49)</f>
        <v>98</v>
      </c>
      <c r="AH49" s="98">
        <f>AVERAGE(B49:AF49)</f>
        <v>90.677419354838705</v>
      </c>
    </row>
    <row r="50" spans="1:35" s="5" customFormat="1" ht="17.100000000000001" customHeight="1" x14ac:dyDescent="0.2">
      <c r="A50" s="92" t="s">
        <v>33</v>
      </c>
      <c r="B50" s="20">
        <f t="shared" ref="B50:AG50" si="12">MAX(B5:B49)</f>
        <v>100</v>
      </c>
      <c r="C50" s="20">
        <f t="shared" si="12"/>
        <v>98</v>
      </c>
      <c r="D50" s="20">
        <f t="shared" si="12"/>
        <v>100</v>
      </c>
      <c r="E50" s="20">
        <f t="shared" si="12"/>
        <v>100</v>
      </c>
      <c r="F50" s="20">
        <f t="shared" si="12"/>
        <v>100</v>
      </c>
      <c r="G50" s="20">
        <f t="shared" si="12"/>
        <v>99</v>
      </c>
      <c r="H50" s="20">
        <f t="shared" si="12"/>
        <v>100</v>
      </c>
      <c r="I50" s="20">
        <f t="shared" si="12"/>
        <v>100</v>
      </c>
      <c r="J50" s="20">
        <f t="shared" si="12"/>
        <v>100</v>
      </c>
      <c r="K50" s="20">
        <f t="shared" si="12"/>
        <v>100</v>
      </c>
      <c r="L50" s="20">
        <f t="shared" si="12"/>
        <v>100</v>
      </c>
      <c r="M50" s="20">
        <f t="shared" si="12"/>
        <v>100</v>
      </c>
      <c r="N50" s="20">
        <f t="shared" si="12"/>
        <v>100</v>
      </c>
      <c r="O50" s="20">
        <f t="shared" si="12"/>
        <v>100</v>
      </c>
      <c r="P50" s="20">
        <f t="shared" si="12"/>
        <v>100</v>
      </c>
      <c r="Q50" s="20">
        <f t="shared" si="12"/>
        <v>100</v>
      </c>
      <c r="R50" s="20">
        <f t="shared" si="12"/>
        <v>100</v>
      </c>
      <c r="S50" s="20">
        <f t="shared" si="12"/>
        <v>100</v>
      </c>
      <c r="T50" s="20">
        <f t="shared" si="12"/>
        <v>100</v>
      </c>
      <c r="U50" s="20">
        <f t="shared" si="12"/>
        <v>98</v>
      </c>
      <c r="V50" s="20">
        <f t="shared" si="12"/>
        <v>95</v>
      </c>
      <c r="W50" s="20">
        <f t="shared" si="12"/>
        <v>94</v>
      </c>
      <c r="X50" s="20">
        <f t="shared" si="12"/>
        <v>100</v>
      </c>
      <c r="Y50" s="20">
        <f t="shared" si="12"/>
        <v>100</v>
      </c>
      <c r="Z50" s="20">
        <f t="shared" si="12"/>
        <v>100</v>
      </c>
      <c r="AA50" s="20">
        <f t="shared" si="12"/>
        <v>100</v>
      </c>
      <c r="AB50" s="20">
        <f t="shared" si="12"/>
        <v>100</v>
      </c>
      <c r="AC50" s="20">
        <f t="shared" si="12"/>
        <v>100</v>
      </c>
      <c r="AD50" s="20">
        <f t="shared" si="12"/>
        <v>98</v>
      </c>
      <c r="AE50" s="20">
        <f t="shared" si="12"/>
        <v>100</v>
      </c>
      <c r="AF50" s="20">
        <f t="shared" si="12"/>
        <v>100</v>
      </c>
      <c r="AG50" s="23">
        <f t="shared" si="12"/>
        <v>100</v>
      </c>
      <c r="AH50" s="97">
        <f>AVERAGE(AH5:AH49)</f>
        <v>90.834864485352099</v>
      </c>
      <c r="AI50" s="8"/>
    </row>
    <row r="51" spans="1:35" x14ac:dyDescent="0.2">
      <c r="A51" s="65"/>
      <c r="B51" s="66"/>
      <c r="C51" s="66"/>
      <c r="D51" s="66" t="s">
        <v>113</v>
      </c>
      <c r="E51" s="66"/>
      <c r="F51" s="66"/>
      <c r="G51" s="66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78"/>
      <c r="AE51" s="78"/>
      <c r="AF51" s="79"/>
      <c r="AG51" s="79"/>
      <c r="AH51" s="77"/>
      <c r="AI51"/>
    </row>
    <row r="52" spans="1:35" x14ac:dyDescent="0.2">
      <c r="A52" s="65"/>
      <c r="B52" s="67" t="s">
        <v>114</v>
      </c>
      <c r="C52" s="67"/>
      <c r="D52" s="67"/>
      <c r="E52" s="67"/>
      <c r="F52" s="67"/>
      <c r="G52" s="67"/>
      <c r="H52" s="67"/>
      <c r="I52" s="67"/>
      <c r="J52" s="81"/>
      <c r="K52" s="81"/>
      <c r="L52" s="81"/>
      <c r="M52" s="81" t="s">
        <v>49</v>
      </c>
      <c r="N52" s="81"/>
      <c r="O52" s="81"/>
      <c r="P52" s="81"/>
      <c r="Q52" s="81"/>
      <c r="R52" s="81"/>
      <c r="S52" s="81"/>
      <c r="T52" s="155" t="s">
        <v>108</v>
      </c>
      <c r="U52" s="155"/>
      <c r="V52" s="155"/>
      <c r="W52" s="155"/>
      <c r="X52" s="155"/>
      <c r="Y52" s="81"/>
      <c r="Z52" s="81"/>
      <c r="AA52" s="81"/>
      <c r="AB52" s="81"/>
      <c r="AC52" s="81"/>
      <c r="AD52" s="81"/>
      <c r="AE52" s="81"/>
      <c r="AF52" s="81"/>
      <c r="AG52" s="74"/>
      <c r="AH52" s="70"/>
      <c r="AI52"/>
    </row>
    <row r="53" spans="1:35" x14ac:dyDescent="0.2">
      <c r="A53" s="69"/>
      <c r="B53" s="81"/>
      <c r="C53" s="81"/>
      <c r="D53" s="81"/>
      <c r="E53" s="81"/>
      <c r="F53" s="81"/>
      <c r="G53" s="81"/>
      <c r="H53" s="81"/>
      <c r="I53" s="81"/>
      <c r="J53" s="82"/>
      <c r="K53" s="82"/>
      <c r="L53" s="82"/>
      <c r="M53" s="82" t="s">
        <v>50</v>
      </c>
      <c r="N53" s="82"/>
      <c r="O53" s="82"/>
      <c r="P53" s="82"/>
      <c r="Q53" s="81"/>
      <c r="R53" s="81"/>
      <c r="S53" s="81"/>
      <c r="T53" s="156" t="s">
        <v>109</v>
      </c>
      <c r="U53" s="156"/>
      <c r="V53" s="156"/>
      <c r="W53" s="156"/>
      <c r="X53" s="156"/>
      <c r="Y53" s="81"/>
      <c r="Z53" s="81"/>
      <c r="AA53" s="81"/>
      <c r="AB53" s="81"/>
      <c r="AC53" s="81"/>
      <c r="AD53" s="78"/>
      <c r="AE53" s="66"/>
      <c r="AF53" s="66"/>
      <c r="AG53" s="81"/>
      <c r="AH53" s="70"/>
      <c r="AI53" s="2"/>
    </row>
    <row r="54" spans="1:35" x14ac:dyDescent="0.2">
      <c r="A54" s="65"/>
      <c r="B54" s="66"/>
      <c r="C54" s="66"/>
      <c r="D54" s="66"/>
      <c r="E54" s="66"/>
      <c r="F54" s="66"/>
      <c r="G54" s="66"/>
      <c r="H54" s="66"/>
      <c r="I54" s="66"/>
      <c r="J54" s="66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78"/>
      <c r="AE54" s="78"/>
      <c r="AF54" s="79"/>
      <c r="AG54" s="82"/>
      <c r="AH54" s="87"/>
      <c r="AI54" s="2"/>
    </row>
    <row r="55" spans="1:35" x14ac:dyDescent="0.2">
      <c r="A55" s="69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74"/>
      <c r="AH55" s="94"/>
    </row>
    <row r="56" spans="1:35" ht="13.5" thickBot="1" x14ac:dyDescent="0.25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83"/>
      <c r="AH56" s="95"/>
    </row>
    <row r="60" spans="1:35" x14ac:dyDescent="0.2">
      <c r="L60" s="2" t="s">
        <v>51</v>
      </c>
    </row>
    <row r="61" spans="1:35" x14ac:dyDescent="0.2">
      <c r="AG61" s="9" t="s">
        <v>51</v>
      </c>
      <c r="AI61" s="32" t="s">
        <v>51</v>
      </c>
    </row>
    <row r="63" spans="1:35" x14ac:dyDescent="0.2">
      <c r="G63" s="2" t="s">
        <v>51</v>
      </c>
      <c r="N63" s="2" t="s">
        <v>51</v>
      </c>
      <c r="X63" s="2" t="s">
        <v>51</v>
      </c>
    </row>
    <row r="67" spans="4:27" x14ac:dyDescent="0.2">
      <c r="D67" s="2" t="s">
        <v>51</v>
      </c>
      <c r="AA67" s="2" t="s">
        <v>51</v>
      </c>
    </row>
  </sheetData>
  <sheetProtection algorithmName="SHA-512" hashValue="62ffZVZDvI2U4XhdA+FaVqJpYX9PLnClD64EuehX9BUm/mFLvyGKGO+FSt4BE/Ew76HkkO32UTj2qHq8FfxwQA==" saltValue="E2qKrNayad68yfvHSZ2OhQ==" spinCount="100000" sheet="1" objects="1" scenarios="1"/>
  <mergeCells count="36">
    <mergeCell ref="T52:X52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AF3:AF4"/>
    <mergeCell ref="T3:T4"/>
    <mergeCell ref="AE3:AE4"/>
    <mergeCell ref="Z3:Z4"/>
    <mergeCell ref="U3:U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zoomScale="90" zoomScaleNormal="90" workbookViewId="0">
      <selection activeCell="F62" sqref="F62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59" t="s">
        <v>27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34" s="4" customFormat="1" ht="20.100000000000001" customHeight="1" x14ac:dyDescent="0.2">
      <c r="A2" s="154" t="s">
        <v>21</v>
      </c>
      <c r="B2" s="147" t="s">
        <v>112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9"/>
    </row>
    <row r="3" spans="1:34" s="5" customFormat="1" ht="20.100000000000001" customHeight="1" x14ac:dyDescent="0.2">
      <c r="A3" s="154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50">
        <v>30</v>
      </c>
      <c r="AF3" s="150">
        <v>31</v>
      </c>
      <c r="AG3" s="21" t="s">
        <v>40</v>
      </c>
      <c r="AH3" s="96" t="s">
        <v>38</v>
      </c>
    </row>
    <row r="4" spans="1:34" s="5" customFormat="1" ht="20.100000000000001" customHeight="1" x14ac:dyDescent="0.2">
      <c r="A4" s="154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21" t="s">
        <v>37</v>
      </c>
      <c r="AH4" s="96" t="s">
        <v>37</v>
      </c>
    </row>
    <row r="5" spans="1:34" s="5" customFormat="1" ht="20.100000000000001" customHeight="1" x14ac:dyDescent="0.2">
      <c r="A5" s="145" t="s">
        <v>44</v>
      </c>
      <c r="B5" s="15">
        <f>[1]Outubro!$G$5</f>
        <v>34</v>
      </c>
      <c r="C5" s="15">
        <f>[1]Outubro!$G$6</f>
        <v>33</v>
      </c>
      <c r="D5" s="15">
        <f>[1]Outubro!$G$7</f>
        <v>35</v>
      </c>
      <c r="E5" s="15">
        <f>[1]Outubro!$G$8</f>
        <v>42</v>
      </c>
      <c r="F5" s="15">
        <f>[1]Outubro!$G$9</f>
        <v>47</v>
      </c>
      <c r="G5" s="15">
        <f>[1]Outubro!$G$10</f>
        <v>48</v>
      </c>
      <c r="H5" s="15">
        <f>[1]Outubro!$G$11</f>
        <v>37</v>
      </c>
      <c r="I5" s="15">
        <f>[1]Outubro!$G$12</f>
        <v>50</v>
      </c>
      <c r="J5" s="15">
        <f>[1]Outubro!$G$13</f>
        <v>35</v>
      </c>
      <c r="K5" s="15">
        <f>[1]Outubro!$G$14</f>
        <v>63</v>
      </c>
      <c r="L5" s="15">
        <f>[1]Outubro!$G$15</f>
        <v>52</v>
      </c>
      <c r="M5" s="15">
        <f>[1]Outubro!$G$16</f>
        <v>59</v>
      </c>
      <c r="N5" s="15">
        <f>[1]Outubro!$G$17</f>
        <v>60</v>
      </c>
      <c r="O5" s="15">
        <f>[1]Outubro!$G$18</f>
        <v>47</v>
      </c>
      <c r="P5" s="15">
        <f>[1]Outubro!$G$19</f>
        <v>45</v>
      </c>
      <c r="Q5" s="15">
        <f>[1]Outubro!$G$20</f>
        <v>33</v>
      </c>
      <c r="R5" s="15">
        <f>[1]Outubro!$G$21</f>
        <v>37</v>
      </c>
      <c r="S5" s="15">
        <f>[1]Outubro!$G$22</f>
        <v>32</v>
      </c>
      <c r="T5" s="15">
        <f>[1]Outubro!$G$23</f>
        <v>45</v>
      </c>
      <c r="U5" s="15">
        <f>[1]Outubro!$G$24</f>
        <v>44</v>
      </c>
      <c r="V5" s="15">
        <f>[1]Outubro!$G$25</f>
        <v>34</v>
      </c>
      <c r="W5" s="15">
        <f>[1]Outubro!$G$26</f>
        <v>30</v>
      </c>
      <c r="X5" s="15">
        <f>[1]Outubro!$G$27</f>
        <v>45</v>
      </c>
      <c r="Y5" s="15">
        <f>[1]Outubro!$G$28</f>
        <v>86</v>
      </c>
      <c r="Z5" s="15">
        <f>[1]Outubro!$G$29</f>
        <v>58</v>
      </c>
      <c r="AA5" s="15">
        <f>[1]Outubro!$G$30</f>
        <v>54</v>
      </c>
      <c r="AB5" s="15">
        <f>[1]Outubro!$G$31</f>
        <v>59</v>
      </c>
      <c r="AC5" s="15">
        <f>[1]Outubro!$G$32</f>
        <v>33</v>
      </c>
      <c r="AD5" s="15">
        <f>[1]Outubro!$G$33</f>
        <v>41</v>
      </c>
      <c r="AE5" s="15">
        <f>[1]Outubro!$G$34</f>
        <v>35</v>
      </c>
      <c r="AF5" s="15">
        <f>[1]Outubro!$G$35</f>
        <v>29</v>
      </c>
      <c r="AG5" s="22">
        <f>MIN(B5:AF5)</f>
        <v>29</v>
      </c>
      <c r="AH5" s="103">
        <f>AVERAGE(B5:AF5)</f>
        <v>44.58064516129032</v>
      </c>
    </row>
    <row r="6" spans="1:34" ht="17.100000000000001" customHeight="1" x14ac:dyDescent="0.2">
      <c r="A6" s="145" t="s">
        <v>0</v>
      </c>
      <c r="B6" s="15">
        <f>[2]Outubro!$G$5</f>
        <v>32</v>
      </c>
      <c r="C6" s="15">
        <f>[2]Outubro!$G$6</f>
        <v>36</v>
      </c>
      <c r="D6" s="15">
        <f>[2]Outubro!$G$7</f>
        <v>47</v>
      </c>
      <c r="E6" s="15">
        <f>[2]Outubro!$G$8</f>
        <v>49</v>
      </c>
      <c r="F6" s="15">
        <f>[2]Outubro!$G$9</f>
        <v>31</v>
      </c>
      <c r="G6" s="15">
        <f>[2]Outubro!$G$10</f>
        <v>48</v>
      </c>
      <c r="H6" s="15">
        <f>[2]Outubro!$G$11</f>
        <v>44</v>
      </c>
      <c r="I6" s="15">
        <f>[2]Outubro!$G$12</f>
        <v>86</v>
      </c>
      <c r="J6" s="15">
        <f>[2]Outubro!$G$13</f>
        <v>71</v>
      </c>
      <c r="K6" s="15">
        <f>[2]Outubro!$G$14</f>
        <v>85</v>
      </c>
      <c r="L6" s="15">
        <f>[2]Outubro!$G$15</f>
        <v>72</v>
      </c>
      <c r="M6" s="15">
        <f>[2]Outubro!$G$16</f>
        <v>57</v>
      </c>
      <c r="N6" s="15">
        <f>[2]Outubro!$G$17</f>
        <v>48</v>
      </c>
      <c r="O6" s="15">
        <f>[2]Outubro!$G$18</f>
        <v>46</v>
      </c>
      <c r="P6" s="15">
        <f>[2]Outubro!$G$19</f>
        <v>47</v>
      </c>
      <c r="Q6" s="15">
        <f>[2]Outubro!$G$20</f>
        <v>31</v>
      </c>
      <c r="R6" s="15">
        <f>[2]Outubro!$G$21</f>
        <v>32</v>
      </c>
      <c r="S6" s="15">
        <f>[2]Outubro!$G$22</f>
        <v>35</v>
      </c>
      <c r="T6" s="15">
        <f>[2]Outubro!$G$23</f>
        <v>48</v>
      </c>
      <c r="U6" s="15">
        <f>[2]Outubro!$G$24</f>
        <v>39</v>
      </c>
      <c r="V6" s="15">
        <f>[2]Outubro!$G$25</f>
        <v>31</v>
      </c>
      <c r="W6" s="15">
        <f>[2]Outubro!$G$26</f>
        <v>24</v>
      </c>
      <c r="X6" s="15">
        <f>[2]Outubro!$G$27</f>
        <v>45</v>
      </c>
      <c r="Y6" s="15">
        <f>[2]Outubro!$G$28</f>
        <v>74</v>
      </c>
      <c r="Z6" s="15">
        <f>[2]Outubro!$G$29</f>
        <v>58</v>
      </c>
      <c r="AA6" s="15">
        <f>[2]Outubro!$G$30</f>
        <v>64</v>
      </c>
      <c r="AB6" s="15">
        <f>[2]Outubro!$G$31</f>
        <v>49</v>
      </c>
      <c r="AC6" s="15">
        <f>[2]Outubro!$G$32</f>
        <v>22</v>
      </c>
      <c r="AD6" s="15">
        <f>[2]Outubro!$G$33</f>
        <v>32</v>
      </c>
      <c r="AE6" s="15">
        <f>[2]Outubro!$G$34</f>
        <v>39</v>
      </c>
      <c r="AF6" s="15">
        <f>[2]Outubro!$G$35</f>
        <v>31</v>
      </c>
      <c r="AG6" s="23">
        <f>MIN(B6:AF6)</f>
        <v>22</v>
      </c>
      <c r="AH6" s="98">
        <f t="shared" ref="AH6:AH16" si="1">AVERAGE(B6:AF6)</f>
        <v>46.87096774193548</v>
      </c>
    </row>
    <row r="7" spans="1:34" ht="17.100000000000001" customHeight="1" x14ac:dyDescent="0.2">
      <c r="A7" s="145" t="s">
        <v>1</v>
      </c>
      <c r="B7" s="15">
        <f>[3]Outubro!$G$5</f>
        <v>46</v>
      </c>
      <c r="C7" s="15">
        <f>[3]Outubro!$G$6</f>
        <v>57</v>
      </c>
      <c r="D7" s="15">
        <f>[3]Outubro!$G$7</f>
        <v>56</v>
      </c>
      <c r="E7" s="15">
        <f>[3]Outubro!$G$8</f>
        <v>51</v>
      </c>
      <c r="F7" s="15">
        <f>[3]Outubro!$G$9</f>
        <v>47</v>
      </c>
      <c r="G7" s="15">
        <f>[3]Outubro!$G$10</f>
        <v>42</v>
      </c>
      <c r="H7" s="15">
        <f>[3]Outubro!$G$11</f>
        <v>43</v>
      </c>
      <c r="I7" s="15">
        <f>[3]Outubro!$G$12</f>
        <v>44</v>
      </c>
      <c r="J7" s="15">
        <f>[3]Outubro!$G$13</f>
        <v>43</v>
      </c>
      <c r="K7" s="15">
        <f>[3]Outubro!$G$14</f>
        <v>61</v>
      </c>
      <c r="L7" s="15">
        <f>[3]Outubro!$G$15</f>
        <v>51</v>
      </c>
      <c r="M7" s="15">
        <f>[3]Outubro!$G$16</f>
        <v>50</v>
      </c>
      <c r="N7" s="15">
        <f>[3]Outubro!$G$17</f>
        <v>52</v>
      </c>
      <c r="O7" s="15">
        <f>[3]Outubro!$G$18</f>
        <v>57</v>
      </c>
      <c r="P7" s="15">
        <f>[3]Outubro!$G$19</f>
        <v>44</v>
      </c>
      <c r="Q7" s="15">
        <f>[3]Outubro!$G$20</f>
        <v>48</v>
      </c>
      <c r="R7" s="15">
        <f>[3]Outubro!$G$21</f>
        <v>45</v>
      </c>
      <c r="S7" s="15">
        <f>[3]Outubro!$G$22</f>
        <v>43</v>
      </c>
      <c r="T7" s="15">
        <f>[3]Outubro!$G$23</f>
        <v>59</v>
      </c>
      <c r="U7" s="15">
        <f>[3]Outubro!$G$24</f>
        <v>38</v>
      </c>
      <c r="V7" s="15">
        <f>[3]Outubro!$G$25</f>
        <v>33</v>
      </c>
      <c r="W7" s="15">
        <f>[3]Outubro!$G$26</f>
        <v>34</v>
      </c>
      <c r="X7" s="15">
        <f>[3]Outubro!$G$27</f>
        <v>56</v>
      </c>
      <c r="Y7" s="15">
        <f>[3]Outubro!$G$28</f>
        <v>73</v>
      </c>
      <c r="Z7" s="15">
        <f>[3]Outubro!$G$29</f>
        <v>68</v>
      </c>
      <c r="AA7" s="15">
        <f>[3]Outubro!$G$30</f>
        <v>61</v>
      </c>
      <c r="AB7" s="15">
        <f>[3]Outubro!$G$31</f>
        <v>63</v>
      </c>
      <c r="AC7" s="15">
        <f>[3]Outubro!$G$32</f>
        <v>43</v>
      </c>
      <c r="AD7" s="15">
        <f>[3]Outubro!$G$33</f>
        <v>48</v>
      </c>
      <c r="AE7" s="15">
        <f>[3]Outubro!$G$34</f>
        <v>43</v>
      </c>
      <c r="AF7" s="15">
        <f>[3]Outubro!$G$35</f>
        <v>44</v>
      </c>
      <c r="AG7" s="23">
        <f t="shared" ref="AG7:AG16" si="2">MIN(B7:AF7)</f>
        <v>33</v>
      </c>
      <c r="AH7" s="98">
        <f t="shared" si="1"/>
        <v>49.774193548387096</v>
      </c>
    </row>
    <row r="8" spans="1:34" ht="17.100000000000001" customHeight="1" x14ac:dyDescent="0.2">
      <c r="A8" s="145" t="s">
        <v>70</v>
      </c>
      <c r="B8" s="15">
        <f>[4]Outubro!$G$5</f>
        <v>40</v>
      </c>
      <c r="C8" s="15">
        <f>[4]Outubro!$G$6</f>
        <v>41</v>
      </c>
      <c r="D8" s="15">
        <f>[4]Outubro!$G$7</f>
        <v>38</v>
      </c>
      <c r="E8" s="15">
        <f>[4]Outubro!$G$8</f>
        <v>39</v>
      </c>
      <c r="F8" s="15">
        <f>[4]Outubro!$G$9</f>
        <v>46</v>
      </c>
      <c r="G8" s="15">
        <f>[4]Outubro!$G$10</f>
        <v>44</v>
      </c>
      <c r="H8" s="15">
        <f>[4]Outubro!$G$11</f>
        <v>45</v>
      </c>
      <c r="I8" s="15">
        <f>[4]Outubro!$G$12</f>
        <v>62</v>
      </c>
      <c r="J8" s="15">
        <f>[4]Outubro!$G$13</f>
        <v>55</v>
      </c>
      <c r="K8" s="15">
        <f>[4]Outubro!$G$14</f>
        <v>92</v>
      </c>
      <c r="L8" s="15">
        <f>[4]Outubro!$G$15</f>
        <v>56</v>
      </c>
      <c r="M8" s="15">
        <f>[4]Outubro!$G$16</f>
        <v>49</v>
      </c>
      <c r="N8" s="15">
        <f>[4]Outubro!$G$17</f>
        <v>44</v>
      </c>
      <c r="O8" s="15">
        <f>[4]Outubro!$G$18</f>
        <v>49</v>
      </c>
      <c r="P8" s="15">
        <f>[4]Outubro!$G$19</f>
        <v>50</v>
      </c>
      <c r="Q8" s="15">
        <f>[4]Outubro!$G$20</f>
        <v>50</v>
      </c>
      <c r="R8" s="15">
        <f>[4]Outubro!$G$21</f>
        <v>42</v>
      </c>
      <c r="S8" s="15">
        <f>[4]Outubro!$G$22</f>
        <v>40</v>
      </c>
      <c r="T8" s="15">
        <f>[4]Outubro!$G$23</f>
        <v>41</v>
      </c>
      <c r="U8" s="15">
        <f>[4]Outubro!$G$24</f>
        <v>44</v>
      </c>
      <c r="V8" s="15">
        <f>[4]Outubro!$G$25</f>
        <v>31</v>
      </c>
      <c r="W8" s="15">
        <f>[4]Outubro!$G$26</f>
        <v>41</v>
      </c>
      <c r="X8" s="15">
        <f>[4]Outubro!$G$27</f>
        <v>43</v>
      </c>
      <c r="Y8" s="15">
        <f>[4]Outubro!$G$28</f>
        <v>80</v>
      </c>
      <c r="Z8" s="15">
        <f>[4]Outubro!$G$29</f>
        <v>72</v>
      </c>
      <c r="AA8" s="15">
        <f>[4]Outubro!$G$30</f>
        <v>74</v>
      </c>
      <c r="AB8" s="15">
        <f>[4]Outubro!$G$31</f>
        <v>49</v>
      </c>
      <c r="AC8" s="15">
        <f>[4]Outubro!$G$32</f>
        <v>28</v>
      </c>
      <c r="AD8" s="15">
        <f>[4]Outubro!$G$33</f>
        <v>39</v>
      </c>
      <c r="AE8" s="15">
        <f>[4]Outubro!$G$34</f>
        <v>41</v>
      </c>
      <c r="AF8" s="15">
        <f>[4]Outubro!$G$35</f>
        <v>35</v>
      </c>
      <c r="AG8" s="62">
        <f t="shared" si="2"/>
        <v>28</v>
      </c>
      <c r="AH8" s="98">
        <f t="shared" si="1"/>
        <v>48.387096774193552</v>
      </c>
    </row>
    <row r="9" spans="1:34" ht="17.100000000000001" customHeight="1" x14ac:dyDescent="0.2">
      <c r="A9" s="145" t="s">
        <v>45</v>
      </c>
      <c r="B9" s="15">
        <f>[5]Outubro!$G$5</f>
        <v>41</v>
      </c>
      <c r="C9" s="15">
        <f>[5]Outubro!$G$6</f>
        <v>54</v>
      </c>
      <c r="D9" s="15">
        <f>[5]Outubro!$G$7</f>
        <v>64</v>
      </c>
      <c r="E9" s="15">
        <f>[5]Outubro!$G$8</f>
        <v>62</v>
      </c>
      <c r="F9" s="15">
        <f>[5]Outubro!$G$9</f>
        <v>45</v>
      </c>
      <c r="G9" s="15">
        <f>[5]Outubro!$G$10</f>
        <v>47</v>
      </c>
      <c r="H9" s="15">
        <f>[5]Outubro!$G$11</f>
        <v>47</v>
      </c>
      <c r="I9" s="15">
        <f>[5]Outubro!$G$12</f>
        <v>61</v>
      </c>
      <c r="J9" s="15">
        <f>[5]Outubro!$G$13</f>
        <v>40</v>
      </c>
      <c r="K9" s="15">
        <f>[5]Outubro!$G$14</f>
        <v>65</v>
      </c>
      <c r="L9" s="15">
        <f>[5]Outubro!$G$15</f>
        <v>55</v>
      </c>
      <c r="M9" s="15">
        <f>[5]Outubro!$G$16</f>
        <v>61</v>
      </c>
      <c r="N9" s="15">
        <f>[5]Outubro!$G$17</f>
        <v>57</v>
      </c>
      <c r="O9" s="15">
        <f>[5]Outubro!$G$18</f>
        <v>65</v>
      </c>
      <c r="P9" s="15">
        <f>[5]Outubro!$G$19</f>
        <v>55</v>
      </c>
      <c r="Q9" s="15">
        <f>[5]Outubro!$G$20</f>
        <v>48</v>
      </c>
      <c r="R9" s="15">
        <f>[5]Outubro!$G$21</f>
        <v>36</v>
      </c>
      <c r="S9" s="15">
        <f>[5]Outubro!$G$22</f>
        <v>39</v>
      </c>
      <c r="T9" s="15">
        <f>[5]Outubro!$G$23</f>
        <v>64</v>
      </c>
      <c r="U9" s="15">
        <f>[5]Outubro!$G$24</f>
        <v>38</v>
      </c>
      <c r="V9" s="15">
        <f>[5]Outubro!$G$25</f>
        <v>31</v>
      </c>
      <c r="W9" s="15">
        <f>[5]Outubro!$G$26</f>
        <v>34</v>
      </c>
      <c r="X9" s="15">
        <f>[5]Outubro!$G$27</f>
        <v>45</v>
      </c>
      <c r="Y9" s="15">
        <f>[5]Outubro!$G$28</f>
        <v>64</v>
      </c>
      <c r="Z9" s="15">
        <f>[5]Outubro!$G$29</f>
        <v>65</v>
      </c>
      <c r="AA9" s="15">
        <f>[5]Outubro!$G$30</f>
        <v>69</v>
      </c>
      <c r="AB9" s="15">
        <f>[5]Outubro!$G$31</f>
        <v>54</v>
      </c>
      <c r="AC9" s="15">
        <f>[5]Outubro!$G$32</f>
        <v>29</v>
      </c>
      <c r="AD9" s="15">
        <f>[5]Outubro!$G$33</f>
        <v>39</v>
      </c>
      <c r="AE9" s="15">
        <f>[5]Outubro!$G$34</f>
        <v>50</v>
      </c>
      <c r="AF9" s="15">
        <f>[5]Outubro!$G$35</f>
        <v>36</v>
      </c>
      <c r="AG9" s="23">
        <f t="shared" ref="AG9" si="3">MIN(B9:AF9)</f>
        <v>29</v>
      </c>
      <c r="AH9" s="98">
        <f t="shared" ref="AH9" si="4">AVERAGE(B9:AF9)</f>
        <v>50.322580645161288</v>
      </c>
    </row>
    <row r="10" spans="1:34" ht="17.100000000000001" customHeight="1" x14ac:dyDescent="0.2">
      <c r="A10" s="145" t="s">
        <v>2</v>
      </c>
      <c r="B10" s="15">
        <f>[6]Outubro!$G$5</f>
        <v>47</v>
      </c>
      <c r="C10" s="15">
        <f>[6]Outubro!$G$6</f>
        <v>53</v>
      </c>
      <c r="D10" s="15">
        <f>[6]Outubro!$G$7</f>
        <v>44</v>
      </c>
      <c r="E10" s="15">
        <f>[6]Outubro!$G$8</f>
        <v>47</v>
      </c>
      <c r="F10" s="15">
        <f>[6]Outubro!$G$9</f>
        <v>53</v>
      </c>
      <c r="G10" s="15">
        <f>[6]Outubro!$G$10</f>
        <v>50</v>
      </c>
      <c r="H10" s="15">
        <f>[6]Outubro!$G$11</f>
        <v>44</v>
      </c>
      <c r="I10" s="15">
        <f>[6]Outubro!$G$12</f>
        <v>50</v>
      </c>
      <c r="J10" s="15">
        <f>[6]Outubro!$G$13</f>
        <v>46</v>
      </c>
      <c r="K10" s="15">
        <f>[6]Outubro!$G$14</f>
        <v>54</v>
      </c>
      <c r="L10" s="15">
        <f>[6]Outubro!$G$15</f>
        <v>57</v>
      </c>
      <c r="M10" s="15">
        <f>[6]Outubro!$G$16</f>
        <v>53</v>
      </c>
      <c r="N10" s="15">
        <f>[6]Outubro!$G$17</f>
        <v>55</v>
      </c>
      <c r="O10" s="15">
        <f>[6]Outubro!$G$18</f>
        <v>54</v>
      </c>
      <c r="P10" s="15">
        <f>[6]Outubro!$G$19</f>
        <v>54</v>
      </c>
      <c r="Q10" s="15">
        <f>[6]Outubro!$G$20</f>
        <v>43</v>
      </c>
      <c r="R10" s="15">
        <f>[6]Outubro!$G$21</f>
        <v>40</v>
      </c>
      <c r="S10" s="15">
        <f>[6]Outubro!$G$22</f>
        <v>47</v>
      </c>
      <c r="T10" s="15">
        <f>[6]Outubro!$G$23</f>
        <v>52</v>
      </c>
      <c r="U10" s="15">
        <f>[6]Outubro!$G$24</f>
        <v>42</v>
      </c>
      <c r="V10" s="15">
        <f>[6]Outubro!$G$25</f>
        <v>32</v>
      </c>
      <c r="W10" s="15">
        <f>[6]Outubro!$G$26</f>
        <v>32</v>
      </c>
      <c r="X10" s="15">
        <f>[6]Outubro!$G$27</f>
        <v>56</v>
      </c>
      <c r="Y10" s="15">
        <f>[6]Outubro!$G$28</f>
        <v>83</v>
      </c>
      <c r="Z10" s="15">
        <f>[6]Outubro!$G$29</f>
        <v>69</v>
      </c>
      <c r="AA10" s="15">
        <f>[6]Outubro!$G$30</f>
        <v>63</v>
      </c>
      <c r="AB10" s="15">
        <f>[6]Outubro!$G$31</f>
        <v>68</v>
      </c>
      <c r="AC10" s="15">
        <f>[6]Outubro!$G$32</f>
        <v>38</v>
      </c>
      <c r="AD10" s="15">
        <f>[6]Outubro!$G$33</f>
        <v>47</v>
      </c>
      <c r="AE10" s="15">
        <f>[6]Outubro!$G$34</f>
        <v>41</v>
      </c>
      <c r="AF10" s="15">
        <f>[6]Outubro!$G$35</f>
        <v>46</v>
      </c>
      <c r="AG10" s="23">
        <f t="shared" si="2"/>
        <v>32</v>
      </c>
      <c r="AH10" s="98">
        <f t="shared" si="1"/>
        <v>50.322580645161288</v>
      </c>
    </row>
    <row r="11" spans="1:34" ht="17.100000000000001" customHeight="1" x14ac:dyDescent="0.2">
      <c r="A11" s="145" t="s">
        <v>3</v>
      </c>
      <c r="B11" s="15">
        <f>[7]Outubro!$G$5</f>
        <v>33</v>
      </c>
      <c r="C11" s="15">
        <f>[7]Outubro!$G$6</f>
        <v>34</v>
      </c>
      <c r="D11" s="15">
        <f>[7]Outubro!$G$7</f>
        <v>29</v>
      </c>
      <c r="E11" s="15">
        <f>[7]Outubro!$G$8</f>
        <v>42</v>
      </c>
      <c r="F11" s="15">
        <f>[7]Outubro!$G$9</f>
        <v>40</v>
      </c>
      <c r="G11" s="15">
        <f>[7]Outubro!$G$10</f>
        <v>42</v>
      </c>
      <c r="H11" s="15">
        <f>[7]Outubro!$G$11</f>
        <v>65</v>
      </c>
      <c r="I11" s="15">
        <f>[7]Outubro!$G$12</f>
        <v>37</v>
      </c>
      <c r="J11" s="15">
        <f>[7]Outubro!$G$13</f>
        <v>36</v>
      </c>
      <c r="K11" s="15">
        <f>[7]Outubro!$G$14</f>
        <v>72</v>
      </c>
      <c r="L11" s="15">
        <f>[7]Outubro!$G$15</f>
        <v>45</v>
      </c>
      <c r="M11" s="15">
        <f>[7]Outubro!$G$16</f>
        <v>47</v>
      </c>
      <c r="N11" s="15">
        <f>[7]Outubro!$G$17</f>
        <v>38</v>
      </c>
      <c r="O11" s="15">
        <f>[7]Outubro!$G$18</f>
        <v>70</v>
      </c>
      <c r="P11" s="15">
        <f>[7]Outubro!$G$19</f>
        <v>41</v>
      </c>
      <c r="Q11" s="15" t="str">
        <f>[7]Outubro!$G$20</f>
        <v>*</v>
      </c>
      <c r="R11" s="15">
        <f>[7]Outubro!$G$21</f>
        <v>35</v>
      </c>
      <c r="S11" s="15">
        <f>[7]Outubro!$G$22</f>
        <v>31</v>
      </c>
      <c r="T11" s="15">
        <f>[7]Outubro!$G$23</f>
        <v>57</v>
      </c>
      <c r="U11" s="15">
        <f>[7]Outubro!$G$24</f>
        <v>40</v>
      </c>
      <c r="V11" s="15">
        <f>[7]Outubro!$G$25</f>
        <v>33</v>
      </c>
      <c r="W11" s="15">
        <f>[7]Outubro!$G$26</f>
        <v>38</v>
      </c>
      <c r="X11" s="15">
        <f>[7]Outubro!$G$27</f>
        <v>40</v>
      </c>
      <c r="Y11" s="15">
        <f>[7]Outubro!$G$28</f>
        <v>67</v>
      </c>
      <c r="Z11" s="15">
        <f>[7]Outubro!$G$29</f>
        <v>51</v>
      </c>
      <c r="AA11" s="15">
        <f>[7]Outubro!$G$30</f>
        <v>49</v>
      </c>
      <c r="AB11" s="15">
        <f>[7]Outubro!$G$31</f>
        <v>65</v>
      </c>
      <c r="AC11" s="15">
        <f>[7]Outubro!$G$32</f>
        <v>44</v>
      </c>
      <c r="AD11" s="15">
        <f>[7]Outubro!$G$33</f>
        <v>46</v>
      </c>
      <c r="AE11" s="15">
        <f>[7]Outubro!$G$34</f>
        <v>34</v>
      </c>
      <c r="AF11" s="15">
        <f>[7]Outubro!$G$35</f>
        <v>34</v>
      </c>
      <c r="AG11" s="23">
        <f t="shared" si="2"/>
        <v>29</v>
      </c>
      <c r="AH11" s="98">
        <f>AVERAGE(B11:AF11)</f>
        <v>44.5</v>
      </c>
    </row>
    <row r="12" spans="1:34" ht="17.100000000000001" customHeight="1" x14ac:dyDescent="0.2">
      <c r="A12" s="145" t="s">
        <v>4</v>
      </c>
      <c r="B12" s="15">
        <f>[8]Outubro!$G$5</f>
        <v>34</v>
      </c>
      <c r="C12" s="15">
        <f>[8]Outubro!$G$6</f>
        <v>38</v>
      </c>
      <c r="D12" s="15">
        <f>[8]Outubro!$G$7</f>
        <v>35</v>
      </c>
      <c r="E12" s="15">
        <f>[8]Outubro!$G$8</f>
        <v>39</v>
      </c>
      <c r="F12" s="15">
        <f>[8]Outubro!$G$9</f>
        <v>54</v>
      </c>
      <c r="G12" s="15">
        <f>[8]Outubro!$G$10</f>
        <v>47</v>
      </c>
      <c r="H12" s="15">
        <f>[8]Outubro!$G$11</f>
        <v>38</v>
      </c>
      <c r="I12" s="15">
        <f>[8]Outubro!$G$12</f>
        <v>41</v>
      </c>
      <c r="J12" s="15">
        <f>[8]Outubro!$G$13</f>
        <v>45</v>
      </c>
      <c r="K12" s="15">
        <f>[8]Outubro!$G$14</f>
        <v>38</v>
      </c>
      <c r="L12" s="15">
        <f>[8]Outubro!$G$15</f>
        <v>55</v>
      </c>
      <c r="M12" s="15">
        <f>[8]Outubro!$G$16</f>
        <v>48</v>
      </c>
      <c r="N12" s="15">
        <f>[8]Outubro!$G$17</f>
        <v>37</v>
      </c>
      <c r="O12" s="15">
        <f>[8]Outubro!$G$18</f>
        <v>42</v>
      </c>
      <c r="P12" s="15">
        <f>[8]Outubro!$G$19</f>
        <v>49</v>
      </c>
      <c r="Q12" s="15">
        <f>[8]Outubro!$G$20</f>
        <v>35</v>
      </c>
      <c r="R12" s="15">
        <f>[8]Outubro!$G$21</f>
        <v>33</v>
      </c>
      <c r="S12" s="15">
        <f>[8]Outubro!$G$22</f>
        <v>31</v>
      </c>
      <c r="T12" s="15">
        <f>[8]Outubro!$G$23</f>
        <v>43</v>
      </c>
      <c r="U12" s="15">
        <f>[8]Outubro!$G$24</f>
        <v>31</v>
      </c>
      <c r="V12" s="15">
        <f>[8]Outubro!$G$25</f>
        <v>38</v>
      </c>
      <c r="W12" s="15">
        <f>[8]Outubro!$G$26</f>
        <v>38</v>
      </c>
      <c r="X12" s="15">
        <f>[8]Outubro!$G$27</f>
        <v>46</v>
      </c>
      <c r="Y12" s="15">
        <f>[8]Outubro!$G$28</f>
        <v>79</v>
      </c>
      <c r="Z12" s="15">
        <f>[8]Outubro!$G$29</f>
        <v>45</v>
      </c>
      <c r="AA12" s="15">
        <f>[8]Outubro!$G$30</f>
        <v>43</v>
      </c>
      <c r="AB12" s="15">
        <f>[8]Outubro!$G$31</f>
        <v>71</v>
      </c>
      <c r="AC12" s="15">
        <f>[8]Outubro!$G$32</f>
        <v>52</v>
      </c>
      <c r="AD12" s="15">
        <f>[8]Outubro!$G$33</f>
        <v>46</v>
      </c>
      <c r="AE12" s="15">
        <f>[8]Outubro!$G$34</f>
        <v>36</v>
      </c>
      <c r="AF12" s="15">
        <f>[8]Outubro!$G$35</f>
        <v>38</v>
      </c>
      <c r="AG12" s="23">
        <f t="shared" si="2"/>
        <v>31</v>
      </c>
      <c r="AH12" s="98">
        <f t="shared" si="1"/>
        <v>43.387096774193552</v>
      </c>
    </row>
    <row r="13" spans="1:34" ht="17.100000000000001" customHeight="1" x14ac:dyDescent="0.2">
      <c r="A13" s="145" t="s">
        <v>5</v>
      </c>
      <c r="B13" s="15">
        <f>[9]Outubro!$G$5</f>
        <v>43</v>
      </c>
      <c r="C13" s="15">
        <f>[9]Outubro!$G$6</f>
        <v>35</v>
      </c>
      <c r="D13" s="15">
        <f>[9]Outubro!$G$7</f>
        <v>71</v>
      </c>
      <c r="E13" s="15" t="str">
        <f>[9]Outubro!$G$8</f>
        <v>*</v>
      </c>
      <c r="F13" s="15" t="str">
        <f>[9]Outubro!$G$9</f>
        <v>*</v>
      </c>
      <c r="G13" s="15" t="str">
        <f>[9]Outubro!$G$10</f>
        <v>*</v>
      </c>
      <c r="H13" s="15" t="str">
        <f>[9]Outubro!$G$11</f>
        <v>*</v>
      </c>
      <c r="I13" s="15" t="str">
        <f>[9]Outubro!$G$12</f>
        <v>*</v>
      </c>
      <c r="J13" s="15" t="str">
        <f>[9]Outubro!$G$13</f>
        <v>*</v>
      </c>
      <c r="K13" s="15" t="str">
        <f>[9]Outubro!$G$14</f>
        <v>*</v>
      </c>
      <c r="L13" s="15">
        <f>[9]Outubro!$G$15</f>
        <v>53</v>
      </c>
      <c r="M13" s="15">
        <f>[9]Outubro!$G$16</f>
        <v>51</v>
      </c>
      <c r="N13" s="15">
        <f>[9]Outubro!$G$17</f>
        <v>41</v>
      </c>
      <c r="O13" s="15">
        <f>[9]Outubro!$G$18</f>
        <v>48</v>
      </c>
      <c r="P13" s="15">
        <f>[9]Outubro!$G$19</f>
        <v>44</v>
      </c>
      <c r="Q13" s="15">
        <f>[9]Outubro!$G$20</f>
        <v>71</v>
      </c>
      <c r="R13" s="15" t="str">
        <f>[9]Outubro!$G$21</f>
        <v>*</v>
      </c>
      <c r="S13" s="15" t="str">
        <f>[9]Outubro!$G$22</f>
        <v>*</v>
      </c>
      <c r="T13" s="15" t="str">
        <f>[9]Outubro!$G$23</f>
        <v>*</v>
      </c>
      <c r="U13" s="15" t="str">
        <f>[9]Outubro!$G$24</f>
        <v>*</v>
      </c>
      <c r="V13" s="15" t="str">
        <f>[9]Outubro!$G$25</f>
        <v>*</v>
      </c>
      <c r="W13" s="15">
        <f>[9]Outubro!$G$26</f>
        <v>57</v>
      </c>
      <c r="X13" s="15">
        <f>[9]Outubro!$G$27</f>
        <v>56</v>
      </c>
      <c r="Y13" s="15">
        <f>[9]Outubro!$G$28</f>
        <v>63</v>
      </c>
      <c r="Z13" s="15">
        <f>[9]Outubro!$G$29</f>
        <v>72</v>
      </c>
      <c r="AA13" s="15">
        <f>[9]Outubro!$G$30</f>
        <v>84</v>
      </c>
      <c r="AB13" s="15" t="str">
        <f>[9]Outubro!$G$31</f>
        <v>*</v>
      </c>
      <c r="AC13" s="15" t="str">
        <f>[9]Outubro!$G$32</f>
        <v>*</v>
      </c>
      <c r="AD13" s="15" t="str">
        <f>[9]Outubro!$G$33</f>
        <v>*</v>
      </c>
      <c r="AE13" s="15" t="str">
        <f>[9]Outubro!$G$34</f>
        <v>*</v>
      </c>
      <c r="AF13" s="15">
        <f>[9]Outubro!$G$35</f>
        <v>40</v>
      </c>
      <c r="AG13" s="23">
        <f t="shared" si="2"/>
        <v>35</v>
      </c>
      <c r="AH13" s="98">
        <f t="shared" si="1"/>
        <v>55.266666666666666</v>
      </c>
    </row>
    <row r="14" spans="1:34" ht="17.100000000000001" customHeight="1" x14ac:dyDescent="0.2">
      <c r="A14" s="145" t="s">
        <v>47</v>
      </c>
      <c r="B14" s="15">
        <f>[10]Outubro!$G$5</f>
        <v>32</v>
      </c>
      <c r="C14" s="15">
        <f>[10]Outubro!$G$6</f>
        <v>32</v>
      </c>
      <c r="D14" s="15">
        <f>[10]Outubro!$G$7</f>
        <v>33</v>
      </c>
      <c r="E14" s="15">
        <f>[10]Outubro!$G$8</f>
        <v>41</v>
      </c>
      <c r="F14" s="15">
        <f>[10]Outubro!$G$9</f>
        <v>50</v>
      </c>
      <c r="G14" s="15">
        <f>[10]Outubro!$G$10</f>
        <v>46</v>
      </c>
      <c r="H14" s="15">
        <f>[10]Outubro!$G$11</f>
        <v>28</v>
      </c>
      <c r="I14" s="15">
        <f>[10]Outubro!$G$12</f>
        <v>36</v>
      </c>
      <c r="J14" s="15">
        <f>[10]Outubro!$G$13</f>
        <v>40</v>
      </c>
      <c r="K14" s="15">
        <f>[10]Outubro!$G$14</f>
        <v>33</v>
      </c>
      <c r="L14" s="15">
        <f>[10]Outubro!$G$15</f>
        <v>48</v>
      </c>
      <c r="M14" s="15">
        <f>[10]Outubro!$G$16</f>
        <v>40</v>
      </c>
      <c r="N14" s="15">
        <f>[10]Outubro!$G$17</f>
        <v>51</v>
      </c>
      <c r="O14" s="15">
        <f>[10]Outubro!$G$18</f>
        <v>39</v>
      </c>
      <c r="P14" s="15">
        <f>[10]Outubro!$G$19</f>
        <v>33</v>
      </c>
      <c r="Q14" s="15">
        <f>[10]Outubro!$G$20</f>
        <v>31</v>
      </c>
      <c r="R14" s="15">
        <f>[10]Outubro!$G$21</f>
        <v>38</v>
      </c>
      <c r="S14" s="15">
        <f>[10]Outubro!$G$22</f>
        <v>32</v>
      </c>
      <c r="T14" s="15">
        <f>[10]Outubro!$G$23</f>
        <v>47</v>
      </c>
      <c r="U14" s="15">
        <f>[10]Outubro!$G$24</f>
        <v>40</v>
      </c>
      <c r="V14" s="15">
        <f>[10]Outubro!$G$25</f>
        <v>31</v>
      </c>
      <c r="W14" s="15">
        <f>[10]Outubro!$G$26</f>
        <v>40</v>
      </c>
      <c r="X14" s="15">
        <f>[10]Outubro!$G$27</f>
        <v>37</v>
      </c>
      <c r="Y14" s="15">
        <f>[10]Outubro!$G$28</f>
        <v>67</v>
      </c>
      <c r="Z14" s="15">
        <f>[10]Outubro!$G$29</f>
        <v>41</v>
      </c>
      <c r="AA14" s="15">
        <f>[10]Outubro!$G$30</f>
        <v>42</v>
      </c>
      <c r="AB14" s="15">
        <f>[10]Outubro!$G$31</f>
        <v>71</v>
      </c>
      <c r="AC14" s="15">
        <f>[10]Outubro!$G$32</f>
        <v>47</v>
      </c>
      <c r="AD14" s="15">
        <f>[10]Outubro!$G$33</f>
        <v>47</v>
      </c>
      <c r="AE14" s="15">
        <f>[10]Outubro!$G$34</f>
        <v>35</v>
      </c>
      <c r="AF14" s="15">
        <f>[10]Outubro!$G$35</f>
        <v>42</v>
      </c>
      <c r="AG14" s="23">
        <f>MIN(B14:AF14)</f>
        <v>28</v>
      </c>
      <c r="AH14" s="98">
        <f>AVERAGE(B14:AF14)</f>
        <v>40.967741935483872</v>
      </c>
    </row>
    <row r="15" spans="1:34" ht="17.100000000000001" customHeight="1" x14ac:dyDescent="0.2">
      <c r="A15" s="145" t="s">
        <v>6</v>
      </c>
      <c r="B15" s="15">
        <f>[11]Outubro!$G$5</f>
        <v>36</v>
      </c>
      <c r="C15" s="15">
        <f>[11]Outubro!$G$6</f>
        <v>42</v>
      </c>
      <c r="D15" s="15">
        <f>[11]Outubro!$G$7</f>
        <v>40</v>
      </c>
      <c r="E15" s="15">
        <f>[11]Outubro!$G$8</f>
        <v>53</v>
      </c>
      <c r="F15" s="15">
        <f>[11]Outubro!$G$9</f>
        <v>41</v>
      </c>
      <c r="G15" s="15">
        <f>[11]Outubro!$G$10</f>
        <v>48</v>
      </c>
      <c r="H15" s="15">
        <f>[11]Outubro!$G$11</f>
        <v>37</v>
      </c>
      <c r="I15" s="15">
        <f>[11]Outubro!$G$12</f>
        <v>39</v>
      </c>
      <c r="J15" s="15">
        <f>[11]Outubro!$G$13</f>
        <v>39</v>
      </c>
      <c r="K15" s="15">
        <f>[11]Outubro!$G$14</f>
        <v>37</v>
      </c>
      <c r="L15" s="15">
        <f>[11]Outubro!$G$15</f>
        <v>53</v>
      </c>
      <c r="M15" s="15">
        <f>[11]Outubro!$G$16</f>
        <v>38</v>
      </c>
      <c r="N15" s="15">
        <f>[11]Outubro!$G$17</f>
        <v>56</v>
      </c>
      <c r="O15" s="15">
        <f>[11]Outubro!$G$18</f>
        <v>73</v>
      </c>
      <c r="P15" s="15">
        <f>[11]Outubro!$G$19</f>
        <v>62</v>
      </c>
      <c r="Q15" s="15">
        <f>[11]Outubro!$G$20</f>
        <v>52</v>
      </c>
      <c r="R15" s="15">
        <f>[11]Outubro!$G$21</f>
        <v>53</v>
      </c>
      <c r="S15" s="15">
        <f>[11]Outubro!$G$22</f>
        <v>45</v>
      </c>
      <c r="T15" s="15">
        <f>[11]Outubro!$G$23</f>
        <v>61</v>
      </c>
      <c r="U15" s="15">
        <f>[11]Outubro!$G$24</f>
        <v>57</v>
      </c>
      <c r="V15" s="15">
        <f>[11]Outubro!$G$25</f>
        <v>47</v>
      </c>
      <c r="W15" s="15">
        <f>[11]Outubro!$G$26</f>
        <v>53</v>
      </c>
      <c r="X15" s="15">
        <f>[11]Outubro!$G$27</f>
        <v>47</v>
      </c>
      <c r="Y15" s="15">
        <f>[11]Outubro!$G$28</f>
        <v>63</v>
      </c>
      <c r="Z15" s="15">
        <f>[11]Outubro!$G$29</f>
        <v>63</v>
      </c>
      <c r="AA15" s="15">
        <f>[11]Outubro!$G$30</f>
        <v>76</v>
      </c>
      <c r="AB15" s="15">
        <f>[11]Outubro!$G$31</f>
        <v>74</v>
      </c>
      <c r="AC15" s="15">
        <f>[11]Outubro!$G$32</f>
        <v>68</v>
      </c>
      <c r="AD15" s="15">
        <f>[11]Outubro!$G$33</f>
        <v>53</v>
      </c>
      <c r="AE15" s="15">
        <f>[11]Outubro!$G$34</f>
        <v>61</v>
      </c>
      <c r="AF15" s="15">
        <f>[11]Outubro!$G$35</f>
        <v>58</v>
      </c>
      <c r="AG15" s="23">
        <f t="shared" si="2"/>
        <v>36</v>
      </c>
      <c r="AH15" s="98">
        <f t="shared" si="1"/>
        <v>52.41935483870968</v>
      </c>
    </row>
    <row r="16" spans="1:34" ht="17.100000000000001" customHeight="1" x14ac:dyDescent="0.2">
      <c r="A16" s="145" t="s">
        <v>7</v>
      </c>
      <c r="B16" s="15">
        <f>[12]Outubro!$G$5</f>
        <v>39</v>
      </c>
      <c r="C16" s="15">
        <f>[12]Outubro!$G$6</f>
        <v>51</v>
      </c>
      <c r="D16" s="15">
        <f>[12]Outubro!$G$7</f>
        <v>50</v>
      </c>
      <c r="E16" s="15">
        <f>[12]Outubro!$G$8</f>
        <v>52</v>
      </c>
      <c r="F16" s="15">
        <f>[12]Outubro!$G$9</f>
        <v>49</v>
      </c>
      <c r="G16" s="15">
        <f>[12]Outubro!$G$10</f>
        <v>51</v>
      </c>
      <c r="H16" s="15">
        <f>[12]Outubro!$G$11</f>
        <v>43</v>
      </c>
      <c r="I16" s="15">
        <f>[12]Outubro!$G$12</f>
        <v>76</v>
      </c>
      <c r="J16" s="15">
        <f>[12]Outubro!$G$13</f>
        <v>69</v>
      </c>
      <c r="K16" s="15">
        <f>[12]Outubro!$G$14</f>
        <v>91</v>
      </c>
      <c r="L16" s="15">
        <f>[12]Outubro!$G$15</f>
        <v>66</v>
      </c>
      <c r="M16" s="15">
        <f>[12]Outubro!$G$16</f>
        <v>63</v>
      </c>
      <c r="N16" s="15">
        <f>[12]Outubro!$G$17</f>
        <v>48</v>
      </c>
      <c r="O16" s="15">
        <f>[12]Outubro!$G$18</f>
        <v>54</v>
      </c>
      <c r="P16" s="15">
        <f>[12]Outubro!$G$19</f>
        <v>49</v>
      </c>
      <c r="Q16" s="15">
        <f>[12]Outubro!$G$20</f>
        <v>39</v>
      </c>
      <c r="R16" s="15">
        <f>[12]Outubro!$G$21</f>
        <v>36</v>
      </c>
      <c r="S16" s="15">
        <f>[12]Outubro!$G$22</f>
        <v>33</v>
      </c>
      <c r="T16" s="15">
        <f>[12]Outubro!$G$23</f>
        <v>55</v>
      </c>
      <c r="U16" s="15">
        <f>[12]Outubro!$G$24</f>
        <v>42</v>
      </c>
      <c r="V16" s="15">
        <f>[12]Outubro!$G$25</f>
        <v>35</v>
      </c>
      <c r="W16" s="15">
        <f>[12]Outubro!$G$26</f>
        <v>29</v>
      </c>
      <c r="X16" s="15">
        <f>[12]Outubro!$G$27</f>
        <v>45</v>
      </c>
      <c r="Y16" s="15">
        <f>[12]Outubro!$G$28</f>
        <v>87</v>
      </c>
      <c r="Z16" s="15">
        <f>[12]Outubro!$G$29</f>
        <v>72</v>
      </c>
      <c r="AA16" s="15">
        <f>[12]Outubro!$G$30</f>
        <v>61</v>
      </c>
      <c r="AB16" s="15">
        <f>[12]Outubro!$G$31</f>
        <v>55</v>
      </c>
      <c r="AC16" s="15">
        <f>[12]Outubro!$G$32</f>
        <v>24</v>
      </c>
      <c r="AD16" s="15">
        <f>[12]Outubro!$G$33</f>
        <v>42</v>
      </c>
      <c r="AE16" s="15">
        <f>[12]Outubro!$G$34</f>
        <v>42</v>
      </c>
      <c r="AF16" s="15">
        <f>[12]Outubro!$G$35</f>
        <v>41</v>
      </c>
      <c r="AG16" s="23">
        <f t="shared" si="2"/>
        <v>24</v>
      </c>
      <c r="AH16" s="98">
        <f t="shared" si="1"/>
        <v>51.258064516129032</v>
      </c>
    </row>
    <row r="17" spans="1:34" ht="17.100000000000001" customHeight="1" x14ac:dyDescent="0.2">
      <c r="A17" s="145" t="s">
        <v>8</v>
      </c>
      <c r="B17" s="15">
        <f>[13]Outubro!$G$5</f>
        <v>50</v>
      </c>
      <c r="C17" s="15">
        <f>[13]Outubro!$G$6</f>
        <v>48</v>
      </c>
      <c r="D17" s="15">
        <f>[13]Outubro!$G$7</f>
        <v>58</v>
      </c>
      <c r="E17" s="15">
        <f>[13]Outubro!$G$8</f>
        <v>55</v>
      </c>
      <c r="F17" s="15">
        <f>[13]Outubro!$G$9</f>
        <v>50</v>
      </c>
      <c r="G17" s="15">
        <f>[13]Outubro!$G$10</f>
        <v>51</v>
      </c>
      <c r="H17" s="15">
        <f>[13]Outubro!$G$11</f>
        <v>49</v>
      </c>
      <c r="I17" s="15">
        <f>[13]Outubro!$G$12</f>
        <v>90</v>
      </c>
      <c r="J17" s="15">
        <f>[13]Outubro!$G$13</f>
        <v>79</v>
      </c>
      <c r="K17" s="15">
        <f>[13]Outubro!$G$14</f>
        <v>87</v>
      </c>
      <c r="L17" s="15">
        <f>[13]Outubro!$G$15</f>
        <v>77</v>
      </c>
      <c r="M17" s="15">
        <f>[13]Outubro!$G$16</f>
        <v>59</v>
      </c>
      <c r="N17" s="15">
        <f>[13]Outubro!$G$17</f>
        <v>56</v>
      </c>
      <c r="O17" s="15">
        <f>[13]Outubro!$G$18</f>
        <v>50</v>
      </c>
      <c r="P17" s="15">
        <f>[13]Outubro!$G$19</f>
        <v>56</v>
      </c>
      <c r="Q17" s="15">
        <f>[13]Outubro!$G$20</f>
        <v>54</v>
      </c>
      <c r="R17" s="15">
        <f>[13]Outubro!$G$21</f>
        <v>72</v>
      </c>
      <c r="S17" s="15">
        <f>[13]Outubro!$G$22</f>
        <v>55</v>
      </c>
      <c r="T17" s="15">
        <f>[13]Outubro!$G$23</f>
        <v>57</v>
      </c>
      <c r="U17" s="15">
        <f>[13]Outubro!$G$24</f>
        <v>47</v>
      </c>
      <c r="V17" s="15">
        <f>[13]Outubro!$G$25</f>
        <v>39</v>
      </c>
      <c r="W17" s="15">
        <f>[13]Outubro!$G$26</f>
        <v>44</v>
      </c>
      <c r="X17" s="15">
        <f>[13]Outubro!$G$27</f>
        <v>52</v>
      </c>
      <c r="Y17" s="15">
        <f>[13]Outubro!$G$28</f>
        <v>89</v>
      </c>
      <c r="Z17" s="15" t="str">
        <f>[13]Outubro!$G$29</f>
        <v>*</v>
      </c>
      <c r="AA17" s="15">
        <f>[13]Outubro!$G$30</f>
        <v>79</v>
      </c>
      <c r="AB17" s="15">
        <f>[13]Outubro!$G$31</f>
        <v>61</v>
      </c>
      <c r="AC17" s="15">
        <f>[13]Outubro!$G$32</f>
        <v>35</v>
      </c>
      <c r="AD17" s="15">
        <f>[13]Outubro!$G$33</f>
        <v>43</v>
      </c>
      <c r="AE17" s="15">
        <f>[13]Outubro!$G$34</f>
        <v>46</v>
      </c>
      <c r="AF17" s="15">
        <f>[13]Outubro!$G$35</f>
        <v>49</v>
      </c>
      <c r="AG17" s="23">
        <f>MIN(B17:AF17)</f>
        <v>35</v>
      </c>
      <c r="AH17" s="98">
        <f>AVERAGE(B17:AF17)</f>
        <v>57.9</v>
      </c>
    </row>
    <row r="18" spans="1:34" ht="17.100000000000001" customHeight="1" x14ac:dyDescent="0.2">
      <c r="A18" s="145" t="s">
        <v>9</v>
      </c>
      <c r="B18" s="15">
        <f>[14]Outubro!$G$5</f>
        <v>48</v>
      </c>
      <c r="C18" s="15">
        <f>[14]Outubro!$G$6</f>
        <v>53</v>
      </c>
      <c r="D18" s="15">
        <f>[14]Outubro!$G$7</f>
        <v>46</v>
      </c>
      <c r="E18" s="15">
        <f>[14]Outubro!$G$8</f>
        <v>50</v>
      </c>
      <c r="F18" s="15">
        <f>[14]Outubro!$G$9</f>
        <v>55</v>
      </c>
      <c r="G18" s="15">
        <f>[14]Outubro!$G$10</f>
        <v>51</v>
      </c>
      <c r="H18" s="15">
        <f>[14]Outubro!$G$11</f>
        <v>43</v>
      </c>
      <c r="I18" s="15">
        <f>[14]Outubro!$G$12</f>
        <v>70</v>
      </c>
      <c r="J18" s="15">
        <f>[14]Outubro!$G$13</f>
        <v>84</v>
      </c>
      <c r="K18" s="15">
        <f>[14]Outubro!$G$14</f>
        <v>87</v>
      </c>
      <c r="L18" s="15">
        <f>[14]Outubro!$G$15</f>
        <v>68</v>
      </c>
      <c r="M18" s="15">
        <f>[14]Outubro!$G$16</f>
        <v>55</v>
      </c>
      <c r="N18" s="15">
        <f>[14]Outubro!$G$17</f>
        <v>50</v>
      </c>
      <c r="O18" s="15">
        <f>[14]Outubro!$G$18</f>
        <v>48</v>
      </c>
      <c r="P18" s="15">
        <f>[14]Outubro!$G$19</f>
        <v>58</v>
      </c>
      <c r="Q18" s="15">
        <f>[14]Outubro!$G$20</f>
        <v>37</v>
      </c>
      <c r="R18" s="15">
        <f>[14]Outubro!$G$21</f>
        <v>42</v>
      </c>
      <c r="S18" s="15">
        <f>[14]Outubro!$G$22</f>
        <v>45</v>
      </c>
      <c r="T18" s="15">
        <f>[14]Outubro!$G$23</f>
        <v>48</v>
      </c>
      <c r="U18" s="15">
        <f>[14]Outubro!$G$24</f>
        <v>44</v>
      </c>
      <c r="V18" s="15">
        <f>[14]Outubro!$G$25</f>
        <v>34</v>
      </c>
      <c r="W18" s="15">
        <f>[14]Outubro!$G$26</f>
        <v>31</v>
      </c>
      <c r="X18" s="15">
        <f>[14]Outubro!$G$27</f>
        <v>52</v>
      </c>
      <c r="Y18" s="15">
        <f>[14]Outubro!$G$28</f>
        <v>77</v>
      </c>
      <c r="Z18" s="15">
        <f>[14]Outubro!$G$29</f>
        <v>73</v>
      </c>
      <c r="AA18" s="15">
        <f>[14]Outubro!$G$30</f>
        <v>63</v>
      </c>
      <c r="AB18" s="15">
        <f>[14]Outubro!$G$31</f>
        <v>52</v>
      </c>
      <c r="AC18" s="15">
        <f>[14]Outubro!$G$32</f>
        <v>26</v>
      </c>
      <c r="AD18" s="15">
        <f>[14]Outubro!$G$33</f>
        <v>44</v>
      </c>
      <c r="AE18" s="15">
        <f>[14]Outubro!$G$34</f>
        <v>42</v>
      </c>
      <c r="AF18" s="15">
        <f>[14]Outubro!$G$35</f>
        <v>42</v>
      </c>
      <c r="AG18" s="23">
        <f t="shared" ref="AG18:AG30" si="5">MIN(B18:AF18)</f>
        <v>26</v>
      </c>
      <c r="AH18" s="98">
        <f t="shared" ref="AH18:AH29" si="6">AVERAGE(B18:AF18)</f>
        <v>52.193548387096776</v>
      </c>
    </row>
    <row r="19" spans="1:34" ht="17.100000000000001" customHeight="1" x14ac:dyDescent="0.2">
      <c r="A19" s="145" t="s">
        <v>46</v>
      </c>
      <c r="B19" s="15">
        <f>[15]Outubro!$G$5</f>
        <v>49</v>
      </c>
      <c r="C19" s="15">
        <f>[15]Outubro!$G$6</f>
        <v>60</v>
      </c>
      <c r="D19" s="15">
        <f>[15]Outubro!$G$7</f>
        <v>62</v>
      </c>
      <c r="E19" s="15">
        <f>[15]Outubro!$G$8</f>
        <v>47</v>
      </c>
      <c r="F19" s="15">
        <f>[15]Outubro!$G$9</f>
        <v>43</v>
      </c>
      <c r="G19" s="15">
        <f>[15]Outubro!$G$10</f>
        <v>53</v>
      </c>
      <c r="H19" s="15">
        <f>[15]Outubro!$G$11</f>
        <v>45</v>
      </c>
      <c r="I19" s="15">
        <f>[15]Outubro!$G$12</f>
        <v>52</v>
      </c>
      <c r="J19" s="15">
        <f>[15]Outubro!$G$13</f>
        <v>46</v>
      </c>
      <c r="K19" s="15">
        <f>[15]Outubro!$G$14</f>
        <v>74</v>
      </c>
      <c r="L19" s="15">
        <f>[15]Outubro!$G$15</f>
        <v>53</v>
      </c>
      <c r="M19" s="15">
        <f>[15]Outubro!$G$16</f>
        <v>58</v>
      </c>
      <c r="N19" s="15">
        <f>[15]Outubro!$G$17</f>
        <v>43</v>
      </c>
      <c r="O19" s="15">
        <f>[15]Outubro!$G$18</f>
        <v>63</v>
      </c>
      <c r="P19" s="15">
        <f>[15]Outubro!$G$19</f>
        <v>51</v>
      </c>
      <c r="Q19" s="15">
        <f>[15]Outubro!$G$20</f>
        <v>47</v>
      </c>
      <c r="R19" s="15">
        <f>[15]Outubro!$G$21</f>
        <v>43</v>
      </c>
      <c r="S19" s="15">
        <f>[15]Outubro!$G$22</f>
        <v>43</v>
      </c>
      <c r="T19" s="15">
        <f>[15]Outubro!$G$23</f>
        <v>60</v>
      </c>
      <c r="U19" s="15">
        <f>[15]Outubro!$G$24</f>
        <v>36</v>
      </c>
      <c r="V19" s="15">
        <f>[15]Outubro!$G$25</f>
        <v>29</v>
      </c>
      <c r="W19" s="15">
        <f>[15]Outubro!$G$26</f>
        <v>37</v>
      </c>
      <c r="X19" s="15">
        <f>[15]Outubro!$G$27</f>
        <v>58</v>
      </c>
      <c r="Y19" s="15">
        <f>[15]Outubro!$G$28</f>
        <v>74</v>
      </c>
      <c r="Z19" s="15">
        <f>[15]Outubro!$G$29</f>
        <v>75</v>
      </c>
      <c r="AA19" s="15">
        <f>[15]Outubro!$G$30</f>
        <v>66</v>
      </c>
      <c r="AB19" s="15">
        <f>[15]Outubro!$G$31</f>
        <v>62</v>
      </c>
      <c r="AC19" s="15">
        <f>[15]Outubro!$G$32</f>
        <v>33</v>
      </c>
      <c r="AD19" s="15">
        <f>[15]Outubro!$G$33</f>
        <v>44</v>
      </c>
      <c r="AE19" s="15">
        <f>[15]Outubro!$G$34</f>
        <v>50</v>
      </c>
      <c r="AF19" s="15">
        <f>[15]Outubro!$G$35</f>
        <v>43</v>
      </c>
      <c r="AG19" s="23">
        <f t="shared" ref="AG19" si="7">MIN(B19:AF19)</f>
        <v>29</v>
      </c>
      <c r="AH19" s="98">
        <f t="shared" ref="AH19" si="8">AVERAGE(B19:AF19)</f>
        <v>51.58064516129032</v>
      </c>
    </row>
    <row r="20" spans="1:34" ht="17.100000000000001" customHeight="1" x14ac:dyDescent="0.2">
      <c r="A20" s="145" t="s">
        <v>10</v>
      </c>
      <c r="B20" s="15">
        <f>[16]Outubro!$G$5</f>
        <v>45</v>
      </c>
      <c r="C20" s="15">
        <f>[16]Outubro!$G$6</f>
        <v>48</v>
      </c>
      <c r="D20" s="15">
        <f>[16]Outubro!$G$7</f>
        <v>52</v>
      </c>
      <c r="E20" s="15">
        <f>[16]Outubro!$G$8</f>
        <v>60</v>
      </c>
      <c r="F20" s="15">
        <f>[16]Outubro!$G$9</f>
        <v>48</v>
      </c>
      <c r="G20" s="15">
        <f>[16]Outubro!$G$10</f>
        <v>56</v>
      </c>
      <c r="H20" s="15">
        <f>[16]Outubro!$G$11</f>
        <v>45</v>
      </c>
      <c r="I20" s="15">
        <f>[16]Outubro!$G$12</f>
        <v>87</v>
      </c>
      <c r="J20" s="15">
        <f>[16]Outubro!$G$13</f>
        <v>79</v>
      </c>
      <c r="K20" s="15">
        <f>[16]Outubro!$G$14</f>
        <v>83</v>
      </c>
      <c r="L20" s="15">
        <f>[16]Outubro!$G$15</f>
        <v>78</v>
      </c>
      <c r="M20" s="15">
        <f>[16]Outubro!$G$16</f>
        <v>61</v>
      </c>
      <c r="N20" s="15">
        <f>[16]Outubro!$G$17</f>
        <v>49</v>
      </c>
      <c r="O20" s="15">
        <f>[16]Outubro!$G$18</f>
        <v>46</v>
      </c>
      <c r="P20" s="15">
        <f>[16]Outubro!$G$19</f>
        <v>54</v>
      </c>
      <c r="Q20" s="15">
        <f>[16]Outubro!$G$20</f>
        <v>41</v>
      </c>
      <c r="R20" s="15">
        <f>[16]Outubro!$G$21</f>
        <v>49</v>
      </c>
      <c r="S20" s="15">
        <f>[16]Outubro!$G$22</f>
        <v>46</v>
      </c>
      <c r="T20" s="15">
        <f>[16]Outubro!$G$23</f>
        <v>50</v>
      </c>
      <c r="U20" s="15">
        <f>[16]Outubro!$G$24</f>
        <v>45</v>
      </c>
      <c r="V20" s="15">
        <f>[16]Outubro!$G$25</f>
        <v>36</v>
      </c>
      <c r="W20" s="15">
        <f>[16]Outubro!$G$26</f>
        <v>33</v>
      </c>
      <c r="X20" s="15">
        <f>[16]Outubro!$G$27</f>
        <v>50</v>
      </c>
      <c r="Y20" s="15">
        <f>[16]Outubro!$G$28</f>
        <v>77</v>
      </c>
      <c r="Z20" s="15">
        <f>[16]Outubro!$G$29</f>
        <v>68</v>
      </c>
      <c r="AA20" s="15">
        <f>[16]Outubro!$G$30</f>
        <v>67</v>
      </c>
      <c r="AB20" s="15">
        <f>[16]Outubro!$G$31</f>
        <v>55</v>
      </c>
      <c r="AC20" s="15">
        <f>[16]Outubro!$G$32</f>
        <v>31</v>
      </c>
      <c r="AD20" s="15">
        <f>[16]Outubro!$G$33</f>
        <v>48</v>
      </c>
      <c r="AE20" s="15">
        <f>[16]Outubro!$G$34</f>
        <v>43</v>
      </c>
      <c r="AF20" s="15">
        <f>[16]Outubro!$G$35</f>
        <v>46</v>
      </c>
      <c r="AG20" s="23">
        <f t="shared" si="5"/>
        <v>31</v>
      </c>
      <c r="AH20" s="98">
        <f t="shared" si="6"/>
        <v>54.064516129032256</v>
      </c>
    </row>
    <row r="21" spans="1:34" ht="17.100000000000001" customHeight="1" x14ac:dyDescent="0.2">
      <c r="A21" s="145" t="s">
        <v>11</v>
      </c>
      <c r="B21" s="15">
        <f>[17]Outubro!$G$5</f>
        <v>44</v>
      </c>
      <c r="C21" s="15">
        <f>[17]Outubro!$G$6</f>
        <v>48</v>
      </c>
      <c r="D21" s="15">
        <f>[17]Outubro!$G$7</f>
        <v>50</v>
      </c>
      <c r="E21" s="15">
        <f>[17]Outubro!$G$8</f>
        <v>45</v>
      </c>
      <c r="F21" s="15">
        <f>[17]Outubro!$G$9</f>
        <v>45</v>
      </c>
      <c r="G21" s="15">
        <f>[17]Outubro!$G$10</f>
        <v>53</v>
      </c>
      <c r="H21" s="15">
        <f>[17]Outubro!$G$11</f>
        <v>40</v>
      </c>
      <c r="I21" s="15">
        <f>[17]Outubro!$G$12</f>
        <v>46</v>
      </c>
      <c r="J21" s="15">
        <f>[17]Outubro!$G$13</f>
        <v>40</v>
      </c>
      <c r="K21" s="15">
        <f>[17]Outubro!$G$14</f>
        <v>80</v>
      </c>
      <c r="L21" s="15">
        <f>[17]Outubro!$G$15</f>
        <v>60</v>
      </c>
      <c r="M21" s="15">
        <f>[17]Outubro!$G$16</f>
        <v>56</v>
      </c>
      <c r="N21" s="15">
        <f>[17]Outubro!$G$17</f>
        <v>43</v>
      </c>
      <c r="O21" s="15">
        <f>[17]Outubro!$G$18</f>
        <v>55</v>
      </c>
      <c r="P21" s="15">
        <f>[17]Outubro!$G$19</f>
        <v>46</v>
      </c>
      <c r="Q21" s="15">
        <f>[17]Outubro!$G$20</f>
        <v>36</v>
      </c>
      <c r="R21" s="15">
        <f>[17]Outubro!$G$21</f>
        <v>37</v>
      </c>
      <c r="S21" s="15">
        <f>[17]Outubro!$G$22</f>
        <v>33</v>
      </c>
      <c r="T21" s="15">
        <f>[17]Outubro!$G$23</f>
        <v>47</v>
      </c>
      <c r="U21" s="15">
        <f>[17]Outubro!$G$24</f>
        <v>40</v>
      </c>
      <c r="V21" s="15">
        <f>[17]Outubro!$G$25</f>
        <v>27</v>
      </c>
      <c r="W21" s="15">
        <f>[17]Outubro!$G$26</f>
        <v>28</v>
      </c>
      <c r="X21" s="15">
        <f>[17]Outubro!$G$27</f>
        <v>43</v>
      </c>
      <c r="Y21" s="15">
        <f>[17]Outubro!$G$28</f>
        <v>64</v>
      </c>
      <c r="Z21" s="15">
        <f>[17]Outubro!$G$29</f>
        <v>67</v>
      </c>
      <c r="AA21" s="15">
        <f>[17]Outubro!$G$30</f>
        <v>58</v>
      </c>
      <c r="AB21" s="15">
        <f>[17]Outubro!$G$31</f>
        <v>48</v>
      </c>
      <c r="AC21" s="15">
        <f>[17]Outubro!$G$32</f>
        <v>25</v>
      </c>
      <c r="AD21" s="15">
        <f>[17]Outubro!$G$33</f>
        <v>37</v>
      </c>
      <c r="AE21" s="15">
        <f>[17]Outubro!$G$34</f>
        <v>42</v>
      </c>
      <c r="AF21" s="15">
        <f>[17]Outubro!$G$35</f>
        <v>34</v>
      </c>
      <c r="AG21" s="23">
        <f t="shared" si="5"/>
        <v>25</v>
      </c>
      <c r="AH21" s="98">
        <f t="shared" si="6"/>
        <v>45.70967741935484</v>
      </c>
    </row>
    <row r="22" spans="1:34" ht="17.100000000000001" customHeight="1" x14ac:dyDescent="0.2">
      <c r="A22" s="145" t="s">
        <v>12</v>
      </c>
      <c r="B22" s="15">
        <f>[18]Outubro!$G$5</f>
        <v>46</v>
      </c>
      <c r="C22" s="15">
        <f>[18]Outubro!$G$6</f>
        <v>59</v>
      </c>
      <c r="D22" s="15">
        <f>[18]Outubro!$G$7</f>
        <v>61</v>
      </c>
      <c r="E22" s="15">
        <f>[18]Outubro!$G$8</f>
        <v>50</v>
      </c>
      <c r="F22" s="15">
        <f>[18]Outubro!$G$9</f>
        <v>43</v>
      </c>
      <c r="G22" s="15">
        <f>[18]Outubro!$G$10</f>
        <v>46</v>
      </c>
      <c r="H22" s="15">
        <f>[18]Outubro!$G$11</f>
        <v>44</v>
      </c>
      <c r="I22" s="15">
        <f>[18]Outubro!$G$12</f>
        <v>45</v>
      </c>
      <c r="J22" s="15">
        <f>[18]Outubro!$G$13</f>
        <v>43</v>
      </c>
      <c r="K22" s="15">
        <f>[18]Outubro!$G$14</f>
        <v>63</v>
      </c>
      <c r="L22" s="15">
        <f>[18]Outubro!$G$15</f>
        <v>46</v>
      </c>
      <c r="M22" s="15">
        <f>[18]Outubro!$G$16</f>
        <v>48</v>
      </c>
      <c r="N22" s="15">
        <f>[18]Outubro!$G$17</f>
        <v>44</v>
      </c>
      <c r="O22" s="15">
        <f>[18]Outubro!$G$18</f>
        <v>65</v>
      </c>
      <c r="P22" s="15">
        <f>[18]Outubro!$G$19</f>
        <v>44</v>
      </c>
      <c r="Q22" s="15">
        <f>[18]Outubro!$G$20</f>
        <v>44</v>
      </c>
      <c r="R22" s="15">
        <f>[18]Outubro!$G$21</f>
        <v>41</v>
      </c>
      <c r="S22" s="15">
        <f>[18]Outubro!$G$22</f>
        <v>39</v>
      </c>
      <c r="T22" s="15">
        <f>[18]Outubro!$G$23</f>
        <v>59</v>
      </c>
      <c r="U22" s="15">
        <f>[18]Outubro!$G$24</f>
        <v>42</v>
      </c>
      <c r="V22" s="15">
        <f>[18]Outubro!$G$25</f>
        <v>35</v>
      </c>
      <c r="W22" s="15">
        <f>[18]Outubro!$G$26</f>
        <v>38</v>
      </c>
      <c r="X22" s="15">
        <f>[18]Outubro!$G$27</f>
        <v>54</v>
      </c>
      <c r="Y22" s="15">
        <f>[18]Outubro!$G$28</f>
        <v>75</v>
      </c>
      <c r="Z22" s="15">
        <f>[18]Outubro!$G$29</f>
        <v>66</v>
      </c>
      <c r="AA22" s="15">
        <f>[18]Outubro!$G$30</f>
        <v>64</v>
      </c>
      <c r="AB22" s="15">
        <f>[18]Outubro!$G$31</f>
        <v>63</v>
      </c>
      <c r="AC22" s="15">
        <f>[18]Outubro!$G$32</f>
        <v>49</v>
      </c>
      <c r="AD22" s="15">
        <f>[18]Outubro!$G$33</f>
        <v>48</v>
      </c>
      <c r="AE22" s="15">
        <f>[18]Outubro!$G$34</f>
        <v>41</v>
      </c>
      <c r="AF22" s="15">
        <f>[18]Outubro!$G$35</f>
        <v>41</v>
      </c>
      <c r="AG22" s="23">
        <f t="shared" si="5"/>
        <v>35</v>
      </c>
      <c r="AH22" s="98">
        <f t="shared" si="6"/>
        <v>49.87096774193548</v>
      </c>
    </row>
    <row r="23" spans="1:34" ht="17.100000000000001" customHeight="1" x14ac:dyDescent="0.2">
      <c r="A23" s="145" t="s">
        <v>13</v>
      </c>
      <c r="B23" s="15">
        <f>[19]Outubro!$G$5</f>
        <v>38</v>
      </c>
      <c r="C23" s="15">
        <f>[19]Outubro!$G$6</f>
        <v>42</v>
      </c>
      <c r="D23" s="15">
        <f>[19]Outubro!$G$7</f>
        <v>54</v>
      </c>
      <c r="E23" s="15">
        <f>[19]Outubro!$G$8</f>
        <v>68</v>
      </c>
      <c r="F23" s="15">
        <f>[19]Outubro!$G$9</f>
        <v>56</v>
      </c>
      <c r="G23" s="15">
        <f>[19]Outubro!$G$10</f>
        <v>37</v>
      </c>
      <c r="H23" s="15">
        <f>[19]Outubro!$G$11</f>
        <v>43</v>
      </c>
      <c r="I23" s="15">
        <f>[19]Outubro!$G$12</f>
        <v>39</v>
      </c>
      <c r="J23" s="15">
        <f>[19]Outubro!$G$13</f>
        <v>39</v>
      </c>
      <c r="K23" s="15">
        <f>[19]Outubro!$G$14</f>
        <v>45</v>
      </c>
      <c r="L23" s="15">
        <f>[19]Outubro!$G$15</f>
        <v>49</v>
      </c>
      <c r="M23" s="15">
        <f>[19]Outubro!$G$16</f>
        <v>48</v>
      </c>
      <c r="N23" s="15">
        <f>[19]Outubro!$G$17</f>
        <v>55</v>
      </c>
      <c r="O23" s="15">
        <f>[19]Outubro!$G$18</f>
        <v>54</v>
      </c>
      <c r="P23" s="15">
        <f>[19]Outubro!$G$19</f>
        <v>54</v>
      </c>
      <c r="Q23" s="15">
        <f>[19]Outubro!$G$20</f>
        <v>40</v>
      </c>
      <c r="R23" s="15">
        <f>[19]Outubro!$G$21</f>
        <v>43</v>
      </c>
      <c r="S23" s="15">
        <f>[19]Outubro!$G$22</f>
        <v>37</v>
      </c>
      <c r="T23" s="15">
        <f>[19]Outubro!$G$23</f>
        <v>59</v>
      </c>
      <c r="U23" s="15">
        <f>[19]Outubro!$G$24</f>
        <v>47</v>
      </c>
      <c r="V23" s="15">
        <f>[19]Outubro!$G$25</f>
        <v>39</v>
      </c>
      <c r="W23" s="15">
        <f>[19]Outubro!$G$26</f>
        <v>48</v>
      </c>
      <c r="X23" s="15">
        <f>[19]Outubro!$G$27</f>
        <v>44</v>
      </c>
      <c r="Y23" s="15">
        <f>[19]Outubro!$G$28</f>
        <v>64</v>
      </c>
      <c r="Z23" s="15">
        <f>[19]Outubro!$G$29</f>
        <v>61</v>
      </c>
      <c r="AA23" s="15">
        <f>[19]Outubro!$G$30</f>
        <v>54</v>
      </c>
      <c r="AB23" s="15">
        <f>[19]Outubro!$G$31</f>
        <v>84</v>
      </c>
      <c r="AC23" s="15">
        <f>[19]Outubro!$G$32</f>
        <v>54</v>
      </c>
      <c r="AD23" s="15">
        <f>[19]Outubro!$G$33</f>
        <v>50</v>
      </c>
      <c r="AE23" s="15">
        <f>[19]Outubro!$G$34</f>
        <v>38</v>
      </c>
      <c r="AF23" s="15">
        <f>[19]Outubro!$G$35</f>
        <v>38</v>
      </c>
      <c r="AG23" s="23">
        <f t="shared" si="5"/>
        <v>37</v>
      </c>
      <c r="AH23" s="98">
        <f t="shared" si="6"/>
        <v>49.064516129032256</v>
      </c>
    </row>
    <row r="24" spans="1:34" ht="17.100000000000001" customHeight="1" x14ac:dyDescent="0.2">
      <c r="A24" s="145" t="s">
        <v>14</v>
      </c>
      <c r="B24" s="15">
        <f>[20]Outubro!$G$5</f>
        <v>42</v>
      </c>
      <c r="C24" s="15">
        <f>[20]Outubro!$G$6</f>
        <v>32</v>
      </c>
      <c r="D24" s="15">
        <f>[20]Outubro!$G$7</f>
        <v>29</v>
      </c>
      <c r="E24" s="15">
        <f>[20]Outubro!$G$8</f>
        <v>40</v>
      </c>
      <c r="F24" s="15">
        <f>[20]Outubro!$G$9</f>
        <v>41</v>
      </c>
      <c r="G24" s="15">
        <f>[20]Outubro!$G$10</f>
        <v>53</v>
      </c>
      <c r="H24" s="15">
        <f>[20]Outubro!$G$11</f>
        <v>34</v>
      </c>
      <c r="I24" s="15">
        <f>[20]Outubro!$G$12</f>
        <v>37</v>
      </c>
      <c r="J24" s="15">
        <f>[20]Outubro!$G$13</f>
        <v>37</v>
      </c>
      <c r="K24" s="15">
        <f>[20]Outubro!$G$14</f>
        <v>49</v>
      </c>
      <c r="L24" s="15">
        <f>[20]Outubro!$G$15</f>
        <v>53</v>
      </c>
      <c r="M24" s="15">
        <f>[20]Outubro!$G$16</f>
        <v>45</v>
      </c>
      <c r="N24" s="15">
        <f>[20]Outubro!$G$17</f>
        <v>39</v>
      </c>
      <c r="O24" s="15">
        <f>[20]Outubro!$G$18</f>
        <v>43</v>
      </c>
      <c r="P24" s="15">
        <f>[20]Outubro!$G$19</f>
        <v>47</v>
      </c>
      <c r="Q24" s="15">
        <f>[20]Outubro!$G$20</f>
        <v>35</v>
      </c>
      <c r="R24" s="15">
        <f>[20]Outubro!$G$21</f>
        <v>33</v>
      </c>
      <c r="S24" s="15">
        <f>[20]Outubro!$G$22</f>
        <v>31</v>
      </c>
      <c r="T24" s="15">
        <f>[20]Outubro!$G$23</f>
        <v>42</v>
      </c>
      <c r="U24" s="15">
        <f>[20]Outubro!$G$24</f>
        <v>43</v>
      </c>
      <c r="V24" s="15">
        <f>[20]Outubro!$G$25</f>
        <v>43</v>
      </c>
      <c r="W24" s="15">
        <f>[20]Outubro!$G$26</f>
        <v>40</v>
      </c>
      <c r="X24" s="15">
        <f>[20]Outubro!$G$27</f>
        <v>43</v>
      </c>
      <c r="Y24" s="15">
        <f>[20]Outubro!$G$28</f>
        <v>72</v>
      </c>
      <c r="Z24" s="15">
        <f>[20]Outubro!$G$29</f>
        <v>59</v>
      </c>
      <c r="AA24" s="15">
        <f>[20]Outubro!$G$30</f>
        <v>49</v>
      </c>
      <c r="AB24" s="15">
        <f>[20]Outubro!$G$31</f>
        <v>57</v>
      </c>
      <c r="AC24" s="15">
        <f>[20]Outubro!$G$32</f>
        <v>39</v>
      </c>
      <c r="AD24" s="15">
        <f>[20]Outubro!$G$33</f>
        <v>47</v>
      </c>
      <c r="AE24" s="15">
        <f>[20]Outubro!$G$34</f>
        <v>35</v>
      </c>
      <c r="AF24" s="15">
        <f>[20]Outubro!$G$35</f>
        <v>31</v>
      </c>
      <c r="AG24" s="23">
        <f t="shared" si="5"/>
        <v>29</v>
      </c>
      <c r="AH24" s="98">
        <f t="shared" si="6"/>
        <v>42.58064516129032</v>
      </c>
    </row>
    <row r="25" spans="1:34" ht="17.100000000000001" customHeight="1" x14ac:dyDescent="0.2">
      <c r="A25" s="145" t="s">
        <v>15</v>
      </c>
      <c r="B25" s="15">
        <f>[21]Outubro!$G$5</f>
        <v>42</v>
      </c>
      <c r="C25" s="15">
        <f>[21]Outubro!$G$6</f>
        <v>50</v>
      </c>
      <c r="D25" s="15">
        <f>[21]Outubro!$G$7</f>
        <v>64</v>
      </c>
      <c r="E25" s="15">
        <f>[21]Outubro!$G$8</f>
        <v>62</v>
      </c>
      <c r="F25" s="15">
        <f>[21]Outubro!$G$9</f>
        <v>49</v>
      </c>
      <c r="G25" s="15">
        <f>[21]Outubro!$G$10</f>
        <v>52</v>
      </c>
      <c r="H25" s="15">
        <f>[21]Outubro!$G$11</f>
        <v>47</v>
      </c>
      <c r="I25" s="15">
        <f>[21]Outubro!$G$12</f>
        <v>79</v>
      </c>
      <c r="J25" s="15">
        <f>[21]Outubro!$G$13</f>
        <v>64</v>
      </c>
      <c r="K25" s="15">
        <f>[21]Outubro!$G$14</f>
        <v>86</v>
      </c>
      <c r="L25" s="15">
        <f>[21]Outubro!$G$15</f>
        <v>72</v>
      </c>
      <c r="M25" s="15">
        <f>[21]Outubro!$G$16</f>
        <v>71</v>
      </c>
      <c r="N25" s="15">
        <f>[21]Outubro!$G$17</f>
        <v>57</v>
      </c>
      <c r="O25" s="15">
        <f>[21]Outubro!$G$18</f>
        <v>57</v>
      </c>
      <c r="P25" s="15">
        <f>[21]Outubro!$G$19</f>
        <v>56</v>
      </c>
      <c r="Q25" s="15">
        <f>[21]Outubro!$G$20</f>
        <v>42</v>
      </c>
      <c r="R25" s="15">
        <f>[21]Outubro!$G$21</f>
        <v>43</v>
      </c>
      <c r="S25" s="15">
        <f>[21]Outubro!$G$22</f>
        <v>46</v>
      </c>
      <c r="T25" s="15">
        <f>[21]Outubro!$G$23</f>
        <v>56</v>
      </c>
      <c r="U25" s="15">
        <f>[21]Outubro!$G$24</f>
        <v>46</v>
      </c>
      <c r="V25" s="15">
        <f>[21]Outubro!$G$25</f>
        <v>32</v>
      </c>
      <c r="W25" s="15">
        <f>[21]Outubro!$G$26</f>
        <v>35</v>
      </c>
      <c r="X25" s="15">
        <f>[21]Outubro!$G$27</f>
        <v>48</v>
      </c>
      <c r="Y25" s="15">
        <f>[21]Outubro!$G$28</f>
        <v>74</v>
      </c>
      <c r="Z25" s="15">
        <f>[21]Outubro!$G$29</f>
        <v>61</v>
      </c>
      <c r="AA25" s="15">
        <f>[21]Outubro!$G$30</f>
        <v>72</v>
      </c>
      <c r="AB25" s="15">
        <f>[21]Outubro!$G$31</f>
        <v>59</v>
      </c>
      <c r="AC25" s="15">
        <f>[21]Outubro!$G$32</f>
        <v>28</v>
      </c>
      <c r="AD25" s="15">
        <f>[21]Outubro!$G$33</f>
        <v>43</v>
      </c>
      <c r="AE25" s="15">
        <f>[21]Outubro!$G$34</f>
        <v>45</v>
      </c>
      <c r="AF25" s="15">
        <f>[21]Outubro!$G$35</f>
        <v>42</v>
      </c>
      <c r="AG25" s="23">
        <f t="shared" si="5"/>
        <v>28</v>
      </c>
      <c r="AH25" s="98">
        <f t="shared" si="6"/>
        <v>54.193548387096776</v>
      </c>
    </row>
    <row r="26" spans="1:34" ht="17.100000000000001" customHeight="1" x14ac:dyDescent="0.2">
      <c r="A26" s="145" t="s">
        <v>16</v>
      </c>
      <c r="B26" s="15">
        <f>[22]Outubro!$G$5</f>
        <v>43</v>
      </c>
      <c r="C26" s="15">
        <f>[22]Outubro!$G$6</f>
        <v>54</v>
      </c>
      <c r="D26" s="15">
        <f>[22]Outubro!$G$7</f>
        <v>69</v>
      </c>
      <c r="E26" s="15">
        <f>[22]Outubro!$G$8</f>
        <v>66</v>
      </c>
      <c r="F26" s="15">
        <f>[22]Outubro!$G$9</f>
        <v>43</v>
      </c>
      <c r="G26" s="15">
        <f>[22]Outubro!$G$10</f>
        <v>36</v>
      </c>
      <c r="H26" s="15">
        <f>[22]Outubro!$G$11</f>
        <v>41</v>
      </c>
      <c r="I26" s="15">
        <f>[22]Outubro!$G$12</f>
        <v>39</v>
      </c>
      <c r="J26" s="15">
        <f>[22]Outubro!$G$13</f>
        <v>33</v>
      </c>
      <c r="K26" s="15">
        <f>[22]Outubro!$G$14</f>
        <v>51</v>
      </c>
      <c r="L26" s="15">
        <f>[22]Outubro!$G$15</f>
        <v>53</v>
      </c>
      <c r="M26" s="15">
        <f>[22]Outubro!$G$16</f>
        <v>44</v>
      </c>
      <c r="N26" s="15">
        <f>[22]Outubro!$G$17</f>
        <v>53</v>
      </c>
      <c r="O26" s="15">
        <f>[22]Outubro!$G$18</f>
        <v>53</v>
      </c>
      <c r="P26" s="15">
        <f>[22]Outubro!$G$19</f>
        <v>48</v>
      </c>
      <c r="Q26" s="15">
        <f>[22]Outubro!$G$20</f>
        <v>38</v>
      </c>
      <c r="R26" s="15">
        <f>[22]Outubro!$G$21</f>
        <v>33</v>
      </c>
      <c r="S26" s="15">
        <f>[22]Outubro!$G$22</f>
        <v>29</v>
      </c>
      <c r="T26" s="15">
        <f>[22]Outubro!$G$23</f>
        <v>49</v>
      </c>
      <c r="U26" s="15">
        <f>[22]Outubro!$G$24</f>
        <v>46</v>
      </c>
      <c r="V26" s="15">
        <f>[22]Outubro!$G$25</f>
        <v>37</v>
      </c>
      <c r="W26" s="15">
        <f>[22]Outubro!$G$26</f>
        <v>36</v>
      </c>
      <c r="X26" s="15">
        <f>[22]Outubro!$G$27</f>
        <v>56</v>
      </c>
      <c r="Y26" s="15">
        <f>[22]Outubro!$G$28</f>
        <v>63</v>
      </c>
      <c r="Z26" s="15">
        <f>[22]Outubro!$G$29</f>
        <v>66</v>
      </c>
      <c r="AA26" s="15">
        <f>[22]Outubro!$G$30</f>
        <v>72</v>
      </c>
      <c r="AB26" s="15">
        <f>[22]Outubro!$G$31</f>
        <v>59</v>
      </c>
      <c r="AC26" s="15">
        <f>[22]Outubro!$G$32</f>
        <v>36</v>
      </c>
      <c r="AD26" s="15">
        <f>[22]Outubro!$G$33</f>
        <v>46</v>
      </c>
      <c r="AE26" s="15">
        <f>[22]Outubro!$G$34</f>
        <v>43</v>
      </c>
      <c r="AF26" s="15">
        <f>[22]Outubro!$G$35</f>
        <v>38</v>
      </c>
      <c r="AG26" s="23">
        <f t="shared" si="5"/>
        <v>29</v>
      </c>
      <c r="AH26" s="98">
        <f t="shared" si="6"/>
        <v>47.516129032258064</v>
      </c>
    </row>
    <row r="27" spans="1:34" ht="17.100000000000001" customHeight="1" x14ac:dyDescent="0.2">
      <c r="A27" s="145" t="s">
        <v>17</v>
      </c>
      <c r="B27" s="15">
        <f>[23]Outubro!$G$5</f>
        <v>43</v>
      </c>
      <c r="C27" s="15">
        <f>[23]Outubro!$G$6</f>
        <v>50</v>
      </c>
      <c r="D27" s="15">
        <f>[23]Outubro!$G$7</f>
        <v>53</v>
      </c>
      <c r="E27" s="15">
        <f>[23]Outubro!$G$8</f>
        <v>47</v>
      </c>
      <c r="F27" s="15">
        <f>[23]Outubro!$G$9</f>
        <v>49</v>
      </c>
      <c r="G27" s="15">
        <f>[23]Outubro!$G$10</f>
        <v>54</v>
      </c>
      <c r="H27" s="15">
        <f>[23]Outubro!$G$11</f>
        <v>39</v>
      </c>
      <c r="I27" s="15">
        <f>[23]Outubro!$G$12</f>
        <v>58</v>
      </c>
      <c r="J27" s="15">
        <f>[23]Outubro!$G$13</f>
        <v>59</v>
      </c>
      <c r="K27" s="15">
        <f>[23]Outubro!$G$14</f>
        <v>90</v>
      </c>
      <c r="L27" s="15">
        <f>[23]Outubro!$G$15</f>
        <v>62</v>
      </c>
      <c r="M27" s="15">
        <f>[23]Outubro!$G$16</f>
        <v>50</v>
      </c>
      <c r="N27" s="15">
        <f>[23]Outubro!$G$17</f>
        <v>48</v>
      </c>
      <c r="O27" s="15">
        <f>[23]Outubro!$G$18</f>
        <v>49</v>
      </c>
      <c r="P27" s="15">
        <f>[23]Outubro!$G$19</f>
        <v>56</v>
      </c>
      <c r="Q27" s="15">
        <f>[23]Outubro!$G$20</f>
        <v>41</v>
      </c>
      <c r="R27" s="15">
        <f>[23]Outubro!$G$21</f>
        <v>35</v>
      </c>
      <c r="S27" s="15">
        <f>[23]Outubro!$G$22</f>
        <v>34</v>
      </c>
      <c r="T27" s="15">
        <f>[23]Outubro!$G$23</f>
        <v>48</v>
      </c>
      <c r="U27" s="15">
        <f>[23]Outubro!$G$24</f>
        <v>39</v>
      </c>
      <c r="V27" s="15">
        <f>[23]Outubro!$G$25</f>
        <v>30</v>
      </c>
      <c r="W27" s="15">
        <f>[23]Outubro!$G$26</f>
        <v>30</v>
      </c>
      <c r="X27" s="15">
        <f>[23]Outubro!$G$27</f>
        <v>49</v>
      </c>
      <c r="Y27" s="15">
        <f>[23]Outubro!$G$28</f>
        <v>78</v>
      </c>
      <c r="Z27" s="15">
        <f>[23]Outubro!$G$29</f>
        <v>78</v>
      </c>
      <c r="AA27" s="15">
        <f>[23]Outubro!$G$30</f>
        <v>63</v>
      </c>
      <c r="AB27" s="15">
        <f>[23]Outubro!$G$31</f>
        <v>56</v>
      </c>
      <c r="AC27" s="15">
        <f>[23]Outubro!$G$32</f>
        <v>23</v>
      </c>
      <c r="AD27" s="15">
        <f>[23]Outubro!$G$33</f>
        <v>40</v>
      </c>
      <c r="AE27" s="15">
        <f>[23]Outubro!$G$34</f>
        <v>40</v>
      </c>
      <c r="AF27" s="15">
        <f>[23]Outubro!$G$35</f>
        <v>35</v>
      </c>
      <c r="AG27" s="23">
        <f t="shared" si="5"/>
        <v>23</v>
      </c>
      <c r="AH27" s="98">
        <f t="shared" si="6"/>
        <v>49.225806451612904</v>
      </c>
    </row>
    <row r="28" spans="1:34" ht="17.100000000000001" customHeight="1" x14ac:dyDescent="0.2">
      <c r="A28" s="145" t="s">
        <v>18</v>
      </c>
      <c r="B28" s="15">
        <f>[24]Outubro!$G$5</f>
        <v>42</v>
      </c>
      <c r="C28" s="15">
        <f>[24]Outubro!$G$6</f>
        <v>43</v>
      </c>
      <c r="D28" s="15">
        <f>[24]Outubro!$G$7</f>
        <v>39</v>
      </c>
      <c r="E28" s="15">
        <f>[24]Outubro!$G$8</f>
        <v>63</v>
      </c>
      <c r="F28" s="15">
        <f>[24]Outubro!$G$9</f>
        <v>48</v>
      </c>
      <c r="G28" s="15">
        <f>[24]Outubro!$G$10</f>
        <v>77</v>
      </c>
      <c r="H28" s="15">
        <f>[24]Outubro!$G$11</f>
        <v>43</v>
      </c>
      <c r="I28" s="15">
        <f>[24]Outubro!$G$12</f>
        <v>50</v>
      </c>
      <c r="J28" s="15">
        <f>[24]Outubro!$G$13</f>
        <v>46</v>
      </c>
      <c r="K28" s="15">
        <f>[24]Outubro!$G$14</f>
        <v>42</v>
      </c>
      <c r="L28" s="15">
        <f>[24]Outubro!$G$15</f>
        <v>55</v>
      </c>
      <c r="M28" s="15">
        <f>[24]Outubro!$G$16</f>
        <v>56</v>
      </c>
      <c r="N28" s="15" t="str">
        <f>[24]Outubro!$G$17</f>
        <v>*</v>
      </c>
      <c r="O28" s="15">
        <f>[24]Outubro!$G$18</f>
        <v>49</v>
      </c>
      <c r="P28" s="15" t="str">
        <f>[24]Outubro!$G$19</f>
        <v>*</v>
      </c>
      <c r="Q28" s="15" t="str">
        <f>[24]Outubro!$G$20</f>
        <v>*</v>
      </c>
      <c r="R28" s="15" t="str">
        <f>[24]Outubro!$G$21</f>
        <v>*</v>
      </c>
      <c r="S28" s="15" t="str">
        <f>[24]Outubro!$G$22</f>
        <v>*</v>
      </c>
      <c r="T28" s="15" t="str">
        <f>[24]Outubro!$G$23</f>
        <v>*</v>
      </c>
      <c r="U28" s="15" t="str">
        <f>[24]Outubro!$G$24</f>
        <v>*</v>
      </c>
      <c r="V28" s="15" t="str">
        <f>[24]Outubro!$G$25</f>
        <v>*</v>
      </c>
      <c r="W28" s="15" t="str">
        <f>[24]Outubro!$G$26</f>
        <v>*</v>
      </c>
      <c r="X28" s="15" t="str">
        <f>[24]Outubro!$G$27</f>
        <v>*</v>
      </c>
      <c r="Y28" s="15" t="str">
        <f>[24]Outubro!$G$28</f>
        <v>*</v>
      </c>
      <c r="Z28" s="15" t="str">
        <f>[24]Outubro!$G$29</f>
        <v>*</v>
      </c>
      <c r="AA28" s="15" t="str">
        <f>[24]Outubro!$G$30</f>
        <v>*</v>
      </c>
      <c r="AB28" s="15" t="str">
        <f>[24]Outubro!$G$31</f>
        <v>*</v>
      </c>
      <c r="AC28" s="15" t="str">
        <f>[24]Outubro!$G$32</f>
        <v>*</v>
      </c>
      <c r="AD28" s="15" t="str">
        <f>[24]Outubro!$G$33</f>
        <v>*</v>
      </c>
      <c r="AE28" s="15" t="str">
        <f>[24]Outubro!$G$34</f>
        <v>*</v>
      </c>
      <c r="AF28" s="15" t="str">
        <f>[24]Outubro!$G$35</f>
        <v>*</v>
      </c>
      <c r="AG28" s="23">
        <f>MIN(B28:AF28)</f>
        <v>39</v>
      </c>
      <c r="AH28" s="98">
        <f t="shared" si="6"/>
        <v>50.230769230769234</v>
      </c>
    </row>
    <row r="29" spans="1:34" ht="17.100000000000001" customHeight="1" x14ac:dyDescent="0.2">
      <c r="A29" s="145" t="s">
        <v>19</v>
      </c>
      <c r="B29" s="15">
        <f>[25]Outubro!$G$5</f>
        <v>46</v>
      </c>
      <c r="C29" s="15">
        <f>[25]Outubro!$G$6</f>
        <v>38</v>
      </c>
      <c r="D29" s="15">
        <f>[25]Outubro!$G$7</f>
        <v>78</v>
      </c>
      <c r="E29" s="15">
        <f>[25]Outubro!$G$8</f>
        <v>56</v>
      </c>
      <c r="F29" s="15">
        <f>[25]Outubro!$G$9</f>
        <v>35</v>
      </c>
      <c r="G29" s="15">
        <f>[25]Outubro!$G$10</f>
        <v>48</v>
      </c>
      <c r="H29" s="15">
        <f>[25]Outubro!$G$11</f>
        <v>64</v>
      </c>
      <c r="I29" s="15">
        <f>[25]Outubro!$G$12</f>
        <v>84</v>
      </c>
      <c r="J29" s="15">
        <f>[25]Outubro!$G$13</f>
        <v>73</v>
      </c>
      <c r="K29" s="15">
        <f>[25]Outubro!$G$14</f>
        <v>82</v>
      </c>
      <c r="L29" s="15">
        <f>[25]Outubro!$G$15</f>
        <v>76</v>
      </c>
      <c r="M29" s="15">
        <f>[25]Outubro!$G$16</f>
        <v>58</v>
      </c>
      <c r="N29" s="15">
        <f>[25]Outubro!$G$17</f>
        <v>60</v>
      </c>
      <c r="O29" s="15">
        <f>[25]Outubro!$G$18</f>
        <v>60</v>
      </c>
      <c r="P29" s="15">
        <f>[25]Outubro!$G$19</f>
        <v>62</v>
      </c>
      <c r="Q29" s="15">
        <f>[25]Outubro!$G$20</f>
        <v>54</v>
      </c>
      <c r="R29" s="15">
        <f>[25]Outubro!$G$21</f>
        <v>73</v>
      </c>
      <c r="S29" s="15">
        <f>[25]Outubro!$G$22</f>
        <v>58</v>
      </c>
      <c r="T29" s="15">
        <f>[25]Outubro!$G$23</f>
        <v>63</v>
      </c>
      <c r="U29" s="15">
        <f>[25]Outubro!$G$24</f>
        <v>50</v>
      </c>
      <c r="V29" s="15">
        <f>[25]Outubro!$G$25</f>
        <v>39</v>
      </c>
      <c r="W29" s="15">
        <f>[25]Outubro!$G$26</f>
        <v>36</v>
      </c>
      <c r="X29" s="15">
        <f>[25]Outubro!$G$27</f>
        <v>53</v>
      </c>
      <c r="Y29" s="15">
        <f>[25]Outubro!$G$28</f>
        <v>88</v>
      </c>
      <c r="Z29" s="15">
        <f>[25]Outubro!$G$29</f>
        <v>75</v>
      </c>
      <c r="AA29" s="15">
        <f>[25]Outubro!$G$30</f>
        <v>77</v>
      </c>
      <c r="AB29" s="15">
        <f>[25]Outubro!$G$31</f>
        <v>56</v>
      </c>
      <c r="AC29" s="15">
        <f>[25]Outubro!$G$32</f>
        <v>34</v>
      </c>
      <c r="AD29" s="15">
        <f>[25]Outubro!$G$33</f>
        <v>38</v>
      </c>
      <c r="AE29" s="15">
        <f>[25]Outubro!$G$34</f>
        <v>43</v>
      </c>
      <c r="AF29" s="15">
        <f>[25]Outubro!$G$35</f>
        <v>49</v>
      </c>
      <c r="AG29" s="23">
        <f t="shared" si="5"/>
        <v>34</v>
      </c>
      <c r="AH29" s="98">
        <f t="shared" si="6"/>
        <v>58.258064516129032</v>
      </c>
    </row>
    <row r="30" spans="1:34" ht="17.100000000000001" customHeight="1" x14ac:dyDescent="0.2">
      <c r="A30" s="145" t="s">
        <v>31</v>
      </c>
      <c r="B30" s="15">
        <f>[26]Outubro!$G$5</f>
        <v>48</v>
      </c>
      <c r="C30" s="15">
        <f>[26]Outubro!$G$6</f>
        <v>55</v>
      </c>
      <c r="D30" s="15">
        <f>[26]Outubro!$G$7</f>
        <v>46</v>
      </c>
      <c r="E30" s="15">
        <f>[26]Outubro!$G$8</f>
        <v>44</v>
      </c>
      <c r="F30" s="15">
        <f>[26]Outubro!$G$9</f>
        <v>53</v>
      </c>
      <c r="G30" s="15">
        <f>[26]Outubro!$G$10</f>
        <v>51</v>
      </c>
      <c r="H30" s="15">
        <f>[26]Outubro!$G$11</f>
        <v>47</v>
      </c>
      <c r="I30" s="15">
        <f>[26]Outubro!$G$12</f>
        <v>47</v>
      </c>
      <c r="J30" s="15">
        <f>[26]Outubro!$G$13</f>
        <v>49</v>
      </c>
      <c r="K30" s="15">
        <f>[26]Outubro!$G$14</f>
        <v>80</v>
      </c>
      <c r="L30" s="15">
        <f>[26]Outubro!$G$15</f>
        <v>50</v>
      </c>
      <c r="M30" s="15">
        <f>[26]Outubro!$G$16</f>
        <v>51</v>
      </c>
      <c r="N30" s="15">
        <f>[26]Outubro!$G$17</f>
        <v>57</v>
      </c>
      <c r="O30" s="15">
        <f>[26]Outubro!$G$18</f>
        <v>56</v>
      </c>
      <c r="P30" s="15">
        <f>[26]Outubro!$G$19</f>
        <v>46</v>
      </c>
      <c r="Q30" s="15">
        <f>[26]Outubro!$G$20</f>
        <v>49</v>
      </c>
      <c r="R30" s="15">
        <f>[26]Outubro!$G$21</f>
        <v>42</v>
      </c>
      <c r="S30" s="15">
        <f>[26]Outubro!$G$22</f>
        <v>41</v>
      </c>
      <c r="T30" s="15">
        <f>[26]Outubro!$G$23</f>
        <v>37</v>
      </c>
      <c r="U30" s="15">
        <f>[26]Outubro!$G$24</f>
        <v>38</v>
      </c>
      <c r="V30" s="15">
        <f>[26]Outubro!$G$25</f>
        <v>27</v>
      </c>
      <c r="W30" s="15">
        <f>[26]Outubro!$G$26</f>
        <v>32</v>
      </c>
      <c r="X30" s="15">
        <f>[26]Outubro!$G$27</f>
        <v>48</v>
      </c>
      <c r="Y30" s="15">
        <f>[26]Outubro!$G$28</f>
        <v>76</v>
      </c>
      <c r="Z30" s="15">
        <f>[26]Outubro!$G$29</f>
        <v>72</v>
      </c>
      <c r="AA30" s="15">
        <f>[26]Outubro!$G$30</f>
        <v>61</v>
      </c>
      <c r="AB30" s="15">
        <f>[26]Outubro!$G$31</f>
        <v>51</v>
      </c>
      <c r="AC30" s="15">
        <f>[26]Outubro!$G$32</f>
        <v>30</v>
      </c>
      <c r="AD30" s="15">
        <f>[26]Outubro!$G$33</f>
        <v>39</v>
      </c>
      <c r="AE30" s="15">
        <f>[26]Outubro!$G$34</f>
        <v>44</v>
      </c>
      <c r="AF30" s="15">
        <f>[26]Outubro!$G$35</f>
        <v>40</v>
      </c>
      <c r="AG30" s="23">
        <f t="shared" si="5"/>
        <v>27</v>
      </c>
      <c r="AH30" s="98">
        <f>AVERAGE(B30:AF30)</f>
        <v>48.612903225806448</v>
      </c>
    </row>
    <row r="31" spans="1:34" ht="17.100000000000001" customHeight="1" x14ac:dyDescent="0.2">
      <c r="A31" s="145" t="s">
        <v>48</v>
      </c>
      <c r="B31" s="15">
        <f>[27]Outubro!$G$5</f>
        <v>36</v>
      </c>
      <c r="C31" s="15">
        <f>[27]Outubro!$G$6</f>
        <v>35</v>
      </c>
      <c r="D31" s="15">
        <f>[27]Outubro!$G$7</f>
        <v>37</v>
      </c>
      <c r="E31" s="15">
        <f>[27]Outubro!$G$8</f>
        <v>63</v>
      </c>
      <c r="F31" s="15">
        <f>[27]Outubro!$G$9</f>
        <v>41</v>
      </c>
      <c r="G31" s="15">
        <f>[27]Outubro!$G$10</f>
        <v>47</v>
      </c>
      <c r="H31" s="15">
        <f>[27]Outubro!$G$11</f>
        <v>36</v>
      </c>
      <c r="I31" s="15">
        <f>[27]Outubro!$G$12</f>
        <v>40</v>
      </c>
      <c r="J31" s="15">
        <f>[27]Outubro!$G$13</f>
        <v>41</v>
      </c>
      <c r="K31" s="15">
        <f>[27]Outubro!$G$14</f>
        <v>45</v>
      </c>
      <c r="L31" s="15">
        <f>[27]Outubro!$G$15</f>
        <v>48</v>
      </c>
      <c r="M31" s="15">
        <f>[27]Outubro!$G$16</f>
        <v>37</v>
      </c>
      <c r="N31" s="15">
        <f>[27]Outubro!$G$17</f>
        <v>46</v>
      </c>
      <c r="O31" s="15">
        <f>[27]Outubro!$G$18</f>
        <v>54</v>
      </c>
      <c r="P31" s="15">
        <f>[27]Outubro!$G$19</f>
        <v>43</v>
      </c>
      <c r="Q31" s="15">
        <f>[27]Outubro!$G$20</f>
        <v>33</v>
      </c>
      <c r="R31" s="15">
        <f>[27]Outubro!$G$21</f>
        <v>45</v>
      </c>
      <c r="S31" s="15">
        <f>[27]Outubro!$G$22</f>
        <v>39</v>
      </c>
      <c r="T31" s="15">
        <f>[27]Outubro!$G$23</f>
        <v>38</v>
      </c>
      <c r="U31" s="15">
        <f>[27]Outubro!$G$24</f>
        <v>62</v>
      </c>
      <c r="V31" s="15">
        <f>[27]Outubro!$G$25</f>
        <v>39</v>
      </c>
      <c r="W31" s="15">
        <f>[27]Outubro!$G$26</f>
        <v>44</v>
      </c>
      <c r="X31" s="15">
        <f>[27]Outubro!$G$27</f>
        <v>41</v>
      </c>
      <c r="Y31" s="15">
        <f>[27]Outubro!$G$28</f>
        <v>76</v>
      </c>
      <c r="Z31" s="15">
        <f>[27]Outubro!$G$29</f>
        <v>41</v>
      </c>
      <c r="AA31" s="15">
        <f>[27]Outubro!$G$30</f>
        <v>41</v>
      </c>
      <c r="AB31" s="15">
        <f>[27]Outubro!$G$31</f>
        <v>59</v>
      </c>
      <c r="AC31" s="15">
        <f>[27]Outubro!$G$32</f>
        <v>55</v>
      </c>
      <c r="AD31" s="15">
        <f>[27]Outubro!$G$33</f>
        <v>42</v>
      </c>
      <c r="AE31" s="15">
        <f>[27]Outubro!$G$34</f>
        <v>33</v>
      </c>
      <c r="AF31" s="15">
        <f>[27]Outubro!$G$35</f>
        <v>45</v>
      </c>
      <c r="AG31" s="23">
        <f>MIN(B31:AF31)</f>
        <v>33</v>
      </c>
      <c r="AH31" s="98">
        <f>AVERAGE(B31:AF31)</f>
        <v>44.58064516129032</v>
      </c>
    </row>
    <row r="32" spans="1:34" ht="17.100000000000001" customHeight="1" x14ac:dyDescent="0.2">
      <c r="A32" s="145" t="s">
        <v>20</v>
      </c>
      <c r="B32" s="15">
        <f>[28]Outubro!$G$5</f>
        <v>41</v>
      </c>
      <c r="C32" s="15">
        <f>[28]Outubro!$G$6</f>
        <v>39</v>
      </c>
      <c r="D32" s="15">
        <f>[28]Outubro!$G$7</f>
        <v>29</v>
      </c>
      <c r="E32" s="15">
        <f>[28]Outubro!$G$8</f>
        <v>31</v>
      </c>
      <c r="F32" s="15">
        <f>[28]Outubro!$G$9</f>
        <v>43</v>
      </c>
      <c r="G32" s="15">
        <f>[28]Outubro!$G$10</f>
        <v>37</v>
      </c>
      <c r="H32" s="15">
        <f>[28]Outubro!$G$11</f>
        <v>42</v>
      </c>
      <c r="I32" s="15">
        <f>[28]Outubro!$G$12</f>
        <v>60</v>
      </c>
      <c r="J32" s="15">
        <f>[28]Outubro!$G$13</f>
        <v>39</v>
      </c>
      <c r="K32" s="15">
        <f>[28]Outubro!$G$14</f>
        <v>65</v>
      </c>
      <c r="L32" s="15">
        <f>[28]Outubro!$G$15</f>
        <v>49</v>
      </c>
      <c r="M32" s="15">
        <f>[28]Outubro!$G$16</f>
        <v>40</v>
      </c>
      <c r="N32" s="15">
        <f>[28]Outubro!$G$17</f>
        <v>56</v>
      </c>
      <c r="O32" s="15">
        <f>[28]Outubro!$G$18</f>
        <v>45</v>
      </c>
      <c r="P32" s="15">
        <f>[28]Outubro!$G$19</f>
        <v>44</v>
      </c>
      <c r="Q32" s="15">
        <f>[28]Outubro!$G$20</f>
        <v>31</v>
      </c>
      <c r="R32" s="15">
        <f>[28]Outubro!$G$21</f>
        <v>33</v>
      </c>
      <c r="S32" s="15">
        <f>[28]Outubro!$G$22</f>
        <v>32</v>
      </c>
      <c r="T32" s="15">
        <f>[28]Outubro!$G$23</f>
        <v>37</v>
      </c>
      <c r="U32" s="15">
        <f>[28]Outubro!$G$24</f>
        <v>32</v>
      </c>
      <c r="V32" s="15">
        <f>[28]Outubro!$G$25</f>
        <v>30</v>
      </c>
      <c r="W32" s="15">
        <f>[28]Outubro!$G$26</f>
        <v>31</v>
      </c>
      <c r="X32" s="15">
        <f>[28]Outubro!$G$27</f>
        <v>32</v>
      </c>
      <c r="Y32" s="15">
        <f>[28]Outubro!$G$28</f>
        <v>68</v>
      </c>
      <c r="Z32" s="15">
        <f>[28]Outubro!$G$29</f>
        <v>72</v>
      </c>
      <c r="AA32" s="15">
        <f>[28]Outubro!$G$30</f>
        <v>53</v>
      </c>
      <c r="AB32" s="15">
        <f>[28]Outubro!$G$31</f>
        <v>61</v>
      </c>
      <c r="AC32" s="15">
        <f>[28]Outubro!$G$32</f>
        <v>28</v>
      </c>
      <c r="AD32" s="15">
        <f>[28]Outubro!$G$33</f>
        <v>32</v>
      </c>
      <c r="AE32" s="15">
        <f>[28]Outubro!$G$34</f>
        <v>32</v>
      </c>
      <c r="AF32" s="15">
        <f>[28]Outubro!$G$35</f>
        <v>32</v>
      </c>
      <c r="AG32" s="23">
        <f>MIN(B32:AF32)</f>
        <v>28</v>
      </c>
      <c r="AH32" s="98">
        <f>AVERAGE(B32:AF32)</f>
        <v>41.806451612903224</v>
      </c>
    </row>
    <row r="33" spans="1:34" ht="17.100000000000001" customHeight="1" x14ac:dyDescent="0.2">
      <c r="A33" s="89" t="s">
        <v>116</v>
      </c>
      <c r="B33" s="15">
        <f>[29]Outubro!$G$5</f>
        <v>49</v>
      </c>
      <c r="C33" s="15">
        <f>[29]Outubro!$G$6</f>
        <v>55</v>
      </c>
      <c r="D33" s="15">
        <f>[29]Outubro!$G$7</f>
        <v>49</v>
      </c>
      <c r="E33" s="15">
        <f>[29]Outubro!$G$8</f>
        <v>50</v>
      </c>
      <c r="F33" s="15">
        <f>[29]Outubro!$G$9</f>
        <v>59</v>
      </c>
      <c r="G33" s="15">
        <f>[29]Outubro!$G$10</f>
        <v>56</v>
      </c>
      <c r="H33" s="15">
        <f>[29]Outubro!$G$11</f>
        <v>45</v>
      </c>
      <c r="I33" s="15">
        <f>[29]Outubro!$G$12</f>
        <v>72</v>
      </c>
      <c r="J33" s="15">
        <f>[29]Outubro!$G$13</f>
        <v>87</v>
      </c>
      <c r="K33" s="15">
        <f>[29]Outubro!$G$14</f>
        <v>85</v>
      </c>
      <c r="L33" s="15">
        <f>[29]Outubro!$G$15</f>
        <v>70</v>
      </c>
      <c r="M33" s="15">
        <f>[29]Outubro!$G$16</f>
        <v>56</v>
      </c>
      <c r="N33" s="15">
        <f>[29]Outubro!$G$17</f>
        <v>57</v>
      </c>
      <c r="O33" s="15">
        <f>[29]Outubro!$G$18</f>
        <v>44</v>
      </c>
      <c r="P33" s="15">
        <f>[29]Outubro!$G$19</f>
        <v>59</v>
      </c>
      <c r="Q33" s="15">
        <f>[29]Outubro!$G$20</f>
        <v>43</v>
      </c>
      <c r="R33" s="15">
        <f>[29]Outubro!$G$21</f>
        <v>42</v>
      </c>
      <c r="S33" s="15">
        <f>[29]Outubro!$G$22</f>
        <v>43</v>
      </c>
      <c r="T33" s="15">
        <f>[29]Outubro!$G$23</f>
        <v>53</v>
      </c>
      <c r="U33" s="15">
        <f>[29]Outubro!$G$24</f>
        <v>47</v>
      </c>
      <c r="V33" s="15">
        <f>[29]Outubro!$G$25</f>
        <v>38</v>
      </c>
      <c r="W33" s="15">
        <f>[29]Outubro!$G$26</f>
        <v>29</v>
      </c>
      <c r="X33" s="15">
        <f>[29]Outubro!$G$27</f>
        <v>51</v>
      </c>
      <c r="Y33" s="15">
        <f>[29]Outubro!$G$28</f>
        <v>75</v>
      </c>
      <c r="Z33" s="15">
        <f>[29]Outubro!$G$29</f>
        <v>81</v>
      </c>
      <c r="AA33" s="15">
        <f>[29]Outubro!$G$30</f>
        <v>62</v>
      </c>
      <c r="AB33" s="15">
        <f>[29]Outubro!$G$31</f>
        <v>57</v>
      </c>
      <c r="AC33" s="15">
        <f>[29]Outubro!$G$32</f>
        <v>27</v>
      </c>
      <c r="AD33" s="15">
        <f>[29]Outubro!$G$33</f>
        <v>45</v>
      </c>
      <c r="AE33" s="15">
        <f>[29]Outubro!$G$34</f>
        <v>42</v>
      </c>
      <c r="AF33" s="15">
        <f>[29]Outubro!$G$35</f>
        <v>41</v>
      </c>
      <c r="AG33" s="22">
        <f>MIN(B33:AF33)</f>
        <v>27</v>
      </c>
      <c r="AH33" s="103">
        <f>AVERAGE(B33:AF33)</f>
        <v>53.838709677419352</v>
      </c>
    </row>
    <row r="34" spans="1:34" ht="17.100000000000001" customHeight="1" x14ac:dyDescent="0.2">
      <c r="A34" s="89" t="s">
        <v>195</v>
      </c>
      <c r="B34" s="15" t="str">
        <f>[30]Outubro!$G$5</f>
        <v>*</v>
      </c>
      <c r="C34" s="15" t="str">
        <f>[30]Outubro!$G$6</f>
        <v>*</v>
      </c>
      <c r="D34" s="15" t="str">
        <f>[30]Outubro!$G$7</f>
        <v>*</v>
      </c>
      <c r="E34" s="15" t="str">
        <f>[30]Outubro!$G$8</f>
        <v>*</v>
      </c>
      <c r="F34" s="15" t="str">
        <f>[30]Outubro!$G$9</f>
        <v>*</v>
      </c>
      <c r="G34" s="15" t="str">
        <f>[30]Outubro!$G$10</f>
        <v>*</v>
      </c>
      <c r="H34" s="15" t="str">
        <f>[30]Outubro!$G$11</f>
        <v>*</v>
      </c>
      <c r="I34" s="15" t="str">
        <f>[30]Outubro!$G$12</f>
        <v>*</v>
      </c>
      <c r="J34" s="15" t="str">
        <f>[30]Outubro!$G$13</f>
        <v>*</v>
      </c>
      <c r="K34" s="15" t="str">
        <f>[30]Outubro!$G$14</f>
        <v>*</v>
      </c>
      <c r="L34" s="15" t="str">
        <f>[30]Outubro!$G$15</f>
        <v>*</v>
      </c>
      <c r="M34" s="15" t="str">
        <f>[30]Outubro!$G$16</f>
        <v>*</v>
      </c>
      <c r="N34" s="15" t="str">
        <f>[30]Outubro!$G$17</f>
        <v>*</v>
      </c>
      <c r="O34" s="15" t="str">
        <f>[30]Outubro!$G$18</f>
        <v>*</v>
      </c>
      <c r="P34" s="15" t="str">
        <f>[30]Outubro!$G$19</f>
        <v>*</v>
      </c>
      <c r="Q34" s="15" t="str">
        <f>[30]Outubro!$G$20</f>
        <v>*</v>
      </c>
      <c r="R34" s="15" t="str">
        <f>[30]Outubro!$G$21</f>
        <v>*</v>
      </c>
      <c r="S34" s="15" t="str">
        <f>[30]Outubro!$G$22</f>
        <v>*</v>
      </c>
      <c r="T34" s="15" t="str">
        <f>[30]Outubro!$G$23</f>
        <v>*</v>
      </c>
      <c r="U34" s="15" t="str">
        <f>[30]Outubro!$G$24</f>
        <v>*</v>
      </c>
      <c r="V34" s="15" t="str">
        <f>[30]Outubro!$G$25</f>
        <v>*</v>
      </c>
      <c r="W34" s="15" t="str">
        <f>[30]Outubro!$G$26</f>
        <v>*</v>
      </c>
      <c r="X34" s="15" t="str">
        <f>[30]Outubro!$G$27</f>
        <v>*</v>
      </c>
      <c r="Y34" s="15" t="str">
        <f>[30]Outubro!$G$28</f>
        <v>*</v>
      </c>
      <c r="Z34" s="15" t="str">
        <f>[30]Outubro!$G$29</f>
        <v>*</v>
      </c>
      <c r="AA34" s="15" t="str">
        <f>[30]Outubro!$G$30</f>
        <v>*</v>
      </c>
      <c r="AB34" s="15" t="str">
        <f>[30]Outubro!$G$31</f>
        <v>*</v>
      </c>
      <c r="AC34" s="15" t="str">
        <f>[30]Outubro!$G$32</f>
        <v>*</v>
      </c>
      <c r="AD34" s="15" t="str">
        <f>[30]Outubro!$G$33</f>
        <v>*</v>
      </c>
      <c r="AE34" s="15" t="str">
        <f>[30]Outubro!$G$34</f>
        <v>*</v>
      </c>
      <c r="AF34" s="15" t="str">
        <f>[30]Outubro!$G$35</f>
        <v>*</v>
      </c>
      <c r="AG34" s="23" t="s">
        <v>204</v>
      </c>
      <c r="AH34" s="98" t="s">
        <v>204</v>
      </c>
    </row>
    <row r="35" spans="1:34" ht="17.100000000000001" customHeight="1" x14ac:dyDescent="0.2">
      <c r="A35" s="89" t="s">
        <v>124</v>
      </c>
      <c r="B35" s="15">
        <f>[31]Outubro!$G$5</f>
        <v>44</v>
      </c>
      <c r="C35" s="15">
        <f>[31]Outubro!$G$6</f>
        <v>46</v>
      </c>
      <c r="D35" s="15">
        <f>[31]Outubro!$G$7</f>
        <v>45</v>
      </c>
      <c r="E35" s="15">
        <f>[31]Outubro!$G$8</f>
        <v>48</v>
      </c>
      <c r="F35" s="15">
        <f>[31]Outubro!$G$9</f>
        <v>54</v>
      </c>
      <c r="G35" s="15">
        <f>[31]Outubro!$G$10</f>
        <v>52</v>
      </c>
      <c r="H35" s="15">
        <f>[31]Outubro!$G$11</f>
        <v>44</v>
      </c>
      <c r="I35" s="15">
        <f>[31]Outubro!$G$12</f>
        <v>50</v>
      </c>
      <c r="J35" s="15">
        <f>[31]Outubro!$G$13</f>
        <v>48</v>
      </c>
      <c r="K35" s="15">
        <f>[31]Outubro!$G$14</f>
        <v>50</v>
      </c>
      <c r="L35" s="15">
        <f>[31]Outubro!$G$15</f>
        <v>61</v>
      </c>
      <c r="M35" s="15">
        <f>[31]Outubro!$G$16</f>
        <v>56</v>
      </c>
      <c r="N35" s="15">
        <f>[31]Outubro!$G$17</f>
        <v>62</v>
      </c>
      <c r="O35" s="15">
        <f>[31]Outubro!$G$18</f>
        <v>51</v>
      </c>
      <c r="P35" s="15">
        <f>[31]Outubro!$G$19</f>
        <v>57</v>
      </c>
      <c r="Q35" s="15">
        <f>[31]Outubro!$G$20</f>
        <v>44</v>
      </c>
      <c r="R35" s="15">
        <f>[31]Outubro!$G$21</f>
        <v>42</v>
      </c>
      <c r="S35" s="15">
        <f>[31]Outubro!$G$22</f>
        <v>42</v>
      </c>
      <c r="T35" s="15">
        <f>[31]Outubro!$G$23</f>
        <v>53</v>
      </c>
      <c r="U35" s="15">
        <f>[31]Outubro!$G$24</f>
        <v>45</v>
      </c>
      <c r="V35" s="15">
        <f>[31]Outubro!$G$25</f>
        <v>38</v>
      </c>
      <c r="W35" s="15">
        <f>[31]Outubro!$G$26</f>
        <v>38</v>
      </c>
      <c r="X35" s="15">
        <f>[31]Outubro!$G$27</f>
        <v>55</v>
      </c>
      <c r="Y35" s="15">
        <f>[31]Outubro!$G$28</f>
        <v>90</v>
      </c>
      <c r="Z35" s="15">
        <f>[31]Outubro!$G$29</f>
        <v>71</v>
      </c>
      <c r="AA35" s="15">
        <f>[31]Outubro!$G$30</f>
        <v>62</v>
      </c>
      <c r="AB35" s="15">
        <f>[31]Outubro!$G$31</f>
        <v>73</v>
      </c>
      <c r="AC35" s="15">
        <f>[31]Outubro!$G$32</f>
        <v>51</v>
      </c>
      <c r="AD35" s="15">
        <f>[31]Outubro!$G$33</f>
        <v>50</v>
      </c>
      <c r="AE35" s="15">
        <f>[31]Outubro!$G$34</f>
        <v>41</v>
      </c>
      <c r="AF35" s="15">
        <f>[31]Outubro!$G$35</f>
        <v>45</v>
      </c>
      <c r="AG35" s="23">
        <f t="shared" ref="AG35:AG44" si="9">MIN(B35:AF35)</f>
        <v>38</v>
      </c>
      <c r="AH35" s="98">
        <f t="shared" ref="AH35:AH44" si="10">AVERAGE(B35:AF35)</f>
        <v>51.87096774193548</v>
      </c>
    </row>
    <row r="36" spans="1:34" ht="17.100000000000001" customHeight="1" x14ac:dyDescent="0.2">
      <c r="A36" s="89" t="s">
        <v>127</v>
      </c>
      <c r="B36" s="15">
        <f>[32]Outubro!$G$5</f>
        <v>53</v>
      </c>
      <c r="C36" s="15">
        <f>[32]Outubro!$G$6</f>
        <v>57</v>
      </c>
      <c r="D36" s="15">
        <f>[32]Outubro!$G$7</f>
        <v>59</v>
      </c>
      <c r="E36" s="15">
        <f>[32]Outubro!$G$8</f>
        <v>54</v>
      </c>
      <c r="F36" s="15">
        <f>[32]Outubro!$G$9</f>
        <v>49</v>
      </c>
      <c r="G36" s="15">
        <f>[32]Outubro!$G$10</f>
        <v>52</v>
      </c>
      <c r="H36" s="15">
        <f>[32]Outubro!$G$11</f>
        <v>45</v>
      </c>
      <c r="I36" s="15">
        <f>[32]Outubro!$G$12</f>
        <v>55</v>
      </c>
      <c r="J36" s="15">
        <f>[32]Outubro!$G$13</f>
        <v>38</v>
      </c>
      <c r="K36" s="15">
        <f>[32]Outubro!$G$14</f>
        <v>71</v>
      </c>
      <c r="L36" s="15">
        <f>[32]Outubro!$G$15</f>
        <v>55</v>
      </c>
      <c r="M36" s="15">
        <f>[32]Outubro!$G$16</f>
        <v>61</v>
      </c>
      <c r="N36" s="15">
        <f>[32]Outubro!$G$17</f>
        <v>48</v>
      </c>
      <c r="O36" s="15">
        <f>[32]Outubro!$G$18</f>
        <v>63</v>
      </c>
      <c r="P36" s="15">
        <f>[32]Outubro!$G$19</f>
        <v>50</v>
      </c>
      <c r="Q36" s="15">
        <f>[32]Outubro!$G$20</f>
        <v>51</v>
      </c>
      <c r="R36" s="15">
        <f>[32]Outubro!$G$21</f>
        <v>46</v>
      </c>
      <c r="S36" s="15">
        <f>[32]Outubro!$G$22</f>
        <v>43</v>
      </c>
      <c r="T36" s="15">
        <f>[32]Outubro!$G$23</f>
        <v>70</v>
      </c>
      <c r="U36" s="15">
        <f>[32]Outubro!$G$24</f>
        <v>45</v>
      </c>
      <c r="V36" s="15">
        <f>[32]Outubro!$G$25</f>
        <v>40</v>
      </c>
      <c r="W36" s="15">
        <f>[32]Outubro!$G$26</f>
        <v>42</v>
      </c>
      <c r="X36" s="15">
        <f>[32]Outubro!$G$27</f>
        <v>57</v>
      </c>
      <c r="Y36" s="15">
        <f>[32]Outubro!$G$28</f>
        <v>76</v>
      </c>
      <c r="Z36" s="15">
        <f>[32]Outubro!$G$29</f>
        <v>71</v>
      </c>
      <c r="AA36" s="15">
        <f>[32]Outubro!$G$30</f>
        <v>61</v>
      </c>
      <c r="AB36" s="15">
        <f>[32]Outubro!$G$31</f>
        <v>57</v>
      </c>
      <c r="AC36" s="15">
        <f>[32]Outubro!$G$32</f>
        <v>43</v>
      </c>
      <c r="AD36" s="15">
        <f>[32]Outubro!$G$33</f>
        <v>43</v>
      </c>
      <c r="AE36" s="15">
        <f>[32]Outubro!$G$34</f>
        <v>48</v>
      </c>
      <c r="AF36" s="15">
        <f>[32]Outubro!$G$35</f>
        <v>44</v>
      </c>
      <c r="AG36" s="62">
        <f t="shared" si="9"/>
        <v>38</v>
      </c>
      <c r="AH36" s="98">
        <f t="shared" si="10"/>
        <v>53.12903225806452</v>
      </c>
    </row>
    <row r="37" spans="1:34" ht="17.100000000000001" customHeight="1" x14ac:dyDescent="0.2">
      <c r="A37" s="89" t="s">
        <v>131</v>
      </c>
      <c r="B37" s="15">
        <f>[33]Outubro!$G$5</f>
        <v>45</v>
      </c>
      <c r="C37" s="15">
        <f>[33]Outubro!$G$6</f>
        <v>46</v>
      </c>
      <c r="D37" s="15">
        <f>[33]Outubro!$G$7</f>
        <v>41</v>
      </c>
      <c r="E37" s="15">
        <f>[33]Outubro!$G$8</f>
        <v>40</v>
      </c>
      <c r="F37" s="15">
        <f>[33]Outubro!$G$9</f>
        <v>48</v>
      </c>
      <c r="G37" s="15">
        <f>[33]Outubro!$G$10</f>
        <v>47</v>
      </c>
      <c r="H37" s="15">
        <f>[33]Outubro!$G$11</f>
        <v>46</v>
      </c>
      <c r="I37" s="15">
        <f>[33]Outubro!$G$12</f>
        <v>71</v>
      </c>
      <c r="J37" s="15">
        <f>[33]Outubro!$G$13</f>
        <v>47</v>
      </c>
      <c r="K37" s="15">
        <f>[33]Outubro!$G$14</f>
        <v>80</v>
      </c>
      <c r="L37" s="15">
        <f>[33]Outubro!$G$15</f>
        <v>56</v>
      </c>
      <c r="M37" s="15">
        <f>[33]Outubro!$G$16</f>
        <v>49</v>
      </c>
      <c r="N37" s="15">
        <f>[33]Outubro!$G$17</f>
        <v>64</v>
      </c>
      <c r="O37" s="15">
        <f>[33]Outubro!$G$18</f>
        <v>45</v>
      </c>
      <c r="P37" s="15">
        <f>[33]Outubro!$G$19</f>
        <v>48</v>
      </c>
      <c r="Q37" s="15">
        <f>[33]Outubro!$G$20</f>
        <v>46</v>
      </c>
      <c r="R37" s="15">
        <f>[33]Outubro!$G$21</f>
        <v>45</v>
      </c>
      <c r="S37" s="15">
        <f>[33]Outubro!$G$22</f>
        <v>44</v>
      </c>
      <c r="T37" s="15">
        <f>[33]Outubro!$G$23</f>
        <v>54</v>
      </c>
      <c r="U37" s="15">
        <f>[33]Outubro!$G$24</f>
        <v>42</v>
      </c>
      <c r="V37" s="15">
        <f>[33]Outubro!$G$25</f>
        <v>37</v>
      </c>
      <c r="W37" s="15">
        <f>[33]Outubro!$G$26</f>
        <v>35</v>
      </c>
      <c r="X37" s="15">
        <f>[33]Outubro!$G$27</f>
        <v>44</v>
      </c>
      <c r="Y37" s="15">
        <f>[33]Outubro!$G$28</f>
        <v>72</v>
      </c>
      <c r="Z37" s="15">
        <f>[33]Outubro!$G$29</f>
        <v>73</v>
      </c>
      <c r="AA37" s="15">
        <f>[33]Outubro!$G$30</f>
        <v>59</v>
      </c>
      <c r="AB37" s="15">
        <f>[33]Outubro!$G$31</f>
        <v>57</v>
      </c>
      <c r="AC37" s="15">
        <f>[33]Outubro!$G$32</f>
        <v>37</v>
      </c>
      <c r="AD37" s="15">
        <f>[33]Outubro!$G$33</f>
        <v>45</v>
      </c>
      <c r="AE37" s="15">
        <f>[33]Outubro!$G$34</f>
        <v>43</v>
      </c>
      <c r="AF37" s="15">
        <f>[33]Outubro!$G$35</f>
        <v>39</v>
      </c>
      <c r="AG37" s="23">
        <f>MIN(B37:AF37)</f>
        <v>35</v>
      </c>
      <c r="AH37" s="98">
        <f>AVERAGE(B37:AF37)</f>
        <v>49.838709677419352</v>
      </c>
    </row>
    <row r="38" spans="1:34" ht="17.100000000000001" customHeight="1" x14ac:dyDescent="0.2">
      <c r="A38" s="89" t="s">
        <v>134</v>
      </c>
      <c r="B38" s="15">
        <f>[34]Outubro!$G$5</f>
        <v>39</v>
      </c>
      <c r="C38" s="15">
        <f>[34]Outubro!$G$6</f>
        <v>50</v>
      </c>
      <c r="D38" s="15">
        <f>[34]Outubro!$G$7</f>
        <v>53</v>
      </c>
      <c r="E38" s="15">
        <f>[34]Outubro!$G$8</f>
        <v>64</v>
      </c>
      <c r="F38" s="15">
        <f>[34]Outubro!$G$9</f>
        <v>49</v>
      </c>
      <c r="G38" s="15">
        <f>[34]Outubro!$G$10</f>
        <v>52</v>
      </c>
      <c r="H38" s="15">
        <f>[34]Outubro!$G$11</f>
        <v>46</v>
      </c>
      <c r="I38" s="15">
        <f>[34]Outubro!$G$12</f>
        <v>80</v>
      </c>
      <c r="J38" s="15">
        <f>[34]Outubro!$G$13</f>
        <v>57</v>
      </c>
      <c r="K38" s="15">
        <f>[34]Outubro!$G$14</f>
        <v>89</v>
      </c>
      <c r="L38" s="15">
        <f>[34]Outubro!$G$15</f>
        <v>71</v>
      </c>
      <c r="M38" s="15">
        <f>[34]Outubro!$G$16</f>
        <v>62</v>
      </c>
      <c r="N38" s="15">
        <f>[34]Outubro!$G$17</f>
        <v>46</v>
      </c>
      <c r="O38" s="15">
        <f>[34]Outubro!$G$18</f>
        <v>50</v>
      </c>
      <c r="P38" s="15">
        <f>[34]Outubro!$G$19</f>
        <v>48</v>
      </c>
      <c r="Q38" s="15">
        <f>[34]Outubro!$G$20</f>
        <v>42</v>
      </c>
      <c r="R38" s="15">
        <f>[34]Outubro!$G$21</f>
        <v>47</v>
      </c>
      <c r="S38" s="15">
        <f>[34]Outubro!$G$22</f>
        <v>39</v>
      </c>
      <c r="T38" s="15">
        <f>[34]Outubro!$G$23</f>
        <v>47</v>
      </c>
      <c r="U38" s="15">
        <f>[34]Outubro!$G$24</f>
        <v>47</v>
      </c>
      <c r="V38" s="15">
        <f>[34]Outubro!$G$25</f>
        <v>38</v>
      </c>
      <c r="W38" s="15">
        <f>[34]Outubro!$G$26</f>
        <v>36</v>
      </c>
      <c r="X38" s="15">
        <f>[34]Outubro!$G$27</f>
        <v>47</v>
      </c>
      <c r="Y38" s="15">
        <f>[34]Outubro!$G$28</f>
        <v>79</v>
      </c>
      <c r="Z38" s="15">
        <f>[34]Outubro!$G$29</f>
        <v>65</v>
      </c>
      <c r="AA38" s="15">
        <f>[34]Outubro!$G$30</f>
        <v>71</v>
      </c>
      <c r="AB38" s="15">
        <f>[34]Outubro!$G$31</f>
        <v>56</v>
      </c>
      <c r="AC38" s="15">
        <f>[34]Outubro!$G$32</f>
        <v>30</v>
      </c>
      <c r="AD38" s="15">
        <f>[34]Outubro!$G$33</f>
        <v>46</v>
      </c>
      <c r="AE38" s="15">
        <f>[34]Outubro!$G$34</f>
        <v>43</v>
      </c>
      <c r="AF38" s="15">
        <f>[34]Outubro!$G$35</f>
        <v>46</v>
      </c>
      <c r="AG38" s="23">
        <f t="shared" si="9"/>
        <v>30</v>
      </c>
      <c r="AH38" s="98">
        <f t="shared" si="10"/>
        <v>52.741935483870968</v>
      </c>
    </row>
    <row r="39" spans="1:34" ht="17.100000000000001" customHeight="1" x14ac:dyDescent="0.2">
      <c r="A39" s="89" t="s">
        <v>196</v>
      </c>
      <c r="B39" s="15" t="str">
        <f>[35]Outubro!$G$5</f>
        <v>*</v>
      </c>
      <c r="C39" s="15" t="str">
        <f>[35]Outubro!$G$6</f>
        <v>*</v>
      </c>
      <c r="D39" s="15" t="str">
        <f>[35]Outubro!$G$7</f>
        <v>*</v>
      </c>
      <c r="E39" s="15" t="str">
        <f>[35]Outubro!$G$8</f>
        <v>*</v>
      </c>
      <c r="F39" s="15" t="str">
        <f>[35]Outubro!$G$9</f>
        <v>*</v>
      </c>
      <c r="G39" s="15" t="str">
        <f>[35]Outubro!$G$10</f>
        <v>*</v>
      </c>
      <c r="H39" s="15" t="str">
        <f>[35]Outubro!$G$11</f>
        <v>*</v>
      </c>
      <c r="I39" s="15" t="str">
        <f>[35]Outubro!$G$12</f>
        <v>*</v>
      </c>
      <c r="J39" s="15" t="str">
        <f>[35]Outubro!$G$13</f>
        <v>*</v>
      </c>
      <c r="K39" s="15" t="str">
        <f>[35]Outubro!$G$14</f>
        <v>*</v>
      </c>
      <c r="L39" s="15" t="str">
        <f>[35]Outubro!$G$15</f>
        <v>*</v>
      </c>
      <c r="M39" s="15" t="str">
        <f>[35]Outubro!$G$16</f>
        <v>*</v>
      </c>
      <c r="N39" s="15" t="str">
        <f>[35]Outubro!$G$17</f>
        <v>*</v>
      </c>
      <c r="O39" s="15" t="str">
        <f>[35]Outubro!$G$18</f>
        <v>*</v>
      </c>
      <c r="P39" s="15" t="str">
        <f>[35]Outubro!$G$19</f>
        <v>*</v>
      </c>
      <c r="Q39" s="15" t="str">
        <f>[35]Outubro!$G$20</f>
        <v>*</v>
      </c>
      <c r="R39" s="15" t="str">
        <f>[35]Outubro!$G$21</f>
        <v>*</v>
      </c>
      <c r="S39" s="15" t="str">
        <f>[35]Outubro!$G$22</f>
        <v>*</v>
      </c>
      <c r="T39" s="15" t="str">
        <f>[35]Outubro!$G$23</f>
        <v>*</v>
      </c>
      <c r="U39" s="15" t="str">
        <f>[35]Outubro!$G$24</f>
        <v>*</v>
      </c>
      <c r="V39" s="15" t="str">
        <f>[35]Outubro!$G$25</f>
        <v>*</v>
      </c>
      <c r="W39" s="15" t="str">
        <f>[35]Outubro!$G$26</f>
        <v>*</v>
      </c>
      <c r="X39" s="15" t="str">
        <f>[35]Outubro!$G$27</f>
        <v>*</v>
      </c>
      <c r="Y39" s="15">
        <f>[35]Outubro!$G$28</f>
        <v>83</v>
      </c>
      <c r="Z39" s="15">
        <f>[35]Outubro!$G$29</f>
        <v>67</v>
      </c>
      <c r="AA39" s="15" t="str">
        <f>[35]Outubro!$G$30</f>
        <v>*</v>
      </c>
      <c r="AB39" s="15" t="str">
        <f>[35]Outubro!$G$31</f>
        <v>*</v>
      </c>
      <c r="AC39" s="15" t="str">
        <f>[35]Outubro!$G$32</f>
        <v>*</v>
      </c>
      <c r="AD39" s="15" t="str">
        <f>[35]Outubro!$G$33</f>
        <v>*</v>
      </c>
      <c r="AE39" s="15" t="str">
        <f>[35]Outubro!$G$34</f>
        <v>*</v>
      </c>
      <c r="AF39" s="15" t="str">
        <f>[35]Outubro!$G$35</f>
        <v>*</v>
      </c>
      <c r="AG39" s="23">
        <f t="shared" si="9"/>
        <v>67</v>
      </c>
      <c r="AH39" s="98">
        <f t="shared" si="10"/>
        <v>75</v>
      </c>
    </row>
    <row r="40" spans="1:34" ht="17.100000000000001" customHeight="1" x14ac:dyDescent="0.2">
      <c r="A40" s="89" t="s">
        <v>197</v>
      </c>
      <c r="B40" s="15" t="str">
        <f>[36]Outubro!$G$5</f>
        <v>*</v>
      </c>
      <c r="C40" s="15" t="str">
        <f>[36]Outubro!$G$6</f>
        <v>*</v>
      </c>
      <c r="D40" s="15" t="str">
        <f>[36]Outubro!$G$7</f>
        <v>*</v>
      </c>
      <c r="E40" s="15" t="str">
        <f>[36]Outubro!$G$8</f>
        <v>*</v>
      </c>
      <c r="F40" s="15" t="str">
        <f>[36]Outubro!$G$9</f>
        <v>*</v>
      </c>
      <c r="G40" s="15" t="str">
        <f>[36]Outubro!$G$10</f>
        <v>*</v>
      </c>
      <c r="H40" s="15" t="str">
        <f>[36]Outubro!$G$11</f>
        <v>*</v>
      </c>
      <c r="I40" s="15" t="str">
        <f>[36]Outubro!$G$12</f>
        <v>*</v>
      </c>
      <c r="J40" s="15" t="str">
        <f>[36]Outubro!$G$13</f>
        <v>*</v>
      </c>
      <c r="K40" s="15" t="str">
        <f>[36]Outubro!$G$14</f>
        <v>*</v>
      </c>
      <c r="L40" s="15" t="str">
        <f>[36]Outubro!$G$15</f>
        <v>*</v>
      </c>
      <c r="M40" s="15" t="str">
        <f>[36]Outubro!$G$16</f>
        <v>*</v>
      </c>
      <c r="N40" s="15" t="str">
        <f>[36]Outubro!$G$17</f>
        <v>*</v>
      </c>
      <c r="O40" s="15" t="str">
        <f>[36]Outubro!$G$18</f>
        <v>*</v>
      </c>
      <c r="P40" s="15" t="str">
        <f>[36]Outubro!$G$19</f>
        <v>*</v>
      </c>
      <c r="Q40" s="15" t="str">
        <f>[36]Outubro!$G$20</f>
        <v>*</v>
      </c>
      <c r="R40" s="15" t="str">
        <f>[36]Outubro!$G$21</f>
        <v>*</v>
      </c>
      <c r="S40" s="15" t="str">
        <f>[36]Outubro!$G$22</f>
        <v>*</v>
      </c>
      <c r="T40" s="15" t="str">
        <f>[36]Outubro!$G$23</f>
        <v>*</v>
      </c>
      <c r="U40" s="15" t="str">
        <f>[36]Outubro!$G$24</f>
        <v>*</v>
      </c>
      <c r="V40" s="15" t="str">
        <f>[36]Outubro!$G$25</f>
        <v>*</v>
      </c>
      <c r="W40" s="15" t="str">
        <f>[36]Outubro!$G$26</f>
        <v>*</v>
      </c>
      <c r="X40" s="15" t="str">
        <f>[36]Outubro!$G$27</f>
        <v>*</v>
      </c>
      <c r="Y40" s="15" t="str">
        <f>[36]Outubro!$G$28</f>
        <v>*</v>
      </c>
      <c r="Z40" s="15" t="str">
        <f>[36]Outubro!$G$29</f>
        <v>*</v>
      </c>
      <c r="AA40" s="15" t="str">
        <f>[36]Outubro!$G$30</f>
        <v>*</v>
      </c>
      <c r="AB40" s="15" t="str">
        <f>[36]Outubro!$G$31</f>
        <v>*</v>
      </c>
      <c r="AC40" s="15" t="str">
        <f>[36]Outubro!$G$32</f>
        <v>*</v>
      </c>
      <c r="AD40" s="15" t="str">
        <f>[36]Outubro!$G$33</f>
        <v>*</v>
      </c>
      <c r="AE40" s="15">
        <f>[36]Outubro!$G$34</f>
        <v>42</v>
      </c>
      <c r="AF40" s="15" t="str">
        <f>[36]Outubro!$G$35</f>
        <v>*</v>
      </c>
      <c r="AG40" s="23">
        <f t="shared" si="9"/>
        <v>42</v>
      </c>
      <c r="AH40" s="98">
        <f t="shared" si="10"/>
        <v>42</v>
      </c>
    </row>
    <row r="41" spans="1:34" ht="17.100000000000001" customHeight="1" x14ac:dyDescent="0.2">
      <c r="A41" s="89" t="s">
        <v>198</v>
      </c>
      <c r="B41" s="15">
        <f>[37]Outubro!$G$5</f>
        <v>50</v>
      </c>
      <c r="C41" s="15">
        <f>[37]Outubro!$G$6</f>
        <v>46</v>
      </c>
      <c r="D41" s="15">
        <f>[37]Outubro!$G$7</f>
        <v>67</v>
      </c>
      <c r="E41" s="15">
        <f>[37]Outubro!$G$8</f>
        <v>58</v>
      </c>
      <c r="F41" s="15">
        <f>[37]Outubro!$G$9</f>
        <v>46</v>
      </c>
      <c r="G41" s="15">
        <f>[37]Outubro!$G$10</f>
        <v>49</v>
      </c>
      <c r="H41" s="15">
        <f>[37]Outubro!$G$11</f>
        <v>52</v>
      </c>
      <c r="I41" s="15">
        <f>[37]Outubro!$G$12</f>
        <v>83</v>
      </c>
      <c r="J41" s="15">
        <f>[37]Outubro!$G$13</f>
        <v>77</v>
      </c>
      <c r="K41" s="15">
        <f>[37]Outubro!$G$14</f>
        <v>85</v>
      </c>
      <c r="L41" s="15">
        <f>[37]Outubro!$G$15</f>
        <v>74</v>
      </c>
      <c r="M41" s="15">
        <f>[37]Outubro!$G$16</f>
        <v>58</v>
      </c>
      <c r="N41" s="15">
        <f>[37]Outubro!$G$17</f>
        <v>61</v>
      </c>
      <c r="O41" s="15">
        <f>[37]Outubro!$G$18</f>
        <v>54</v>
      </c>
      <c r="P41" s="15">
        <f>[37]Outubro!$G$19</f>
        <v>59</v>
      </c>
      <c r="Q41" s="15">
        <f>[37]Outubro!$G$20</f>
        <v>56</v>
      </c>
      <c r="R41" s="15">
        <f>[37]Outubro!$G$21</f>
        <v>81</v>
      </c>
      <c r="S41" s="15">
        <f>[37]Outubro!$G$22</f>
        <v>56</v>
      </c>
      <c r="T41" s="15">
        <f>[37]Outubro!$G$23</f>
        <v>61</v>
      </c>
      <c r="U41" s="15">
        <f>[37]Outubro!$G$24</f>
        <v>47</v>
      </c>
      <c r="V41" s="15">
        <f>[37]Outubro!$G$25</f>
        <v>40</v>
      </c>
      <c r="W41" s="15">
        <f>[37]Outubro!$G$26</f>
        <v>38</v>
      </c>
      <c r="X41" s="15">
        <f>[37]Outubro!$G$27</f>
        <v>53</v>
      </c>
      <c r="Y41" s="15">
        <f>[37]Outubro!$G$28</f>
        <v>83</v>
      </c>
      <c r="Z41" s="15">
        <f>[37]Outubro!$G$29</f>
        <v>79</v>
      </c>
      <c r="AA41" s="15">
        <f>[37]Outubro!$G$30</f>
        <v>78</v>
      </c>
      <c r="AB41" s="15">
        <f>[37]Outubro!$G$31</f>
        <v>54</v>
      </c>
      <c r="AC41" s="15">
        <f>[37]Outubro!$G$32</f>
        <v>35</v>
      </c>
      <c r="AD41" s="15">
        <f>[37]Outubro!$G$33</f>
        <v>40</v>
      </c>
      <c r="AE41" s="15">
        <f>[37]Outubro!$G$34</f>
        <v>45</v>
      </c>
      <c r="AF41" s="15">
        <f>[37]Outubro!$G$35</f>
        <v>49</v>
      </c>
      <c r="AG41" s="23">
        <f t="shared" si="9"/>
        <v>35</v>
      </c>
      <c r="AH41" s="98">
        <f t="shared" si="10"/>
        <v>58.516129032258064</v>
      </c>
    </row>
    <row r="42" spans="1:34" ht="17.100000000000001" customHeight="1" x14ac:dyDescent="0.2">
      <c r="A42" s="89" t="s">
        <v>199</v>
      </c>
      <c r="B42" s="15" t="str">
        <f>[38]Outubro!$G$5</f>
        <v>*</v>
      </c>
      <c r="C42" s="15" t="str">
        <f>[38]Outubro!$G$6</f>
        <v>*</v>
      </c>
      <c r="D42" s="15" t="str">
        <f>[38]Outubro!$G$7</f>
        <v>*</v>
      </c>
      <c r="E42" s="15" t="str">
        <f>[38]Outubro!$G$8</f>
        <v>*</v>
      </c>
      <c r="F42" s="15" t="str">
        <f>[38]Outubro!$G$9</f>
        <v>*</v>
      </c>
      <c r="G42" s="15" t="str">
        <f>[38]Outubro!$G$10</f>
        <v>*</v>
      </c>
      <c r="H42" s="15" t="str">
        <f>[38]Outubro!$G$11</f>
        <v>*</v>
      </c>
      <c r="I42" s="15" t="str">
        <f>[38]Outubro!$G$12</f>
        <v>*</v>
      </c>
      <c r="J42" s="15" t="str">
        <f>[38]Outubro!$G$13</f>
        <v>*</v>
      </c>
      <c r="K42" s="15" t="str">
        <f>[38]Outubro!$G$14</f>
        <v>*</v>
      </c>
      <c r="L42" s="15" t="str">
        <f>[38]Outubro!$G$15</f>
        <v>*</v>
      </c>
      <c r="M42" s="15" t="str">
        <f>[38]Outubro!$G$16</f>
        <v>*</v>
      </c>
      <c r="N42" s="15" t="str">
        <f>[38]Outubro!$G$17</f>
        <v>*</v>
      </c>
      <c r="O42" s="15" t="str">
        <f>[38]Outubro!$G$18</f>
        <v>*</v>
      </c>
      <c r="P42" s="15" t="str">
        <f>[38]Outubro!$G$19</f>
        <v>*</v>
      </c>
      <c r="Q42" s="15" t="str">
        <f>[38]Outubro!$G$20</f>
        <v>*</v>
      </c>
      <c r="R42" s="15" t="str">
        <f>[38]Outubro!$G$21</f>
        <v>*</v>
      </c>
      <c r="S42" s="15" t="str">
        <f>[38]Outubro!$G$22</f>
        <v>*</v>
      </c>
      <c r="T42" s="15" t="str">
        <f>[38]Outubro!$G$23</f>
        <v>*</v>
      </c>
      <c r="U42" s="15" t="str">
        <f>[38]Outubro!$G$24</f>
        <v>*</v>
      </c>
      <c r="V42" s="15" t="str">
        <f>[38]Outubro!$G$25</f>
        <v>*</v>
      </c>
      <c r="W42" s="15" t="str">
        <f>[38]Outubro!$G$26</f>
        <v>*</v>
      </c>
      <c r="X42" s="15" t="str">
        <f>[38]Outubro!$G$27</f>
        <v>*</v>
      </c>
      <c r="Y42" s="15" t="str">
        <f>[38]Outubro!$G$28</f>
        <v>*</v>
      </c>
      <c r="Z42" s="15" t="str">
        <f>[38]Outubro!$G$29</f>
        <v>*</v>
      </c>
      <c r="AA42" s="15" t="str">
        <f>[38]Outubro!$G$30</f>
        <v>*</v>
      </c>
      <c r="AB42" s="15" t="str">
        <f>[38]Outubro!$G$31</f>
        <v>*</v>
      </c>
      <c r="AC42" s="15" t="str">
        <f>[38]Outubro!$G$32</f>
        <v>*</v>
      </c>
      <c r="AD42" s="15" t="str">
        <f>[38]Outubro!$G$33</f>
        <v>*</v>
      </c>
      <c r="AE42" s="15" t="str">
        <f>[38]Outubro!$G$34</f>
        <v>*</v>
      </c>
      <c r="AF42" s="15" t="str">
        <f>[38]Outubro!$G$35</f>
        <v>*</v>
      </c>
      <c r="AG42" s="23" t="s">
        <v>204</v>
      </c>
      <c r="AH42" s="98" t="s">
        <v>204</v>
      </c>
    </row>
    <row r="43" spans="1:34" ht="17.100000000000001" customHeight="1" x14ac:dyDescent="0.2">
      <c r="A43" s="89" t="s">
        <v>200</v>
      </c>
      <c r="B43" s="15">
        <f>[39]Outubro!$G$5</f>
        <v>40</v>
      </c>
      <c r="C43" s="15">
        <f>[39]Outubro!$G$6</f>
        <v>53</v>
      </c>
      <c r="D43" s="15">
        <f>[39]Outubro!$G$7</f>
        <v>52</v>
      </c>
      <c r="E43" s="15">
        <f>[39]Outubro!$G$8</f>
        <v>59</v>
      </c>
      <c r="F43" s="15">
        <f>[39]Outubro!$G$9</f>
        <v>54</v>
      </c>
      <c r="G43" s="15">
        <f>[39]Outubro!$G$10</f>
        <v>49</v>
      </c>
      <c r="H43" s="15">
        <f>[39]Outubro!$G$11</f>
        <v>49</v>
      </c>
      <c r="I43" s="15">
        <f>[39]Outubro!$G$12</f>
        <v>83</v>
      </c>
      <c r="J43" s="15">
        <f>[39]Outubro!$G$13</f>
        <v>77</v>
      </c>
      <c r="K43" s="15">
        <f>[39]Outubro!$G$14</f>
        <v>83</v>
      </c>
      <c r="L43" s="15">
        <f>[39]Outubro!$G$15</f>
        <v>75</v>
      </c>
      <c r="M43" s="15">
        <f>[39]Outubro!$G$16</f>
        <v>66</v>
      </c>
      <c r="N43" s="15">
        <f>[39]Outubro!$G$17</f>
        <v>51</v>
      </c>
      <c r="O43" s="15">
        <f>[39]Outubro!$G$18</f>
        <v>52</v>
      </c>
      <c r="P43" s="15">
        <f>[39]Outubro!$G$19</f>
        <v>47</v>
      </c>
      <c r="Q43" s="15">
        <f>[39]Outubro!$G$20</f>
        <v>44</v>
      </c>
      <c r="R43" s="15">
        <f>[39]Outubro!$G$21</f>
        <v>44</v>
      </c>
      <c r="S43" s="15">
        <f>[39]Outubro!$G$22</f>
        <v>42</v>
      </c>
      <c r="T43" s="15">
        <f>[39]Outubro!$G$23</f>
        <v>57</v>
      </c>
      <c r="U43" s="15">
        <f>[39]Outubro!$G$24</f>
        <v>45</v>
      </c>
      <c r="V43" s="15">
        <f>[39]Outubro!$G$25</f>
        <v>36</v>
      </c>
      <c r="W43" s="15">
        <f>[39]Outubro!$G$26</f>
        <v>34</v>
      </c>
      <c r="X43" s="15">
        <f>[39]Outubro!$G$27</f>
        <v>47</v>
      </c>
      <c r="Y43" s="15">
        <f>[39]Outubro!$G$28</f>
        <v>77</v>
      </c>
      <c r="Z43" s="15">
        <f>[39]Outubro!$G$29</f>
        <v>64</v>
      </c>
      <c r="AA43" s="15">
        <f>[39]Outubro!$G$30</f>
        <v>70</v>
      </c>
      <c r="AB43" s="15">
        <f>[39]Outubro!$G$31</f>
        <v>58</v>
      </c>
      <c r="AC43" s="15">
        <f>[39]Outubro!$G$32</f>
        <v>26</v>
      </c>
      <c r="AD43" s="15">
        <f>[39]Outubro!$G$33</f>
        <v>43</v>
      </c>
      <c r="AE43" s="15">
        <f>[39]Outubro!$G$34</f>
        <v>52</v>
      </c>
      <c r="AF43" s="15">
        <f>[39]Outubro!$G$35</f>
        <v>51</v>
      </c>
      <c r="AG43" s="23">
        <f t="shared" si="9"/>
        <v>26</v>
      </c>
      <c r="AH43" s="98">
        <f t="shared" si="10"/>
        <v>54.193548387096776</v>
      </c>
    </row>
    <row r="44" spans="1:34" ht="17.100000000000001" customHeight="1" x14ac:dyDescent="0.2">
      <c r="A44" s="89" t="s">
        <v>201</v>
      </c>
      <c r="B44" s="15">
        <f>[40]Outubro!$G$5</f>
        <v>66</v>
      </c>
      <c r="C44" s="15">
        <f>[40]Outubro!$G$6</f>
        <v>67</v>
      </c>
      <c r="D44" s="15">
        <f>[40]Outubro!$G$7</f>
        <v>72</v>
      </c>
      <c r="E44" s="15">
        <f>[40]Outubro!$G$8</f>
        <v>65</v>
      </c>
      <c r="F44" s="15">
        <f>[40]Outubro!$G$9</f>
        <v>67</v>
      </c>
      <c r="G44" s="15">
        <f>[40]Outubro!$G$10</f>
        <v>66</v>
      </c>
      <c r="H44" s="15">
        <f>[40]Outubro!$G$11</f>
        <v>63</v>
      </c>
      <c r="I44" s="15">
        <f>[40]Outubro!$G$12</f>
        <v>65</v>
      </c>
      <c r="J44" s="15">
        <f>[40]Outubro!$G$13</f>
        <v>64</v>
      </c>
      <c r="K44" s="15">
        <f>[40]Outubro!$G$14</f>
        <v>82</v>
      </c>
      <c r="L44" s="15">
        <f>[40]Outubro!$G$15</f>
        <v>74</v>
      </c>
      <c r="M44" s="15">
        <f>[40]Outubro!$G$16</f>
        <v>67</v>
      </c>
      <c r="N44" s="15">
        <f>[40]Outubro!$G$17</f>
        <v>67</v>
      </c>
      <c r="O44" s="15">
        <f>[40]Outubro!$G$18</f>
        <v>67</v>
      </c>
      <c r="P44" s="15">
        <f>[40]Outubro!$G$19</f>
        <v>70</v>
      </c>
      <c r="Q44" s="15">
        <f>[40]Outubro!$G$20</f>
        <v>61</v>
      </c>
      <c r="R44" s="15">
        <f>[40]Outubro!$G$21</f>
        <v>64</v>
      </c>
      <c r="S44" s="15">
        <f>[40]Outubro!$G$22</f>
        <v>63</v>
      </c>
      <c r="T44" s="15">
        <f>[40]Outubro!$G$23</f>
        <v>60</v>
      </c>
      <c r="U44" s="15">
        <f>[40]Outubro!$G$24</f>
        <v>55</v>
      </c>
      <c r="V44" s="15">
        <f>[40]Outubro!$G$25</f>
        <v>46</v>
      </c>
      <c r="W44" s="15">
        <f>[40]Outubro!$G$26</f>
        <v>48</v>
      </c>
      <c r="X44" s="15">
        <f>[40]Outubro!$G$27</f>
        <v>53</v>
      </c>
      <c r="Y44" s="15">
        <f>[40]Outubro!$G$28</f>
        <v>76</v>
      </c>
      <c r="Z44" s="15">
        <f>[40]Outubro!$G$29</f>
        <v>76</v>
      </c>
      <c r="AA44" s="15">
        <f>[40]Outubro!$G$30</f>
        <v>70</v>
      </c>
      <c r="AB44" s="15">
        <f>[40]Outubro!$G$31</f>
        <v>69</v>
      </c>
      <c r="AC44" s="15">
        <f>[40]Outubro!$G$32</f>
        <v>44</v>
      </c>
      <c r="AD44" s="15">
        <f>[40]Outubro!$G$33</f>
        <v>55</v>
      </c>
      <c r="AE44" s="15">
        <f>[40]Outubro!$G$34</f>
        <v>57</v>
      </c>
      <c r="AF44" s="15">
        <f>[40]Outubro!$G$35</f>
        <v>56</v>
      </c>
      <c r="AG44" s="23">
        <f t="shared" si="9"/>
        <v>44</v>
      </c>
      <c r="AH44" s="98">
        <f t="shared" si="10"/>
        <v>63.70967741935484</v>
      </c>
    </row>
    <row r="45" spans="1:34" ht="17.100000000000001" customHeight="1" x14ac:dyDescent="0.2">
      <c r="A45" s="89" t="s">
        <v>163</v>
      </c>
      <c r="B45" s="15">
        <f>[41]Outubro!$G$5</f>
        <v>48</v>
      </c>
      <c r="C45" s="15">
        <f>[41]Outubro!$G$6</f>
        <v>56</v>
      </c>
      <c r="D45" s="15">
        <f>[41]Outubro!$G$7</f>
        <v>45</v>
      </c>
      <c r="E45" s="15">
        <f>[41]Outubro!$G$8</f>
        <v>55</v>
      </c>
      <c r="F45" s="15">
        <f>[41]Outubro!$G$9</f>
        <v>54</v>
      </c>
      <c r="G45" s="15">
        <f>[41]Outubro!$G$10</f>
        <v>51</v>
      </c>
      <c r="H45" s="15">
        <f>[41]Outubro!$G$11</f>
        <v>43</v>
      </c>
      <c r="I45" s="15">
        <f>[41]Outubro!$G$12</f>
        <v>70</v>
      </c>
      <c r="J45" s="15">
        <f>[41]Outubro!$G$13</f>
        <v>83</v>
      </c>
      <c r="K45" s="15">
        <f>[41]Outubro!$G$14</f>
        <v>78</v>
      </c>
      <c r="L45" s="15">
        <f>[41]Outubro!$G$15</f>
        <v>67</v>
      </c>
      <c r="M45" s="15">
        <f>[41]Outubro!$G$16</f>
        <v>56</v>
      </c>
      <c r="N45" s="15">
        <f>[41]Outubro!$G$17</f>
        <v>53</v>
      </c>
      <c r="O45" s="15">
        <f>[41]Outubro!$G$18</f>
        <v>46</v>
      </c>
      <c r="P45" s="15">
        <f>[41]Outubro!$G$19</f>
        <v>59</v>
      </c>
      <c r="Q45" s="15">
        <f>[41]Outubro!$G$20</f>
        <v>40</v>
      </c>
      <c r="R45" s="15">
        <f>[41]Outubro!$G$21</f>
        <v>42</v>
      </c>
      <c r="S45" s="15">
        <f>[41]Outubro!$G$22</f>
        <v>44</v>
      </c>
      <c r="T45" s="15">
        <f>[41]Outubro!$G$23</f>
        <v>52</v>
      </c>
      <c r="U45" s="15">
        <f>[41]Outubro!$G$24</f>
        <v>45</v>
      </c>
      <c r="V45" s="15">
        <f>[41]Outubro!$G$25</f>
        <v>37</v>
      </c>
      <c r="W45" s="15">
        <f>[41]Outubro!$G$26</f>
        <v>32</v>
      </c>
      <c r="X45" s="15">
        <f>[41]Outubro!$G$27</f>
        <v>48</v>
      </c>
      <c r="Y45" s="15">
        <f>[41]Outubro!$G$28</f>
        <v>75</v>
      </c>
      <c r="Z45" s="15">
        <f>[41]Outubro!$G$29</f>
        <v>84</v>
      </c>
      <c r="AA45" s="15">
        <f>[41]Outubro!$G$30</f>
        <v>64</v>
      </c>
      <c r="AB45" s="15">
        <f>[41]Outubro!$G$31</f>
        <v>59</v>
      </c>
      <c r="AC45" s="15">
        <f>[41]Outubro!$G$32</f>
        <v>32</v>
      </c>
      <c r="AD45" s="15">
        <f>[41]Outubro!$G$33</f>
        <v>44</v>
      </c>
      <c r="AE45" s="15">
        <f>[41]Outubro!$G$34</f>
        <v>44</v>
      </c>
      <c r="AF45" s="15">
        <f>[41]Outubro!$G$35</f>
        <v>41</v>
      </c>
      <c r="AG45" s="23">
        <f>MIN(B45:AF45)</f>
        <v>32</v>
      </c>
      <c r="AH45" s="98">
        <f>AVERAGE(B45:AF45)</f>
        <v>53.12903225806452</v>
      </c>
    </row>
    <row r="46" spans="1:34" ht="17.100000000000001" customHeight="1" x14ac:dyDescent="0.2">
      <c r="A46" s="89" t="s">
        <v>202</v>
      </c>
      <c r="B46" s="15">
        <f>[42]Outubro!$G$5</f>
        <v>79</v>
      </c>
      <c r="C46" s="15">
        <f>[42]Outubro!$G$6</f>
        <v>84</v>
      </c>
      <c r="D46" s="15">
        <f>[42]Outubro!$G$7</f>
        <v>61</v>
      </c>
      <c r="E46" s="15">
        <f>[42]Outubro!$G$8</f>
        <v>83</v>
      </c>
      <c r="F46" s="15">
        <f>[42]Outubro!$G$9</f>
        <v>76</v>
      </c>
      <c r="G46" s="15">
        <f>[42]Outubro!$G$10</f>
        <v>77</v>
      </c>
      <c r="H46" s="15">
        <f>[42]Outubro!$G$11</f>
        <v>75</v>
      </c>
      <c r="I46" s="15">
        <f>[42]Outubro!$G$12</f>
        <v>76</v>
      </c>
      <c r="J46" s="15">
        <f>[42]Outubro!$G$13</f>
        <v>52</v>
      </c>
      <c r="K46" s="15">
        <f>[42]Outubro!$G$14</f>
        <v>80</v>
      </c>
      <c r="L46" s="15">
        <f>[42]Outubro!$G$15</f>
        <v>82</v>
      </c>
      <c r="M46" s="15">
        <f>[42]Outubro!$G$16</f>
        <v>57</v>
      </c>
      <c r="N46" s="15">
        <f>[42]Outubro!$G$17</f>
        <v>85</v>
      </c>
      <c r="O46" s="15">
        <f>[42]Outubro!$G$18</f>
        <v>81</v>
      </c>
      <c r="P46" s="15">
        <f>[42]Outubro!$G$19</f>
        <v>86</v>
      </c>
      <c r="Q46" s="15">
        <f>[42]Outubro!$G$20</f>
        <v>89</v>
      </c>
      <c r="R46" s="15">
        <f>[42]Outubro!$G$21</f>
        <v>86</v>
      </c>
      <c r="S46" s="15">
        <f>[42]Outubro!$G$22</f>
        <v>57</v>
      </c>
      <c r="T46" s="15">
        <f>[42]Outubro!$G$23</f>
        <v>56</v>
      </c>
      <c r="U46" s="15">
        <f>[42]Outubro!$G$24</f>
        <v>89</v>
      </c>
      <c r="V46" s="15">
        <f>[42]Outubro!$G$25</f>
        <v>83</v>
      </c>
      <c r="W46" s="15">
        <f>[42]Outubro!$G$26</f>
        <v>84</v>
      </c>
      <c r="X46" s="15">
        <f>[42]Outubro!$G$27</f>
        <v>85</v>
      </c>
      <c r="Y46" s="15">
        <f>[42]Outubro!$G$28</f>
        <v>88</v>
      </c>
      <c r="Z46" s="15">
        <f>[42]Outubro!$G$29</f>
        <v>95</v>
      </c>
      <c r="AA46" s="15">
        <f>[42]Outubro!$G$30</f>
        <v>57</v>
      </c>
      <c r="AB46" s="15">
        <f>[42]Outubro!$G$31</f>
        <v>80</v>
      </c>
      <c r="AC46" s="15">
        <f>[42]Outubro!$G$32</f>
        <v>78</v>
      </c>
      <c r="AD46" s="15">
        <f>[42]Outubro!$G$33</f>
        <v>82</v>
      </c>
      <c r="AE46" s="15">
        <f>[42]Outubro!$G$34</f>
        <v>84</v>
      </c>
      <c r="AF46" s="15">
        <f>[42]Outubro!$G$35</f>
        <v>76</v>
      </c>
      <c r="AG46" s="23">
        <f>MIN(B46:AF46)</f>
        <v>52</v>
      </c>
      <c r="AH46" s="98">
        <f>AVERAGE(B46:AF46)</f>
        <v>77.516129032258064</v>
      </c>
    </row>
    <row r="47" spans="1:34" ht="17.100000000000001" customHeight="1" x14ac:dyDescent="0.2">
      <c r="A47" s="89" t="s">
        <v>203</v>
      </c>
      <c r="B47" s="15">
        <f>[43]Outubro!$G$5</f>
        <v>44</v>
      </c>
      <c r="C47" s="15">
        <f>[43]Outubro!$G$6</f>
        <v>43</v>
      </c>
      <c r="D47" s="15">
        <f>[43]Outubro!$G$7</f>
        <v>41</v>
      </c>
      <c r="E47" s="15">
        <f>[43]Outubro!$G$8</f>
        <v>42</v>
      </c>
      <c r="F47" s="15">
        <f>[43]Outubro!$G$9</f>
        <v>56</v>
      </c>
      <c r="G47" s="15">
        <f>[43]Outubro!$G$10</f>
        <v>53</v>
      </c>
      <c r="H47" s="15">
        <f>[43]Outubro!$G$11</f>
        <v>38</v>
      </c>
      <c r="I47" s="15">
        <f>[43]Outubro!$G$12</f>
        <v>56</v>
      </c>
      <c r="J47" s="15">
        <f>[43]Outubro!$G$13</f>
        <v>45</v>
      </c>
      <c r="K47" s="15">
        <f>[43]Outubro!$G$14</f>
        <v>78</v>
      </c>
      <c r="L47" s="15">
        <f>[43]Outubro!$G$15</f>
        <v>61</v>
      </c>
      <c r="M47" s="15">
        <f>[43]Outubro!$G$16</f>
        <v>73</v>
      </c>
      <c r="N47" s="15">
        <f>[43]Outubro!$G$17</f>
        <v>52</v>
      </c>
      <c r="O47" s="15">
        <f>[43]Outubro!$G$18</f>
        <v>47</v>
      </c>
      <c r="P47" s="15">
        <f>[43]Outubro!$G$19</f>
        <v>46</v>
      </c>
      <c r="Q47" s="15">
        <f>[43]Outubro!$G$20</f>
        <v>42</v>
      </c>
      <c r="R47" s="15">
        <f>[43]Outubro!$G$21</f>
        <v>38</v>
      </c>
      <c r="S47" s="15">
        <f>[43]Outubro!$G$22</f>
        <v>33</v>
      </c>
      <c r="T47" s="15">
        <f>[43]Outubro!$G$23</f>
        <v>47</v>
      </c>
      <c r="U47" s="15">
        <f>[43]Outubro!$G$24</f>
        <v>45</v>
      </c>
      <c r="V47" s="15">
        <f>[43]Outubro!$G$25</f>
        <v>37</v>
      </c>
      <c r="W47" s="15">
        <f>[43]Outubro!$G$26</f>
        <v>35</v>
      </c>
      <c r="X47" s="15">
        <f>[43]Outubro!$G$27</f>
        <v>50</v>
      </c>
      <c r="Y47" s="15">
        <f>[43]Outubro!$G$28</f>
        <v>88</v>
      </c>
      <c r="Z47" s="15">
        <f>[43]Outubro!$G$29</f>
        <v>72</v>
      </c>
      <c r="AA47" s="15">
        <f>[43]Outubro!$G$30</f>
        <v>56</v>
      </c>
      <c r="AB47" s="15">
        <f>[43]Outubro!$G$31</f>
        <v>61</v>
      </c>
      <c r="AC47" s="15">
        <f>[43]Outubro!$G$32</f>
        <v>42</v>
      </c>
      <c r="AD47" s="15">
        <f>[43]Outubro!$G$33</f>
        <v>44</v>
      </c>
      <c r="AE47" s="15">
        <f>[43]Outubro!$G$34</f>
        <v>38</v>
      </c>
      <c r="AF47" s="15">
        <f>[43]Outubro!$G$35</f>
        <v>35</v>
      </c>
      <c r="AG47" s="23">
        <f>MIN(B47:AF47)</f>
        <v>33</v>
      </c>
      <c r="AH47" s="98">
        <f>AVERAGE(B47:AF47)</f>
        <v>49.612903225806448</v>
      </c>
    </row>
    <row r="48" spans="1:34" ht="17.100000000000001" customHeight="1" x14ac:dyDescent="0.2">
      <c r="A48" s="89" t="s">
        <v>178</v>
      </c>
      <c r="B48" s="15">
        <f>[44]Outubro!$G$5</f>
        <v>41</v>
      </c>
      <c r="C48" s="15">
        <f>[44]Outubro!$G$6</f>
        <v>51</v>
      </c>
      <c r="D48" s="15">
        <f>[44]Outubro!$G$7</f>
        <v>43</v>
      </c>
      <c r="E48" s="15">
        <f>[44]Outubro!$G$8</f>
        <v>44</v>
      </c>
      <c r="F48" s="15">
        <f>[44]Outubro!$G$9</f>
        <v>51</v>
      </c>
      <c r="G48" s="15">
        <f>[44]Outubro!$G$10</f>
        <v>50</v>
      </c>
      <c r="H48" s="15">
        <f>[44]Outubro!$G$11</f>
        <v>43</v>
      </c>
      <c r="I48" s="15">
        <f>[44]Outubro!$G$12</f>
        <v>64</v>
      </c>
      <c r="J48" s="15">
        <f>[44]Outubro!$G$13</f>
        <v>49</v>
      </c>
      <c r="K48" s="15">
        <f>[44]Outubro!$G$14</f>
        <v>78</v>
      </c>
      <c r="L48" s="15">
        <f>[44]Outubro!$G$15</f>
        <v>61</v>
      </c>
      <c r="M48" s="15">
        <f>[44]Outubro!$G$16</f>
        <v>54</v>
      </c>
      <c r="N48" s="15">
        <f>[44]Outubro!$G$17</f>
        <v>49</v>
      </c>
      <c r="O48" s="15">
        <f>[44]Outubro!$G$18</f>
        <v>48</v>
      </c>
      <c r="P48" s="15">
        <f>[44]Outubro!$G$19</f>
        <v>49</v>
      </c>
      <c r="Q48" s="15">
        <f>[44]Outubro!$G$20</f>
        <v>52</v>
      </c>
      <c r="R48" s="15">
        <f>[44]Outubro!$G$21</f>
        <v>44</v>
      </c>
      <c r="S48" s="15">
        <f>[44]Outubro!$G$22</f>
        <v>40</v>
      </c>
      <c r="T48" s="15">
        <f>[44]Outubro!$G$23</f>
        <v>52</v>
      </c>
      <c r="U48" s="15">
        <f>[44]Outubro!$G$24</f>
        <v>49</v>
      </c>
      <c r="V48" s="15">
        <f>[44]Outubro!$G$25</f>
        <v>38</v>
      </c>
      <c r="W48" s="15">
        <f>[44]Outubro!$G$26</f>
        <v>32</v>
      </c>
      <c r="X48" s="15">
        <f>[44]Outubro!$G$27</f>
        <v>47</v>
      </c>
      <c r="Y48" s="15">
        <f>[44]Outubro!$G$28</f>
        <v>69</v>
      </c>
      <c r="Z48" s="15">
        <f>[44]Outubro!$G$29</f>
        <v>71</v>
      </c>
      <c r="AA48" s="15">
        <f>[44]Outubro!$G$30</f>
        <v>58</v>
      </c>
      <c r="AB48" s="15">
        <f>[44]Outubro!$G$31</f>
        <v>57</v>
      </c>
      <c r="AC48" s="15">
        <f>[44]Outubro!$G$32</f>
        <v>32</v>
      </c>
      <c r="AD48" s="15">
        <f>[44]Outubro!$G$33</f>
        <v>51</v>
      </c>
      <c r="AE48" s="15">
        <f>[44]Outubro!$G$34</f>
        <v>45</v>
      </c>
      <c r="AF48" s="15">
        <f>[44]Outubro!$G$35</f>
        <v>38</v>
      </c>
      <c r="AG48" s="23">
        <f>MIN(B48:AF48)</f>
        <v>32</v>
      </c>
      <c r="AH48" s="98">
        <f>AVERAGE(B48:AF48)</f>
        <v>50</v>
      </c>
    </row>
    <row r="49" spans="1:35" ht="17.100000000000001" customHeight="1" x14ac:dyDescent="0.2">
      <c r="A49" s="89" t="s">
        <v>183</v>
      </c>
      <c r="B49" s="15">
        <f>[45]Outubro!$G$5</f>
        <v>48</v>
      </c>
      <c r="C49" s="15">
        <f>[45]Outubro!$G$6</f>
        <v>44</v>
      </c>
      <c r="D49" s="15">
        <f>[45]Outubro!$G$7</f>
        <v>35</v>
      </c>
      <c r="E49" s="15">
        <f>[45]Outubro!$G$8</f>
        <v>38</v>
      </c>
      <c r="F49" s="15">
        <f>[45]Outubro!$G$9</f>
        <v>51</v>
      </c>
      <c r="G49" s="15">
        <f>[45]Outubro!$G$10</f>
        <v>47</v>
      </c>
      <c r="H49" s="15">
        <f>[45]Outubro!$G$11</f>
        <v>43</v>
      </c>
      <c r="I49" s="15">
        <f>[45]Outubro!$G$12</f>
        <v>54</v>
      </c>
      <c r="J49" s="15">
        <f>[45]Outubro!$G$13</f>
        <v>42</v>
      </c>
      <c r="K49" s="15">
        <f>[45]Outubro!$G$14</f>
        <v>61</v>
      </c>
      <c r="L49" s="15">
        <f>[45]Outubro!$G$15</f>
        <v>52</v>
      </c>
      <c r="M49" s="15">
        <f>[45]Outubro!$G$16</f>
        <v>55</v>
      </c>
      <c r="N49" s="15">
        <f>[45]Outubro!$G$17</f>
        <v>49</v>
      </c>
      <c r="O49" s="15">
        <f>[45]Outubro!$G$18</f>
        <v>48</v>
      </c>
      <c r="P49" s="15">
        <f>[45]Outubro!$G$19</f>
        <v>48</v>
      </c>
      <c r="Q49" s="15">
        <f>[45]Outubro!$G$20</f>
        <v>46</v>
      </c>
      <c r="R49" s="15">
        <f>[45]Outubro!$G$21</f>
        <v>38</v>
      </c>
      <c r="S49" s="15">
        <f>[45]Outubro!$G$22</f>
        <v>40</v>
      </c>
      <c r="T49" s="15">
        <f>[45]Outubro!$G$23</f>
        <v>44</v>
      </c>
      <c r="U49" s="15">
        <f>[45]Outubro!$G$24</f>
        <v>47</v>
      </c>
      <c r="V49" s="15">
        <f>[45]Outubro!$G$25</f>
        <v>46</v>
      </c>
      <c r="W49" s="15">
        <f>[45]Outubro!$G$26</f>
        <v>48</v>
      </c>
      <c r="X49" s="15">
        <f>[45]Outubro!$G$27</f>
        <v>41</v>
      </c>
      <c r="Y49" s="15">
        <f>[45]Outubro!$G$28</f>
        <v>71</v>
      </c>
      <c r="Z49" s="15">
        <f>[45]Outubro!$G$29</f>
        <v>65</v>
      </c>
      <c r="AA49" s="15">
        <f>[45]Outubro!$G$30</f>
        <v>49</v>
      </c>
      <c r="AB49" s="15">
        <f>[45]Outubro!$G$31</f>
        <v>64</v>
      </c>
      <c r="AC49" s="15">
        <f>[45]Outubro!$G$32</f>
        <v>41</v>
      </c>
      <c r="AD49" s="15">
        <f>[45]Outubro!$G$33</f>
        <v>47</v>
      </c>
      <c r="AE49" s="15">
        <f>[45]Outubro!$G$34</f>
        <v>40</v>
      </c>
      <c r="AF49" s="15">
        <f>[45]Outubro!$G$35</f>
        <v>40</v>
      </c>
      <c r="AG49" s="23">
        <f>MIN(B49:AF49)</f>
        <v>35</v>
      </c>
      <c r="AH49" s="98">
        <f>AVERAGE(B49:AF49)</f>
        <v>47.806451612903224</v>
      </c>
    </row>
    <row r="50" spans="1:35" s="5" customFormat="1" ht="17.100000000000001" customHeight="1" x14ac:dyDescent="0.2">
      <c r="A50" s="104" t="s">
        <v>35</v>
      </c>
      <c r="B50" s="20">
        <f t="shared" ref="B50:AG50" si="11">MIN(B5:B49)</f>
        <v>32</v>
      </c>
      <c r="C50" s="20">
        <f t="shared" si="11"/>
        <v>32</v>
      </c>
      <c r="D50" s="20">
        <f t="shared" si="11"/>
        <v>29</v>
      </c>
      <c r="E50" s="20">
        <f t="shared" si="11"/>
        <v>31</v>
      </c>
      <c r="F50" s="20">
        <f t="shared" si="11"/>
        <v>31</v>
      </c>
      <c r="G50" s="20">
        <f t="shared" si="11"/>
        <v>36</v>
      </c>
      <c r="H50" s="20">
        <f t="shared" si="11"/>
        <v>28</v>
      </c>
      <c r="I50" s="20">
        <f t="shared" si="11"/>
        <v>36</v>
      </c>
      <c r="J50" s="20">
        <f t="shared" si="11"/>
        <v>33</v>
      </c>
      <c r="K50" s="20">
        <f t="shared" si="11"/>
        <v>33</v>
      </c>
      <c r="L50" s="20">
        <f t="shared" si="11"/>
        <v>45</v>
      </c>
      <c r="M50" s="20">
        <f t="shared" si="11"/>
        <v>37</v>
      </c>
      <c r="N50" s="20">
        <f t="shared" si="11"/>
        <v>37</v>
      </c>
      <c r="O50" s="20">
        <f t="shared" si="11"/>
        <v>39</v>
      </c>
      <c r="P50" s="20">
        <f t="shared" si="11"/>
        <v>33</v>
      </c>
      <c r="Q50" s="20">
        <f t="shared" si="11"/>
        <v>31</v>
      </c>
      <c r="R50" s="20">
        <f t="shared" si="11"/>
        <v>32</v>
      </c>
      <c r="S50" s="20">
        <f t="shared" si="11"/>
        <v>29</v>
      </c>
      <c r="T50" s="20">
        <f t="shared" si="11"/>
        <v>37</v>
      </c>
      <c r="U50" s="20">
        <f t="shared" si="11"/>
        <v>31</v>
      </c>
      <c r="V50" s="20">
        <f t="shared" si="11"/>
        <v>27</v>
      </c>
      <c r="W50" s="20">
        <f t="shared" si="11"/>
        <v>24</v>
      </c>
      <c r="X50" s="20">
        <f t="shared" si="11"/>
        <v>32</v>
      </c>
      <c r="Y50" s="20">
        <f t="shared" si="11"/>
        <v>63</v>
      </c>
      <c r="Z50" s="20">
        <f t="shared" si="11"/>
        <v>41</v>
      </c>
      <c r="AA50" s="20">
        <f t="shared" si="11"/>
        <v>41</v>
      </c>
      <c r="AB50" s="20">
        <f t="shared" si="11"/>
        <v>48</v>
      </c>
      <c r="AC50" s="20">
        <f t="shared" si="11"/>
        <v>22</v>
      </c>
      <c r="AD50" s="20">
        <f t="shared" si="11"/>
        <v>32</v>
      </c>
      <c r="AE50" s="20">
        <f t="shared" si="11"/>
        <v>32</v>
      </c>
      <c r="AF50" s="20">
        <f t="shared" si="11"/>
        <v>29</v>
      </c>
      <c r="AG50" s="23">
        <f t="shared" si="11"/>
        <v>22</v>
      </c>
      <c r="AH50" s="103">
        <f>AVERAGE(AH5:AH49)</f>
        <v>51.356954623271207</v>
      </c>
    </row>
    <row r="51" spans="1:35" x14ac:dyDescent="0.2">
      <c r="A51" s="65"/>
      <c r="B51" s="66"/>
      <c r="C51" s="66"/>
      <c r="D51" s="66" t="s">
        <v>113</v>
      </c>
      <c r="E51" s="66"/>
      <c r="F51" s="66"/>
      <c r="G51" s="66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78"/>
      <c r="AE51" s="78"/>
      <c r="AF51" s="79"/>
      <c r="AG51" s="79"/>
      <c r="AH51" s="77"/>
    </row>
    <row r="52" spans="1:35" x14ac:dyDescent="0.2">
      <c r="A52" s="65"/>
      <c r="B52" s="67" t="s">
        <v>114</v>
      </c>
      <c r="C52" s="67"/>
      <c r="D52" s="67"/>
      <c r="E52" s="67"/>
      <c r="F52" s="67"/>
      <c r="G52" s="67"/>
      <c r="H52" s="67"/>
      <c r="I52" s="67"/>
      <c r="J52" s="81"/>
      <c r="K52" s="81"/>
      <c r="L52" s="81"/>
      <c r="M52" s="81" t="s">
        <v>49</v>
      </c>
      <c r="N52" s="81"/>
      <c r="O52" s="81"/>
      <c r="P52" s="81"/>
      <c r="Q52" s="81"/>
      <c r="R52" s="81"/>
      <c r="S52" s="81"/>
      <c r="T52" s="155" t="s">
        <v>108</v>
      </c>
      <c r="U52" s="155"/>
      <c r="V52" s="155"/>
      <c r="W52" s="155"/>
      <c r="X52" s="155"/>
      <c r="Y52" s="81"/>
      <c r="Z52" s="81"/>
      <c r="AA52" s="81"/>
      <c r="AB52" s="81"/>
      <c r="AC52" s="81"/>
      <c r="AD52" s="81"/>
      <c r="AE52" s="81"/>
      <c r="AF52" s="81"/>
      <c r="AG52" s="74"/>
      <c r="AH52" s="70"/>
    </row>
    <row r="53" spans="1:35" x14ac:dyDescent="0.2">
      <c r="A53" s="69"/>
      <c r="B53" s="81"/>
      <c r="C53" s="81"/>
      <c r="D53" s="81"/>
      <c r="E53" s="81"/>
      <c r="F53" s="81"/>
      <c r="G53" s="81"/>
      <c r="H53" s="81"/>
      <c r="I53" s="81"/>
      <c r="J53" s="82"/>
      <c r="K53" s="82"/>
      <c r="L53" s="82"/>
      <c r="M53" s="82" t="s">
        <v>50</v>
      </c>
      <c r="N53" s="82"/>
      <c r="O53" s="82"/>
      <c r="P53" s="82"/>
      <c r="Q53" s="81"/>
      <c r="R53" s="81"/>
      <c r="S53" s="81"/>
      <c r="T53" s="156" t="s">
        <v>109</v>
      </c>
      <c r="U53" s="156"/>
      <c r="V53" s="156"/>
      <c r="W53" s="156"/>
      <c r="X53" s="156"/>
      <c r="Y53" s="81"/>
      <c r="Z53" s="81"/>
      <c r="AA53" s="81"/>
      <c r="AB53" s="81"/>
      <c r="AC53" s="81"/>
      <c r="AD53" s="78"/>
      <c r="AE53" s="66"/>
      <c r="AF53" s="66"/>
      <c r="AG53" s="81"/>
      <c r="AH53" s="70"/>
      <c r="AI53" s="2"/>
    </row>
    <row r="54" spans="1:35" x14ac:dyDescent="0.2">
      <c r="A54" s="65"/>
      <c r="B54" s="66"/>
      <c r="C54" s="66"/>
      <c r="D54" s="66"/>
      <c r="E54" s="66"/>
      <c r="F54" s="66"/>
      <c r="G54" s="66"/>
      <c r="H54" s="66"/>
      <c r="I54" s="66"/>
      <c r="J54" s="66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78"/>
      <c r="AE54" s="78"/>
      <c r="AF54" s="79"/>
      <c r="AG54" s="82"/>
      <c r="AH54" s="87"/>
      <c r="AI54" s="2"/>
    </row>
    <row r="55" spans="1:35" x14ac:dyDescent="0.2">
      <c r="A55" s="69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74"/>
      <c r="AH55" s="94"/>
    </row>
    <row r="56" spans="1:35" ht="13.5" thickBot="1" x14ac:dyDescent="0.25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83"/>
      <c r="AH56" s="95"/>
    </row>
    <row r="59" spans="1:35" x14ac:dyDescent="0.2">
      <c r="F59" s="2" t="s">
        <v>51</v>
      </c>
      <c r="T59" s="13"/>
    </row>
    <row r="60" spans="1:35" x14ac:dyDescent="0.2">
      <c r="J60" s="2" t="s">
        <v>51</v>
      </c>
      <c r="AD60" s="2" t="s">
        <v>51</v>
      </c>
    </row>
    <row r="62" spans="1:35" x14ac:dyDescent="0.2">
      <c r="F62" s="2" t="s">
        <v>51</v>
      </c>
    </row>
    <row r="64" spans="1:35" x14ac:dyDescent="0.2">
      <c r="U64" s="2" t="s">
        <v>51</v>
      </c>
      <c r="X64" s="2" t="s">
        <v>51</v>
      </c>
      <c r="AI64" s="19" t="s">
        <v>205</v>
      </c>
    </row>
    <row r="65" spans="34:35" x14ac:dyDescent="0.2">
      <c r="AI65" s="19" t="s">
        <v>51</v>
      </c>
    </row>
    <row r="68" spans="34:35" x14ac:dyDescent="0.2">
      <c r="AH68" s="32" t="s">
        <v>51</v>
      </c>
      <c r="AI68" s="19" t="s">
        <v>51</v>
      </c>
    </row>
  </sheetData>
  <sheetProtection algorithmName="SHA-512" hashValue="OZJ79TbcwQ2oN/hry6MFJCBIMfNu8l7ew2js6lYp7aQPbdbzxMFgidIVhEcYweoFRJsTZY2VPQb2iLMcmvUHHA==" saltValue="GL8v2n5yGV0ARtdatqm7FQ==" spinCount="100000" sheet="1" objects="1" scenarios="1"/>
  <mergeCells count="36">
    <mergeCell ref="T52:X52"/>
    <mergeCell ref="T53:X53"/>
    <mergeCell ref="AF3:AF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D3:D4"/>
    <mergeCell ref="E3:E4"/>
    <mergeCell ref="F3:F4"/>
    <mergeCell ref="G3:G4"/>
    <mergeCell ref="H3:H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zoomScale="90" zoomScaleNormal="90" workbookViewId="0">
      <selection activeCell="I61" sqref="I6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4" ht="20.100000000000001" customHeight="1" x14ac:dyDescent="0.2">
      <c r="A1" s="151" t="s">
        <v>28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75"/>
    </row>
    <row r="2" spans="1:34" s="4" customFormat="1" ht="20.100000000000001" customHeight="1" x14ac:dyDescent="0.2">
      <c r="A2" s="154" t="s">
        <v>21</v>
      </c>
      <c r="B2" s="147" t="s">
        <v>112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9"/>
    </row>
    <row r="3" spans="1:34" s="5" customFormat="1" ht="20.100000000000001" customHeight="1" x14ac:dyDescent="0.2">
      <c r="A3" s="154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50">
        <v>30</v>
      </c>
      <c r="AF3" s="150">
        <v>31</v>
      </c>
      <c r="AG3" s="21" t="s">
        <v>39</v>
      </c>
      <c r="AH3" s="105" t="s">
        <v>38</v>
      </c>
    </row>
    <row r="4" spans="1:34" s="5" customFormat="1" ht="20.100000000000001" customHeight="1" x14ac:dyDescent="0.2">
      <c r="A4" s="154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21" t="s">
        <v>37</v>
      </c>
      <c r="AH4" s="96" t="s">
        <v>37</v>
      </c>
    </row>
    <row r="5" spans="1:34" s="5" customFormat="1" ht="20.100000000000001" customHeight="1" x14ac:dyDescent="0.2">
      <c r="A5" s="145" t="s">
        <v>44</v>
      </c>
      <c r="B5" s="15">
        <f>[1]Outubro!$H$5</f>
        <v>7.9200000000000008</v>
      </c>
      <c r="C5" s="15">
        <f>[1]Outubro!$H$6</f>
        <v>12.96</v>
      </c>
      <c r="D5" s="15">
        <f>[1]Outubro!$H$7</f>
        <v>19.079999999999998</v>
      </c>
      <c r="E5" s="15">
        <f>[1]Outubro!$H$8</f>
        <v>6.12</v>
      </c>
      <c r="F5" s="15">
        <f>[1]Outubro!$H$9</f>
        <v>16.559999999999999</v>
      </c>
      <c r="G5" s="15">
        <f>[1]Outubro!$H$10</f>
        <v>10.08</v>
      </c>
      <c r="H5" s="15">
        <f>[1]Outubro!$H$11</f>
        <v>16.920000000000002</v>
      </c>
      <c r="I5" s="15">
        <f>[1]Outubro!$H$12</f>
        <v>14.4</v>
      </c>
      <c r="J5" s="15">
        <f>[1]Outubro!$H$13</f>
        <v>16.559999999999999</v>
      </c>
      <c r="K5" s="15">
        <f>[1]Outubro!$H$14</f>
        <v>11.520000000000001</v>
      </c>
      <c r="L5" s="15">
        <f>[1]Outubro!$H$15</f>
        <v>11.16</v>
      </c>
      <c r="M5" s="15">
        <f>[1]Outubro!$H$16</f>
        <v>11.520000000000001</v>
      </c>
      <c r="N5" s="15">
        <f>[1]Outubro!$H$17</f>
        <v>6.48</v>
      </c>
      <c r="O5" s="15">
        <f>[1]Outubro!$H$18</f>
        <v>4.6800000000000006</v>
      </c>
      <c r="P5" s="15">
        <f>[1]Outubro!$H$19</f>
        <v>4.6800000000000006</v>
      </c>
      <c r="Q5" s="15">
        <f>[1]Outubro!$H$20</f>
        <v>6.84</v>
      </c>
      <c r="R5" s="15">
        <f>[1]Outubro!$H$21</f>
        <v>11.16</v>
      </c>
      <c r="S5" s="15">
        <f>[1]Outubro!$H$22</f>
        <v>24.840000000000003</v>
      </c>
      <c r="T5" s="15">
        <f>[1]Outubro!$H$23</f>
        <v>13.68</v>
      </c>
      <c r="U5" s="15">
        <f>[1]Outubro!$H$24</f>
        <v>16.920000000000002</v>
      </c>
      <c r="V5" s="15">
        <f>[1]Outubro!$H$25</f>
        <v>12.6</v>
      </c>
      <c r="W5" s="15">
        <f>[1]Outubro!$H$26</f>
        <v>9.7200000000000006</v>
      </c>
      <c r="X5" s="15">
        <f>[1]Outubro!$H$27</f>
        <v>11.879999999999999</v>
      </c>
      <c r="Y5" s="15">
        <f>[1]Outubro!$H$28</f>
        <v>6.84</v>
      </c>
      <c r="Z5" s="15">
        <f>[1]Outubro!$H$29</f>
        <v>6.48</v>
      </c>
      <c r="AA5" s="15">
        <f>[1]Outubro!$H$30</f>
        <v>7.5600000000000005</v>
      </c>
      <c r="AB5" s="15">
        <f>[1]Outubro!$H$31</f>
        <v>10.8</v>
      </c>
      <c r="AC5" s="15">
        <f>[1]Outubro!$H$32</f>
        <v>6.12</v>
      </c>
      <c r="AD5" s="15">
        <f>[1]Outubro!$H$33</f>
        <v>8.64</v>
      </c>
      <c r="AE5" s="15">
        <f>[1]Outubro!$H$34</f>
        <v>6.84</v>
      </c>
      <c r="AF5" s="15">
        <f>[1]Outubro!$H$35</f>
        <v>26.28</v>
      </c>
      <c r="AG5" s="22">
        <f>MAX(B5:AF5)</f>
        <v>26.28</v>
      </c>
      <c r="AH5" s="103">
        <f>AVERAGE(B5:AF5)</f>
        <v>11.543225806451614</v>
      </c>
    </row>
    <row r="6" spans="1:34" ht="17.100000000000001" customHeight="1" x14ac:dyDescent="0.2">
      <c r="A6" s="145" t="s">
        <v>0</v>
      </c>
      <c r="B6" s="15">
        <f>[2]Outubro!$H$5</f>
        <v>18.720000000000002</v>
      </c>
      <c r="C6" s="15">
        <f>[2]Outubro!$H$6</f>
        <v>15.48</v>
      </c>
      <c r="D6" s="15">
        <f>[2]Outubro!$H$7</f>
        <v>10.08</v>
      </c>
      <c r="E6" s="15">
        <f>[2]Outubro!$H$8</f>
        <v>12.6</v>
      </c>
      <c r="F6" s="15">
        <f>[2]Outubro!$H$9</f>
        <v>9.3600000000000012</v>
      </c>
      <c r="G6" s="15">
        <f>[2]Outubro!$H$10</f>
        <v>23.400000000000002</v>
      </c>
      <c r="H6" s="15">
        <f>[2]Outubro!$H$11</f>
        <v>13.68</v>
      </c>
      <c r="I6" s="15">
        <f>[2]Outubro!$H$12</f>
        <v>18.720000000000002</v>
      </c>
      <c r="J6" s="15">
        <f>[2]Outubro!$H$13</f>
        <v>19.8</v>
      </c>
      <c r="K6" s="15">
        <f>[2]Outubro!$H$14</f>
        <v>19.079999999999998</v>
      </c>
      <c r="L6" s="15">
        <f>[2]Outubro!$H$15</f>
        <v>14.76</v>
      </c>
      <c r="M6" s="15">
        <f>[2]Outubro!$H$16</f>
        <v>16.2</v>
      </c>
      <c r="N6" s="15">
        <f>[2]Outubro!$H$17</f>
        <v>12.6</v>
      </c>
      <c r="O6" s="15">
        <f>[2]Outubro!$H$18</f>
        <v>15.840000000000002</v>
      </c>
      <c r="P6" s="15">
        <f>[2]Outubro!$H$19</f>
        <v>10.44</v>
      </c>
      <c r="Q6" s="15">
        <f>[2]Outubro!$H$20</f>
        <v>9.7200000000000006</v>
      </c>
      <c r="R6" s="15">
        <f>[2]Outubro!$H$21</f>
        <v>23.759999999999998</v>
      </c>
      <c r="S6" s="15">
        <f>[2]Outubro!$H$22</f>
        <v>24.12</v>
      </c>
      <c r="T6" s="15">
        <f>[2]Outubro!$H$23</f>
        <v>18.36</v>
      </c>
      <c r="U6" s="15">
        <f>[2]Outubro!$H$24</f>
        <v>27.36</v>
      </c>
      <c r="V6" s="15">
        <f>[2]Outubro!$H$25</f>
        <v>21.6</v>
      </c>
      <c r="W6" s="15">
        <f>[2]Outubro!$H$26</f>
        <v>20.52</v>
      </c>
      <c r="X6" s="15">
        <f>[2]Outubro!$H$27</f>
        <v>5.7600000000000007</v>
      </c>
      <c r="Y6" s="15">
        <f>[2]Outubro!$H$28</f>
        <v>10.8</v>
      </c>
      <c r="Z6" s="15">
        <f>[2]Outubro!$H$29</f>
        <v>16.2</v>
      </c>
      <c r="AA6" s="15">
        <f>[2]Outubro!$H$30</f>
        <v>14.76</v>
      </c>
      <c r="AB6" s="15">
        <f>[2]Outubro!$H$31</f>
        <v>8.64</v>
      </c>
      <c r="AC6" s="15">
        <f>[2]Outubro!$H$32</f>
        <v>11.16</v>
      </c>
      <c r="AD6" s="15">
        <f>[2]Outubro!$H$33</f>
        <v>14.04</v>
      </c>
      <c r="AE6" s="15">
        <f>[2]Outubro!$H$34</f>
        <v>19.8</v>
      </c>
      <c r="AF6" s="15">
        <f>[2]Outubro!$H$35</f>
        <v>20.52</v>
      </c>
      <c r="AG6" s="23">
        <f>MAX(B6:AF6)</f>
        <v>27.36</v>
      </c>
      <c r="AH6" s="103">
        <f t="shared" ref="AH6:AH31" si="1">AVERAGE(B6:AF6)</f>
        <v>16.060645161290324</v>
      </c>
    </row>
    <row r="7" spans="1:34" ht="17.100000000000001" customHeight="1" x14ac:dyDescent="0.2">
      <c r="A7" s="145" t="s">
        <v>1</v>
      </c>
      <c r="B7" s="15">
        <f>[3]Outubro!$H$5</f>
        <v>13.32</v>
      </c>
      <c r="C7" s="15">
        <f>[3]Outubro!$H$6</f>
        <v>10.8</v>
      </c>
      <c r="D7" s="15">
        <f>[3]Outubro!$H$7</f>
        <v>6.12</v>
      </c>
      <c r="E7" s="15">
        <f>[3]Outubro!$H$8</f>
        <v>18</v>
      </c>
      <c r="F7" s="15">
        <f>[3]Outubro!$H$9</f>
        <v>10.08</v>
      </c>
      <c r="G7" s="15">
        <f>[3]Outubro!$H$10</f>
        <v>8.2799999999999994</v>
      </c>
      <c r="H7" s="15">
        <f>[3]Outubro!$H$11</f>
        <v>12.6</v>
      </c>
      <c r="I7" s="15">
        <f>[3]Outubro!$H$12</f>
        <v>18.36</v>
      </c>
      <c r="J7" s="15">
        <f>[3]Outubro!$H$13</f>
        <v>12.96</v>
      </c>
      <c r="K7" s="15">
        <f>[3]Outubro!$H$14</f>
        <v>14.4</v>
      </c>
      <c r="L7" s="15">
        <f>[3]Outubro!$H$15</f>
        <v>6.48</v>
      </c>
      <c r="M7" s="15">
        <f>[3]Outubro!$H$16</f>
        <v>11.16</v>
      </c>
      <c r="N7" s="15">
        <f>[3]Outubro!$H$17</f>
        <v>12.96</v>
      </c>
      <c r="O7" s="15">
        <f>[3]Outubro!$H$18</f>
        <v>10.8</v>
      </c>
      <c r="P7" s="15">
        <f>[3]Outubro!$H$19</f>
        <v>5.7600000000000007</v>
      </c>
      <c r="Q7" s="15">
        <f>[3]Outubro!$H$20</f>
        <v>11.16</v>
      </c>
      <c r="R7" s="15">
        <f>[3]Outubro!$H$21</f>
        <v>16.920000000000002</v>
      </c>
      <c r="S7" s="15">
        <f>[3]Outubro!$H$22</f>
        <v>12.24</v>
      </c>
      <c r="T7" s="15">
        <f>[3]Outubro!$H$23</f>
        <v>9.7200000000000006</v>
      </c>
      <c r="U7" s="15">
        <f>[3]Outubro!$H$24</f>
        <v>13.32</v>
      </c>
      <c r="V7" s="15">
        <f>[3]Outubro!$H$25</f>
        <v>14.4</v>
      </c>
      <c r="W7" s="15">
        <f>[3]Outubro!$H$26</f>
        <v>14.76</v>
      </c>
      <c r="X7" s="15">
        <f>[3]Outubro!$H$27</f>
        <v>10.44</v>
      </c>
      <c r="Y7" s="15">
        <f>[3]Outubro!$H$28</f>
        <v>12.24</v>
      </c>
      <c r="Z7" s="15">
        <f>[3]Outubro!$H$29</f>
        <v>7.5600000000000005</v>
      </c>
      <c r="AA7" s="15">
        <f>[3]Outubro!$H$30</f>
        <v>7.5600000000000005</v>
      </c>
      <c r="AB7" s="15">
        <f>[3]Outubro!$H$31</f>
        <v>5.4</v>
      </c>
      <c r="AC7" s="15">
        <f>[3]Outubro!$H$32</f>
        <v>11.520000000000001</v>
      </c>
      <c r="AD7" s="15">
        <f>[3]Outubro!$H$33</f>
        <v>10.44</v>
      </c>
      <c r="AE7" s="15">
        <f>[3]Outubro!$H$34</f>
        <v>15.120000000000001</v>
      </c>
      <c r="AF7" s="15">
        <f>[3]Outubro!$H$35</f>
        <v>11.520000000000001</v>
      </c>
      <c r="AG7" s="23">
        <f t="shared" ref="AG7:AG19" si="2">MAX(B7:AF7)</f>
        <v>18.36</v>
      </c>
      <c r="AH7" s="103">
        <f t="shared" si="1"/>
        <v>11.496774193548385</v>
      </c>
    </row>
    <row r="8" spans="1:34" ht="17.100000000000001" customHeight="1" x14ac:dyDescent="0.2">
      <c r="A8" s="145" t="s">
        <v>70</v>
      </c>
      <c r="B8" s="15">
        <f>[4]Outubro!$H$5</f>
        <v>15.840000000000002</v>
      </c>
      <c r="C8" s="15">
        <f>[4]Outubro!$H$6</f>
        <v>19.079999999999998</v>
      </c>
      <c r="D8" s="15">
        <f>[4]Outubro!$H$7</f>
        <v>22.68</v>
      </c>
      <c r="E8" s="15">
        <f>[4]Outubro!$H$8</f>
        <v>12.96</v>
      </c>
      <c r="F8" s="15">
        <f>[4]Outubro!$H$9</f>
        <v>17.28</v>
      </c>
      <c r="G8" s="15">
        <f>[4]Outubro!$H$10</f>
        <v>22.68</v>
      </c>
      <c r="H8" s="15">
        <f>[4]Outubro!$H$11</f>
        <v>21.6</v>
      </c>
      <c r="I8" s="15">
        <f>[4]Outubro!$H$12</f>
        <v>21.240000000000002</v>
      </c>
      <c r="J8" s="15">
        <f>[4]Outubro!$H$13</f>
        <v>28.8</v>
      </c>
      <c r="K8" s="15">
        <f>[4]Outubro!$H$14</f>
        <v>19.079999999999998</v>
      </c>
      <c r="L8" s="15">
        <f>[4]Outubro!$H$15</f>
        <v>24.840000000000003</v>
      </c>
      <c r="M8" s="15">
        <f>[4]Outubro!$H$16</f>
        <v>24.12</v>
      </c>
      <c r="N8" s="15">
        <f>[4]Outubro!$H$17</f>
        <v>14.4</v>
      </c>
      <c r="O8" s="15">
        <f>[4]Outubro!$H$18</f>
        <v>20.52</v>
      </c>
      <c r="P8" s="15">
        <f>[4]Outubro!$H$19</f>
        <v>20.16</v>
      </c>
      <c r="Q8" s="15">
        <f>[4]Outubro!$H$20</f>
        <v>15.48</v>
      </c>
      <c r="R8" s="15">
        <f>[4]Outubro!$H$21</f>
        <v>15.840000000000002</v>
      </c>
      <c r="S8" s="15">
        <f>[4]Outubro!$H$22</f>
        <v>43.2</v>
      </c>
      <c r="T8" s="15">
        <f>[4]Outubro!$H$23</f>
        <v>21.96</v>
      </c>
      <c r="U8" s="15">
        <f>[4]Outubro!$H$24</f>
        <v>29.880000000000003</v>
      </c>
      <c r="V8" s="15">
        <f>[4]Outubro!$H$25</f>
        <v>23.759999999999998</v>
      </c>
      <c r="W8" s="15">
        <f>[4]Outubro!$H$26</f>
        <v>23.759999999999998</v>
      </c>
      <c r="X8" s="15">
        <f>[4]Outubro!$H$27</f>
        <v>22.32</v>
      </c>
      <c r="Y8" s="15">
        <f>[4]Outubro!$H$28</f>
        <v>17.64</v>
      </c>
      <c r="Z8" s="15">
        <f>[4]Outubro!$H$29</f>
        <v>11.879999999999999</v>
      </c>
      <c r="AA8" s="15">
        <f>[4]Outubro!$H$30</f>
        <v>14.76</v>
      </c>
      <c r="AB8" s="15">
        <f>[4]Outubro!$H$31</f>
        <v>19.079999999999998</v>
      </c>
      <c r="AC8" s="15">
        <f>[4]Outubro!$H$32</f>
        <v>14.04</v>
      </c>
      <c r="AD8" s="15">
        <f>[4]Outubro!$H$33</f>
        <v>25.2</v>
      </c>
      <c r="AE8" s="15">
        <f>[4]Outubro!$H$34</f>
        <v>23.040000000000003</v>
      </c>
      <c r="AF8" s="15">
        <f>[4]Outubro!$H$35</f>
        <v>42.12</v>
      </c>
      <c r="AG8" s="23">
        <f t="shared" si="2"/>
        <v>43.2</v>
      </c>
      <c r="AH8" s="103">
        <f t="shared" si="1"/>
        <v>21.588387096774195</v>
      </c>
    </row>
    <row r="9" spans="1:34" ht="17.100000000000001" customHeight="1" x14ac:dyDescent="0.2">
      <c r="A9" s="145" t="s">
        <v>45</v>
      </c>
      <c r="B9" s="15">
        <f>[5]Outubro!$H$5</f>
        <v>15.48</v>
      </c>
      <c r="C9" s="15">
        <f>[5]Outubro!$H$6</f>
        <v>19.079999999999998</v>
      </c>
      <c r="D9" s="15">
        <f>[5]Outubro!$H$7</f>
        <v>14.4</v>
      </c>
      <c r="E9" s="15">
        <f>[5]Outubro!$H$8</f>
        <v>16.559999999999999</v>
      </c>
      <c r="F9" s="15">
        <f>[5]Outubro!$H$9</f>
        <v>14.04</v>
      </c>
      <c r="G9" s="15">
        <f>[5]Outubro!$H$10</f>
        <v>14.04</v>
      </c>
      <c r="H9" s="15">
        <f>[5]Outubro!$H$11</f>
        <v>15.48</v>
      </c>
      <c r="I9" s="15">
        <f>[5]Outubro!$H$12</f>
        <v>23.759999999999998</v>
      </c>
      <c r="J9" s="15">
        <f>[5]Outubro!$H$13</f>
        <v>15.48</v>
      </c>
      <c r="K9" s="15">
        <f>[5]Outubro!$H$14</f>
        <v>15.120000000000001</v>
      </c>
      <c r="L9" s="15">
        <f>[5]Outubro!$H$15</f>
        <v>7.9200000000000008</v>
      </c>
      <c r="M9" s="15">
        <f>[5]Outubro!$H$16</f>
        <v>12.96</v>
      </c>
      <c r="N9" s="15">
        <f>[5]Outubro!$H$17</f>
        <v>14.4</v>
      </c>
      <c r="O9" s="15">
        <f>[5]Outubro!$H$18</f>
        <v>14.76</v>
      </c>
      <c r="P9" s="15">
        <f>[5]Outubro!$H$19</f>
        <v>12.24</v>
      </c>
      <c r="Q9" s="15">
        <f>[5]Outubro!$H$20</f>
        <v>11.520000000000001</v>
      </c>
      <c r="R9" s="15">
        <f>[5]Outubro!$H$21</f>
        <v>19.440000000000001</v>
      </c>
      <c r="S9" s="15">
        <f>[5]Outubro!$H$22</f>
        <v>19.079999999999998</v>
      </c>
      <c r="T9" s="15">
        <f>[5]Outubro!$H$23</f>
        <v>13.68</v>
      </c>
      <c r="U9" s="15">
        <f>[5]Outubro!$H$24</f>
        <v>12.24</v>
      </c>
      <c r="V9" s="15">
        <f>[5]Outubro!$H$25</f>
        <v>13.32</v>
      </c>
      <c r="W9" s="15">
        <f>[5]Outubro!$H$26</f>
        <v>12.6</v>
      </c>
      <c r="X9" s="15">
        <f>[5]Outubro!$H$27</f>
        <v>10.8</v>
      </c>
      <c r="Y9" s="15">
        <f>[5]Outubro!$H$28</f>
        <v>13.68</v>
      </c>
      <c r="Z9" s="15">
        <f>[5]Outubro!$H$29</f>
        <v>15.48</v>
      </c>
      <c r="AA9" s="15">
        <f>[5]Outubro!$H$30</f>
        <v>9.3600000000000012</v>
      </c>
      <c r="AB9" s="15">
        <f>[5]Outubro!$H$31</f>
        <v>16.920000000000002</v>
      </c>
      <c r="AC9" s="15">
        <f>[5]Outubro!$H$32</f>
        <v>10.8</v>
      </c>
      <c r="AD9" s="15">
        <f>[5]Outubro!$H$33</f>
        <v>11.16</v>
      </c>
      <c r="AE9" s="15">
        <f>[5]Outubro!$H$34</f>
        <v>12.96</v>
      </c>
      <c r="AF9" s="15">
        <f>[5]Outubro!$H$35</f>
        <v>15.48</v>
      </c>
      <c r="AG9" s="23">
        <f t="shared" si="2"/>
        <v>23.759999999999998</v>
      </c>
      <c r="AH9" s="103">
        <f t="shared" si="1"/>
        <v>14.330322580645165</v>
      </c>
    </row>
    <row r="10" spans="1:34" ht="17.100000000000001" customHeight="1" x14ac:dyDescent="0.2">
      <c r="A10" s="145" t="s">
        <v>2</v>
      </c>
      <c r="B10" s="15">
        <f>[6]Outubro!$H$5</f>
        <v>21.6</v>
      </c>
      <c r="C10" s="15">
        <f>[6]Outubro!$H$6</f>
        <v>16.920000000000002</v>
      </c>
      <c r="D10" s="15">
        <f>[6]Outubro!$H$7</f>
        <v>32.04</v>
      </c>
      <c r="E10" s="15">
        <f>[6]Outubro!$H$8</f>
        <v>19.440000000000001</v>
      </c>
      <c r="F10" s="15">
        <f>[6]Outubro!$H$9</f>
        <v>21.6</v>
      </c>
      <c r="G10" s="15">
        <f>[6]Outubro!$H$10</f>
        <v>19.079999999999998</v>
      </c>
      <c r="H10" s="15">
        <f>[6]Outubro!$H$11</f>
        <v>19.079999999999998</v>
      </c>
      <c r="I10" s="15">
        <f>[6]Outubro!$H$12</f>
        <v>21.96</v>
      </c>
      <c r="J10" s="15">
        <f>[6]Outubro!$H$13</f>
        <v>22.68</v>
      </c>
      <c r="K10" s="15">
        <f>[6]Outubro!$H$14</f>
        <v>24.840000000000003</v>
      </c>
      <c r="L10" s="15">
        <f>[6]Outubro!$H$15</f>
        <v>17.64</v>
      </c>
      <c r="M10" s="15">
        <f>[6]Outubro!$H$16</f>
        <v>19.8</v>
      </c>
      <c r="N10" s="15">
        <f>[6]Outubro!$H$17</f>
        <v>15.48</v>
      </c>
      <c r="O10" s="15">
        <f>[6]Outubro!$H$18</f>
        <v>14.76</v>
      </c>
      <c r="P10" s="15">
        <f>[6]Outubro!$H$19</f>
        <v>12.96</v>
      </c>
      <c r="Q10" s="15">
        <f>[6]Outubro!$H$20</f>
        <v>12.24</v>
      </c>
      <c r="R10" s="15">
        <f>[6]Outubro!$H$21</f>
        <v>18.36</v>
      </c>
      <c r="S10" s="15">
        <f>[6]Outubro!$H$22</f>
        <v>30.240000000000002</v>
      </c>
      <c r="T10" s="15">
        <f>[6]Outubro!$H$23</f>
        <v>30.6</v>
      </c>
      <c r="U10" s="15">
        <f>[6]Outubro!$H$24</f>
        <v>31.319999999999997</v>
      </c>
      <c r="V10" s="15">
        <f>[6]Outubro!$H$25</f>
        <v>32.4</v>
      </c>
      <c r="W10" s="15">
        <f>[6]Outubro!$H$26</f>
        <v>25.56</v>
      </c>
      <c r="X10" s="15">
        <f>[6]Outubro!$H$27</f>
        <v>18</v>
      </c>
      <c r="Y10" s="15">
        <f>[6]Outubro!$H$28</f>
        <v>15.120000000000001</v>
      </c>
      <c r="Z10" s="15">
        <f>[6]Outubro!$H$29</f>
        <v>12.24</v>
      </c>
      <c r="AA10" s="15">
        <f>[6]Outubro!$H$30</f>
        <v>11.879999999999999</v>
      </c>
      <c r="AB10" s="15">
        <f>[6]Outubro!$H$31</f>
        <v>11.16</v>
      </c>
      <c r="AC10" s="15">
        <f>[6]Outubro!$H$32</f>
        <v>17.64</v>
      </c>
      <c r="AD10" s="15">
        <f>[6]Outubro!$H$33</f>
        <v>13.32</v>
      </c>
      <c r="AE10" s="15">
        <f>[6]Outubro!$H$34</f>
        <v>13.68</v>
      </c>
      <c r="AF10" s="15">
        <f>[6]Outubro!$H$35</f>
        <v>16.920000000000002</v>
      </c>
      <c r="AG10" s="23">
        <f t="shared" si="2"/>
        <v>32.4</v>
      </c>
      <c r="AH10" s="103">
        <f t="shared" si="1"/>
        <v>19.695483870967742</v>
      </c>
    </row>
    <row r="11" spans="1:34" ht="17.100000000000001" customHeight="1" x14ac:dyDescent="0.2">
      <c r="A11" s="145" t="s">
        <v>3</v>
      </c>
      <c r="B11" s="15">
        <f>[7]Outubro!$H$5</f>
        <v>2.8800000000000003</v>
      </c>
      <c r="C11" s="15">
        <f>[7]Outubro!$H$6</f>
        <v>1.08</v>
      </c>
      <c r="D11" s="15">
        <f>[7]Outubro!$H$7</f>
        <v>1.8</v>
      </c>
      <c r="E11" s="15">
        <f>[7]Outubro!$H$8</f>
        <v>0.36000000000000004</v>
      </c>
      <c r="F11" s="15">
        <f>[7]Outubro!$H$9</f>
        <v>25.56</v>
      </c>
      <c r="G11" s="15">
        <f>[7]Outubro!$H$10</f>
        <v>2.16</v>
      </c>
      <c r="H11" s="15">
        <f>[7]Outubro!$H$11</f>
        <v>0</v>
      </c>
      <c r="I11" s="15">
        <f>[7]Outubro!$H$12</f>
        <v>9</v>
      </c>
      <c r="J11" s="15">
        <f>[7]Outubro!$H$13</f>
        <v>3.1</v>
      </c>
      <c r="K11" s="15">
        <f>[7]Outubro!$H$14</f>
        <v>1.08</v>
      </c>
      <c r="L11" s="15">
        <f>[7]Outubro!$H$15</f>
        <v>0</v>
      </c>
      <c r="M11" s="15">
        <f>[7]Outubro!$H$16</f>
        <v>0</v>
      </c>
      <c r="N11" s="15">
        <f>[7]Outubro!$H$17</f>
        <v>0</v>
      </c>
      <c r="O11" s="15">
        <f>[7]Outubro!$H$18</f>
        <v>0</v>
      </c>
      <c r="P11" s="15">
        <f>[7]Outubro!$H$19</f>
        <v>2.16</v>
      </c>
      <c r="Q11" s="15">
        <f>[7]Outubro!$H$20</f>
        <v>4.6800000000000006</v>
      </c>
      <c r="R11" s="15">
        <f>[7]Outubro!$H$21</f>
        <v>0.36000000000000004</v>
      </c>
      <c r="S11" s="15">
        <f>[7]Outubro!$H$22</f>
        <v>5.04</v>
      </c>
      <c r="T11" s="15">
        <f>[7]Outubro!$H$23</f>
        <v>0.36000000000000004</v>
      </c>
      <c r="U11" s="15">
        <f>[7]Outubro!$H$24</f>
        <v>3.9600000000000004</v>
      </c>
      <c r="V11" s="15">
        <f>[7]Outubro!$H$25</f>
        <v>1.08</v>
      </c>
      <c r="W11" s="15">
        <f>[7]Outubro!$H$26</f>
        <v>0.72000000000000008</v>
      </c>
      <c r="X11" s="15">
        <f>[7]Outubro!$H$27</f>
        <v>10.8</v>
      </c>
      <c r="Y11" s="15">
        <f>[7]Outubro!$H$28</f>
        <v>17.64</v>
      </c>
      <c r="Z11" s="15">
        <f>[7]Outubro!$H$29</f>
        <v>7.9200000000000008</v>
      </c>
      <c r="AA11" s="15">
        <f>[7]Outubro!$H$30</f>
        <v>9</v>
      </c>
      <c r="AB11" s="15">
        <f>[7]Outubro!$H$31</f>
        <v>20.16</v>
      </c>
      <c r="AC11" s="15">
        <f>[7]Outubro!$H$32</f>
        <v>9</v>
      </c>
      <c r="AD11" s="15">
        <f>[7]Outubro!$H$33</f>
        <v>7.9200000000000008</v>
      </c>
      <c r="AE11" s="15">
        <f>[7]Outubro!$H$34</f>
        <v>7.5600000000000005</v>
      </c>
      <c r="AF11" s="15">
        <f>[7]Outubro!$H$35</f>
        <v>11.520000000000001</v>
      </c>
      <c r="AG11" s="23">
        <f>MAX(B11:AF11)</f>
        <v>25.56</v>
      </c>
      <c r="AH11" s="103">
        <f t="shared" si="1"/>
        <v>5.3838709677419354</v>
      </c>
    </row>
    <row r="12" spans="1:34" ht="17.100000000000001" customHeight="1" x14ac:dyDescent="0.2">
      <c r="A12" s="145" t="s">
        <v>4</v>
      </c>
      <c r="B12" s="15">
        <f>[8]Outubro!$H$5</f>
        <v>16.2</v>
      </c>
      <c r="C12" s="15">
        <f>[8]Outubro!$H$6</f>
        <v>13.68</v>
      </c>
      <c r="D12" s="15">
        <f>[8]Outubro!$H$7</f>
        <v>19.440000000000001</v>
      </c>
      <c r="E12" s="15">
        <f>[8]Outubro!$H$8</f>
        <v>13.32</v>
      </c>
      <c r="F12" s="15">
        <f>[8]Outubro!$H$9</f>
        <v>23.400000000000002</v>
      </c>
      <c r="G12" s="15">
        <f>[8]Outubro!$H$10</f>
        <v>19.8</v>
      </c>
      <c r="H12" s="15">
        <f>[8]Outubro!$H$11</f>
        <v>15.48</v>
      </c>
      <c r="I12" s="15">
        <f>[8]Outubro!$H$12</f>
        <v>21.6</v>
      </c>
      <c r="J12" s="15">
        <f>[8]Outubro!$H$13</f>
        <v>29.52</v>
      </c>
      <c r="K12" s="15">
        <f>[8]Outubro!$H$14</f>
        <v>18.720000000000002</v>
      </c>
      <c r="L12" s="15">
        <f>[8]Outubro!$H$15</f>
        <v>22.68</v>
      </c>
      <c r="M12" s="15">
        <f>[8]Outubro!$H$16</f>
        <v>17.28</v>
      </c>
      <c r="N12" s="15">
        <f>[8]Outubro!$H$17</f>
        <v>32.04</v>
      </c>
      <c r="O12" s="15">
        <f>[8]Outubro!$H$18</f>
        <v>14.76</v>
      </c>
      <c r="P12" s="15">
        <f>[8]Outubro!$H$19</f>
        <v>15.840000000000002</v>
      </c>
      <c r="Q12" s="15">
        <f>[8]Outubro!$H$20</f>
        <v>12.24</v>
      </c>
      <c r="R12" s="15">
        <f>[8]Outubro!$H$21</f>
        <v>15.840000000000002</v>
      </c>
      <c r="S12" s="15">
        <f>[8]Outubro!$H$22</f>
        <v>20.52</v>
      </c>
      <c r="T12" s="15">
        <f>[8]Outubro!$H$23</f>
        <v>38.159999999999997</v>
      </c>
      <c r="U12" s="15">
        <f>[8]Outubro!$H$24</f>
        <v>23.040000000000003</v>
      </c>
      <c r="V12" s="15">
        <f>[8]Outubro!$H$25</f>
        <v>15.48</v>
      </c>
      <c r="W12" s="15">
        <f>[8]Outubro!$H$26</f>
        <v>15.840000000000002</v>
      </c>
      <c r="X12" s="15">
        <f>[8]Outubro!$H$27</f>
        <v>26.28</v>
      </c>
      <c r="Y12" s="15">
        <f>[8]Outubro!$H$28</f>
        <v>16.559999999999999</v>
      </c>
      <c r="Z12" s="15">
        <f>[8]Outubro!$H$29</f>
        <v>11.16</v>
      </c>
      <c r="AA12" s="15">
        <f>[8]Outubro!$H$30</f>
        <v>16.920000000000002</v>
      </c>
      <c r="AB12" s="15">
        <f>[8]Outubro!$H$31</f>
        <v>24.840000000000003</v>
      </c>
      <c r="AC12" s="15">
        <f>[8]Outubro!$H$32</f>
        <v>12.6</v>
      </c>
      <c r="AD12" s="15">
        <f>[8]Outubro!$H$33</f>
        <v>13.68</v>
      </c>
      <c r="AE12" s="15">
        <f>[8]Outubro!$H$34</f>
        <v>12.96</v>
      </c>
      <c r="AF12" s="15">
        <f>[8]Outubro!$H$35</f>
        <v>17.64</v>
      </c>
      <c r="AG12" s="23">
        <f t="shared" si="2"/>
        <v>38.159999999999997</v>
      </c>
      <c r="AH12" s="103">
        <f t="shared" si="1"/>
        <v>18.95225806451613</v>
      </c>
    </row>
    <row r="13" spans="1:34" ht="17.100000000000001" customHeight="1" x14ac:dyDescent="0.2">
      <c r="A13" s="145" t="s">
        <v>5</v>
      </c>
      <c r="B13" s="15">
        <f>[9]Outubro!$H$5</f>
        <v>4.32</v>
      </c>
      <c r="C13" s="15">
        <f>[9]Outubro!$H$6</f>
        <v>7.2</v>
      </c>
      <c r="D13" s="15">
        <f>[9]Outubro!$H$7</f>
        <v>0</v>
      </c>
      <c r="E13" s="15" t="str">
        <f>[9]Outubro!$H$8</f>
        <v>*</v>
      </c>
      <c r="F13" s="15" t="str">
        <f>[9]Outubro!$H$9</f>
        <v>*</v>
      </c>
      <c r="G13" s="15" t="str">
        <f>[9]Outubro!$H$10</f>
        <v>*</v>
      </c>
      <c r="H13" s="15" t="str">
        <f>[9]Outubro!$H$11</f>
        <v>*</v>
      </c>
      <c r="I13" s="15" t="str">
        <f>[9]Outubro!$H$12</f>
        <v>*</v>
      </c>
      <c r="J13" s="15" t="str">
        <f>[9]Outubro!$H$13</f>
        <v>*</v>
      </c>
      <c r="K13" s="15" t="str">
        <f>[9]Outubro!$H$14</f>
        <v>*</v>
      </c>
      <c r="L13" s="15">
        <f>[9]Outubro!$H$15</f>
        <v>0</v>
      </c>
      <c r="M13" s="15">
        <f>[9]Outubro!$H$16</f>
        <v>0.72000000000000008</v>
      </c>
      <c r="N13" s="15">
        <f>[9]Outubro!$H$17</f>
        <v>2.8800000000000003</v>
      </c>
      <c r="O13" s="15">
        <f>[9]Outubro!$H$18</f>
        <v>17.64</v>
      </c>
      <c r="P13" s="15">
        <f>[9]Outubro!$H$19</f>
        <v>14.76</v>
      </c>
      <c r="Q13" s="15">
        <f>[9]Outubro!$H$20</f>
        <v>0</v>
      </c>
      <c r="R13" s="15" t="str">
        <f>[9]Outubro!$H$21</f>
        <v>*</v>
      </c>
      <c r="S13" s="15" t="str">
        <f>[9]Outubro!$H$22</f>
        <v>*</v>
      </c>
      <c r="T13" s="15" t="str">
        <f>[9]Outubro!$H$23</f>
        <v>*</v>
      </c>
      <c r="U13" s="15" t="str">
        <f>[9]Outubro!$H$24</f>
        <v>*</v>
      </c>
      <c r="V13" s="15" t="str">
        <f>[9]Outubro!$H$25</f>
        <v>*</v>
      </c>
      <c r="W13" s="15">
        <f>[9]Outubro!$H$26</f>
        <v>7.5600000000000005</v>
      </c>
      <c r="X13" s="15">
        <f>[9]Outubro!$H$27</f>
        <v>13.32</v>
      </c>
      <c r="Y13" s="15">
        <f>[9]Outubro!$H$28</f>
        <v>15.48</v>
      </c>
      <c r="Z13" s="15">
        <f>[9]Outubro!$H$29</f>
        <v>12.24</v>
      </c>
      <c r="AA13" s="15">
        <f>[9]Outubro!$H$30</f>
        <v>6.48</v>
      </c>
      <c r="AB13" s="15" t="str">
        <f>[9]Outubro!$H$31</f>
        <v>*</v>
      </c>
      <c r="AC13" s="15" t="str">
        <f>[9]Outubro!$H$32</f>
        <v>*</v>
      </c>
      <c r="AD13" s="15" t="str">
        <f>[9]Outubro!$H$33</f>
        <v>*</v>
      </c>
      <c r="AE13" s="15" t="str">
        <f>[9]Outubro!$H$34</f>
        <v>*</v>
      </c>
      <c r="AF13" s="15">
        <f>[9]Outubro!$H$35</f>
        <v>11.520000000000001</v>
      </c>
      <c r="AG13" s="23">
        <f t="shared" si="2"/>
        <v>17.64</v>
      </c>
      <c r="AH13" s="103">
        <f t="shared" si="1"/>
        <v>7.6080000000000005</v>
      </c>
    </row>
    <row r="14" spans="1:34" ht="17.100000000000001" customHeight="1" x14ac:dyDescent="0.2">
      <c r="A14" s="145" t="s">
        <v>47</v>
      </c>
      <c r="B14" s="15">
        <f>[10]Outubro!$H$5</f>
        <v>26.64</v>
      </c>
      <c r="C14" s="15">
        <f>[10]Outubro!$H$6</f>
        <v>24.48</v>
      </c>
      <c r="D14" s="15">
        <f>[10]Outubro!$H$7</f>
        <v>19.8</v>
      </c>
      <c r="E14" s="15">
        <f>[10]Outubro!$H$8</f>
        <v>32.04</v>
      </c>
      <c r="F14" s="15">
        <f>[10]Outubro!$H$9</f>
        <v>25.92</v>
      </c>
      <c r="G14" s="15">
        <f>[10]Outubro!$H$10</f>
        <v>23.040000000000003</v>
      </c>
      <c r="H14" s="15">
        <f>[10]Outubro!$H$11</f>
        <v>29.16</v>
      </c>
      <c r="I14" s="15">
        <f>[10]Outubro!$H$12</f>
        <v>29.52</v>
      </c>
      <c r="J14" s="15">
        <f>[10]Outubro!$H$13</f>
        <v>33.840000000000003</v>
      </c>
      <c r="K14" s="15">
        <f>[10]Outubro!$H$14</f>
        <v>22.68</v>
      </c>
      <c r="L14" s="15">
        <f>[10]Outubro!$H$15</f>
        <v>16.559999999999999</v>
      </c>
      <c r="M14" s="15">
        <f>[10]Outubro!$H$16</f>
        <v>38.519999999999996</v>
      </c>
      <c r="N14" s="15">
        <f>[10]Outubro!$H$17</f>
        <v>19.8</v>
      </c>
      <c r="O14" s="15">
        <f>[10]Outubro!$H$18</f>
        <v>20.16</v>
      </c>
      <c r="P14" s="15">
        <f>[10]Outubro!$H$19</f>
        <v>21.240000000000002</v>
      </c>
      <c r="Q14" s="15">
        <f>[10]Outubro!$H$20</f>
        <v>16.920000000000002</v>
      </c>
      <c r="R14" s="15">
        <f>[10]Outubro!$H$21</f>
        <v>25.2</v>
      </c>
      <c r="S14" s="15">
        <f>[10]Outubro!$H$22</f>
        <v>23.400000000000002</v>
      </c>
      <c r="T14" s="15">
        <f>[10]Outubro!$H$23</f>
        <v>26.28</v>
      </c>
      <c r="U14" s="15">
        <f>[10]Outubro!$H$24</f>
        <v>21.240000000000002</v>
      </c>
      <c r="V14" s="15">
        <f>[10]Outubro!$H$25</f>
        <v>20.16</v>
      </c>
      <c r="W14" s="15">
        <f>[10]Outubro!$H$26</f>
        <v>16.2</v>
      </c>
      <c r="X14" s="15">
        <f>[10]Outubro!$H$27</f>
        <v>23.400000000000002</v>
      </c>
      <c r="Y14" s="15">
        <f>[10]Outubro!$H$28</f>
        <v>15.840000000000002</v>
      </c>
      <c r="Z14" s="15">
        <f>[10]Outubro!$H$29</f>
        <v>21.240000000000002</v>
      </c>
      <c r="AA14" s="15">
        <f>[10]Outubro!$H$30</f>
        <v>19.8</v>
      </c>
      <c r="AB14" s="15">
        <f>[10]Outubro!$H$31</f>
        <v>18</v>
      </c>
      <c r="AC14" s="15">
        <f>[10]Outubro!$H$32</f>
        <v>17.28</v>
      </c>
      <c r="AD14" s="15">
        <f>[10]Outubro!$H$33</f>
        <v>17.64</v>
      </c>
      <c r="AE14" s="15">
        <f>[10]Outubro!$H$34</f>
        <v>16.920000000000002</v>
      </c>
      <c r="AF14" s="15">
        <f>[10]Outubro!$H$35</f>
        <v>31.319999999999997</v>
      </c>
      <c r="AG14" s="23">
        <f>MAX(B14:AF14)</f>
        <v>38.519999999999996</v>
      </c>
      <c r="AH14" s="103">
        <f t="shared" si="1"/>
        <v>23.04</v>
      </c>
    </row>
    <row r="15" spans="1:34" ht="17.100000000000001" customHeight="1" x14ac:dyDescent="0.2">
      <c r="A15" s="145" t="s">
        <v>6</v>
      </c>
      <c r="B15" s="15">
        <f>[11]Outubro!$H$5</f>
        <v>13.32</v>
      </c>
      <c r="C15" s="15">
        <f>[11]Outubro!$H$6</f>
        <v>13.68</v>
      </c>
      <c r="D15" s="15">
        <f>[11]Outubro!$H$7</f>
        <v>10.08</v>
      </c>
      <c r="E15" s="15">
        <f>[11]Outubro!$H$8</f>
        <v>19.8</v>
      </c>
      <c r="F15" s="15">
        <f>[11]Outubro!$H$9</f>
        <v>18</v>
      </c>
      <c r="G15" s="15">
        <f>[11]Outubro!$H$10</f>
        <v>6.12</v>
      </c>
      <c r="H15" s="15">
        <f>[11]Outubro!$H$11</f>
        <v>15.840000000000002</v>
      </c>
      <c r="I15" s="15">
        <f>[11]Outubro!$H$12</f>
        <v>19.440000000000001</v>
      </c>
      <c r="J15" s="15">
        <f>[11]Outubro!$H$13</f>
        <v>20.16</v>
      </c>
      <c r="K15" s="15">
        <f>[11]Outubro!$H$14</f>
        <v>22.68</v>
      </c>
      <c r="L15" s="15">
        <f>[11]Outubro!$H$15</f>
        <v>12.24</v>
      </c>
      <c r="M15" s="15">
        <f>[11]Outubro!$H$16</f>
        <v>19.440000000000001</v>
      </c>
      <c r="N15" s="15">
        <f>[11]Outubro!$H$17</f>
        <v>29.880000000000003</v>
      </c>
      <c r="O15" s="15">
        <f>[11]Outubro!$H$18</f>
        <v>12.96</v>
      </c>
      <c r="P15" s="15">
        <f>[11]Outubro!$H$19</f>
        <v>18.720000000000002</v>
      </c>
      <c r="Q15" s="15">
        <f>[11]Outubro!$H$20</f>
        <v>11.520000000000001</v>
      </c>
      <c r="R15" s="15">
        <f>[11]Outubro!$H$21</f>
        <v>14.76</v>
      </c>
      <c r="S15" s="15">
        <f>[11]Outubro!$H$22</f>
        <v>19.079999999999998</v>
      </c>
      <c r="T15" s="15">
        <f>[11]Outubro!$H$23</f>
        <v>14.76</v>
      </c>
      <c r="U15" s="15">
        <f>[11]Outubro!$H$24</f>
        <v>14.04</v>
      </c>
      <c r="V15" s="15">
        <f>[11]Outubro!$H$25</f>
        <v>15.48</v>
      </c>
      <c r="W15" s="15">
        <f>[11]Outubro!$H$26</f>
        <v>7.9200000000000008</v>
      </c>
      <c r="X15" s="15">
        <f>[11]Outubro!$H$27</f>
        <v>18.36</v>
      </c>
      <c r="Y15" s="15">
        <f>[11]Outubro!$H$28</f>
        <v>10.08</v>
      </c>
      <c r="Z15" s="15">
        <f>[11]Outubro!$H$29</f>
        <v>12.24</v>
      </c>
      <c r="AA15" s="15">
        <f>[11]Outubro!$H$30</f>
        <v>8.2799999999999994</v>
      </c>
      <c r="AB15" s="15">
        <f>[11]Outubro!$H$31</f>
        <v>14.4</v>
      </c>
      <c r="AC15" s="15">
        <f>[11]Outubro!$H$32</f>
        <v>5.04</v>
      </c>
      <c r="AD15" s="15">
        <f>[11]Outubro!$H$33</f>
        <v>9.3600000000000012</v>
      </c>
      <c r="AE15" s="15">
        <f>[11]Outubro!$H$34</f>
        <v>9</v>
      </c>
      <c r="AF15" s="15">
        <f>[11]Outubro!$H$35</f>
        <v>12.24</v>
      </c>
      <c r="AG15" s="23">
        <f t="shared" si="2"/>
        <v>29.880000000000003</v>
      </c>
      <c r="AH15" s="103">
        <f t="shared" si="1"/>
        <v>14.481290322580646</v>
      </c>
    </row>
    <row r="16" spans="1:34" ht="17.100000000000001" customHeight="1" x14ac:dyDescent="0.2">
      <c r="A16" s="145" t="s">
        <v>7</v>
      </c>
      <c r="B16" s="15">
        <f>[12]Outubro!$H$5</f>
        <v>15.840000000000002</v>
      </c>
      <c r="C16" s="15">
        <f>[12]Outubro!$H$6</f>
        <v>18</v>
      </c>
      <c r="D16" s="15">
        <f>[12]Outubro!$H$7</f>
        <v>22.32</v>
      </c>
      <c r="E16" s="15">
        <f>[12]Outubro!$H$8</f>
        <v>16.920000000000002</v>
      </c>
      <c r="F16" s="15">
        <f>[12]Outubro!$H$9</f>
        <v>16.2</v>
      </c>
      <c r="G16" s="15">
        <f>[12]Outubro!$H$10</f>
        <v>15.120000000000001</v>
      </c>
      <c r="H16" s="15">
        <f>[12]Outubro!$H$11</f>
        <v>15.840000000000002</v>
      </c>
      <c r="I16" s="15">
        <f>[12]Outubro!$H$12</f>
        <v>25.2</v>
      </c>
      <c r="J16" s="15">
        <f>[12]Outubro!$H$13</f>
        <v>27</v>
      </c>
      <c r="K16" s="15">
        <f>[12]Outubro!$H$14</f>
        <v>15.48</v>
      </c>
      <c r="L16" s="15">
        <f>[12]Outubro!$H$15</f>
        <v>11.520000000000001</v>
      </c>
      <c r="M16" s="15">
        <f>[12]Outubro!$H$16</f>
        <v>17.28</v>
      </c>
      <c r="N16" s="15">
        <f>[12]Outubro!$H$17</f>
        <v>24.12</v>
      </c>
      <c r="O16" s="15">
        <f>[12]Outubro!$H$18</f>
        <v>15.120000000000001</v>
      </c>
      <c r="P16" s="15">
        <f>[12]Outubro!$H$19</f>
        <v>13.68</v>
      </c>
      <c r="Q16" s="15">
        <f>[12]Outubro!$H$20</f>
        <v>14.76</v>
      </c>
      <c r="R16" s="15">
        <f>[12]Outubro!$H$21</f>
        <v>25.56</v>
      </c>
      <c r="S16" s="15">
        <f>[12]Outubro!$H$22</f>
        <v>32.04</v>
      </c>
      <c r="T16" s="15">
        <f>[12]Outubro!$H$23</f>
        <v>10.44</v>
      </c>
      <c r="U16" s="15">
        <f>[12]Outubro!$H$24</f>
        <v>20.88</v>
      </c>
      <c r="V16" s="15">
        <f>[12]Outubro!$H$25</f>
        <v>21.6</v>
      </c>
      <c r="W16" s="15">
        <f>[12]Outubro!$H$26</f>
        <v>20.16</v>
      </c>
      <c r="X16" s="15">
        <f>[12]Outubro!$H$27</f>
        <v>16.920000000000002</v>
      </c>
      <c r="Y16" s="15">
        <f>[12]Outubro!$H$28</f>
        <v>12.24</v>
      </c>
      <c r="Z16" s="15">
        <f>[12]Outubro!$H$29</f>
        <v>20.88</v>
      </c>
      <c r="AA16" s="15">
        <f>[12]Outubro!$H$30</f>
        <v>18</v>
      </c>
      <c r="AB16" s="15">
        <f>[12]Outubro!$H$31</f>
        <v>15.840000000000002</v>
      </c>
      <c r="AC16" s="15">
        <f>[12]Outubro!$H$32</f>
        <v>11.16</v>
      </c>
      <c r="AD16" s="15">
        <f>[12]Outubro!$H$33</f>
        <v>13.68</v>
      </c>
      <c r="AE16" s="15">
        <f>[12]Outubro!$H$34</f>
        <v>18</v>
      </c>
      <c r="AF16" s="15">
        <f>[12]Outubro!$H$35</f>
        <v>28.44</v>
      </c>
      <c r="AG16" s="23">
        <f t="shared" si="2"/>
        <v>32.04</v>
      </c>
      <c r="AH16" s="103">
        <f t="shared" si="1"/>
        <v>18.394838709677423</v>
      </c>
    </row>
    <row r="17" spans="1:34" ht="17.100000000000001" customHeight="1" x14ac:dyDescent="0.2">
      <c r="A17" s="145" t="s">
        <v>8</v>
      </c>
      <c r="B17" s="15">
        <f>[13]Outubro!$H$5</f>
        <v>14.4</v>
      </c>
      <c r="C17" s="15">
        <f>[13]Outubro!$H$6</f>
        <v>12.96</v>
      </c>
      <c r="D17" s="15">
        <f>[13]Outubro!$H$7</f>
        <v>15.48</v>
      </c>
      <c r="E17" s="15">
        <f>[13]Outubro!$H$8</f>
        <v>18</v>
      </c>
      <c r="F17" s="15">
        <f>[13]Outubro!$H$9</f>
        <v>17.64</v>
      </c>
      <c r="G17" s="15">
        <f>[13]Outubro!$H$10</f>
        <v>20.52</v>
      </c>
      <c r="H17" s="15">
        <f>[13]Outubro!$H$11</f>
        <v>19.079999999999998</v>
      </c>
      <c r="I17" s="15">
        <f>[13]Outubro!$H$12</f>
        <v>22.68</v>
      </c>
      <c r="J17" s="15">
        <f>[13]Outubro!$H$13</f>
        <v>15.120000000000001</v>
      </c>
      <c r="K17" s="15">
        <f>[13]Outubro!$H$14</f>
        <v>35.28</v>
      </c>
      <c r="L17" s="15">
        <f>[13]Outubro!$H$15</f>
        <v>21.240000000000002</v>
      </c>
      <c r="M17" s="15">
        <f>[13]Outubro!$H$16</f>
        <v>20.52</v>
      </c>
      <c r="N17" s="15">
        <f>[13]Outubro!$H$17</f>
        <v>18.720000000000002</v>
      </c>
      <c r="O17" s="15">
        <f>[13]Outubro!$H$18</f>
        <v>13.68</v>
      </c>
      <c r="P17" s="15">
        <f>[13]Outubro!$H$19</f>
        <v>10.8</v>
      </c>
      <c r="Q17" s="15">
        <f>[13]Outubro!$H$20</f>
        <v>11.16</v>
      </c>
      <c r="R17" s="15">
        <f>[13]Outubro!$H$21</f>
        <v>23.400000000000002</v>
      </c>
      <c r="S17" s="15">
        <f>[13]Outubro!$H$22</f>
        <v>39.24</v>
      </c>
      <c r="T17" s="15">
        <f>[13]Outubro!$H$23</f>
        <v>14.4</v>
      </c>
      <c r="U17" s="15">
        <f>[13]Outubro!$H$24</f>
        <v>21.6</v>
      </c>
      <c r="V17" s="15">
        <f>[13]Outubro!$H$25</f>
        <v>18.36</v>
      </c>
      <c r="W17" s="15">
        <f>[13]Outubro!$H$26</f>
        <v>15.48</v>
      </c>
      <c r="X17" s="15">
        <f>[13]Outubro!$H$27</f>
        <v>15.840000000000002</v>
      </c>
      <c r="Y17" s="15">
        <f>[13]Outubro!$H$28</f>
        <v>14.76</v>
      </c>
      <c r="Z17" s="15">
        <f>[13]Outubro!$H$29</f>
        <v>12.24</v>
      </c>
      <c r="AA17" s="15">
        <f>[13]Outubro!$H$30</f>
        <v>23.400000000000002</v>
      </c>
      <c r="AB17" s="15">
        <f>[13]Outubro!$H$31</f>
        <v>12.96</v>
      </c>
      <c r="AC17" s="15">
        <f>[13]Outubro!$H$32</f>
        <v>18.36</v>
      </c>
      <c r="AD17" s="15">
        <f>[13]Outubro!$H$33</f>
        <v>20.88</v>
      </c>
      <c r="AE17" s="15">
        <f>[13]Outubro!$H$34</f>
        <v>15.48</v>
      </c>
      <c r="AF17" s="15">
        <f>[13]Outubro!$H$35</f>
        <v>31.319999999999997</v>
      </c>
      <c r="AG17" s="23">
        <f t="shared" si="2"/>
        <v>39.24</v>
      </c>
      <c r="AH17" s="103">
        <f t="shared" si="1"/>
        <v>18.870967741935484</v>
      </c>
    </row>
    <row r="18" spans="1:34" ht="17.100000000000001" customHeight="1" x14ac:dyDescent="0.2">
      <c r="A18" s="145" t="s">
        <v>9</v>
      </c>
      <c r="B18" s="15">
        <f>[14]Outubro!$H$5</f>
        <v>18.720000000000002</v>
      </c>
      <c r="C18" s="15">
        <f>[14]Outubro!$H$6</f>
        <v>23.400000000000002</v>
      </c>
      <c r="D18" s="15">
        <f>[14]Outubro!$H$7</f>
        <v>26.28</v>
      </c>
      <c r="E18" s="15">
        <f>[14]Outubro!$H$8</f>
        <v>16.559999999999999</v>
      </c>
      <c r="F18" s="15">
        <f>[14]Outubro!$H$9</f>
        <v>16.920000000000002</v>
      </c>
      <c r="G18" s="15">
        <f>[14]Outubro!$H$10</f>
        <v>16.559999999999999</v>
      </c>
      <c r="H18" s="15">
        <f>[14]Outubro!$H$11</f>
        <v>15.48</v>
      </c>
      <c r="I18" s="15">
        <f>[14]Outubro!$H$12</f>
        <v>25.92</v>
      </c>
      <c r="J18" s="15">
        <f>[14]Outubro!$H$13</f>
        <v>23.400000000000002</v>
      </c>
      <c r="K18" s="15">
        <f>[14]Outubro!$H$14</f>
        <v>16.2</v>
      </c>
      <c r="L18" s="15">
        <f>[14]Outubro!$H$15</f>
        <v>17.64</v>
      </c>
      <c r="M18" s="15">
        <f>[14]Outubro!$H$16</f>
        <v>16.559999999999999</v>
      </c>
      <c r="N18" s="15">
        <f>[14]Outubro!$H$17</f>
        <v>25.56</v>
      </c>
      <c r="O18" s="15">
        <f>[14]Outubro!$H$18</f>
        <v>12.24</v>
      </c>
      <c r="P18" s="15">
        <f>[14]Outubro!$H$19</f>
        <v>15.48</v>
      </c>
      <c r="Q18" s="15">
        <f>[14]Outubro!$H$20</f>
        <v>14.4</v>
      </c>
      <c r="R18" s="15">
        <f>[14]Outubro!$H$21</f>
        <v>20.88</v>
      </c>
      <c r="S18" s="15">
        <f>[14]Outubro!$H$22</f>
        <v>41.4</v>
      </c>
      <c r="T18" s="15">
        <f>[14]Outubro!$H$23</f>
        <v>14.04</v>
      </c>
      <c r="U18" s="15">
        <f>[14]Outubro!$H$24</f>
        <v>20.16</v>
      </c>
      <c r="V18" s="15">
        <f>[14]Outubro!$H$25</f>
        <v>16.559999999999999</v>
      </c>
      <c r="W18" s="15">
        <f>[14]Outubro!$H$26</f>
        <v>14.76</v>
      </c>
      <c r="X18" s="15">
        <f>[14]Outubro!$H$27</f>
        <v>14.04</v>
      </c>
      <c r="Y18" s="15">
        <f>[14]Outubro!$H$28</f>
        <v>13.32</v>
      </c>
      <c r="Z18" s="15">
        <f>[14]Outubro!$H$29</f>
        <v>17.28</v>
      </c>
      <c r="AA18" s="15">
        <f>[14]Outubro!$H$30</f>
        <v>17.64</v>
      </c>
      <c r="AB18" s="15">
        <f>[14]Outubro!$H$31</f>
        <v>16.2</v>
      </c>
      <c r="AC18" s="15">
        <f>[14]Outubro!$H$32</f>
        <v>12.96</v>
      </c>
      <c r="AD18" s="15">
        <f>[14]Outubro!$H$33</f>
        <v>13.32</v>
      </c>
      <c r="AE18" s="15">
        <f>[14]Outubro!$H$34</f>
        <v>15.120000000000001</v>
      </c>
      <c r="AF18" s="15">
        <f>[14]Outubro!$H$35</f>
        <v>37.080000000000005</v>
      </c>
      <c r="AG18" s="23">
        <f t="shared" si="2"/>
        <v>41.4</v>
      </c>
      <c r="AH18" s="103">
        <f t="shared" si="1"/>
        <v>18.905806451612907</v>
      </c>
    </row>
    <row r="19" spans="1:34" ht="17.100000000000001" customHeight="1" x14ac:dyDescent="0.2">
      <c r="A19" s="145" t="s">
        <v>46</v>
      </c>
      <c r="B19" s="15">
        <f>[15]Outubro!$H$5</f>
        <v>16.2</v>
      </c>
      <c r="C19" s="15">
        <f>[15]Outubro!$H$6</f>
        <v>13.68</v>
      </c>
      <c r="D19" s="15">
        <f>[15]Outubro!$H$7</f>
        <v>12.24</v>
      </c>
      <c r="E19" s="15">
        <f>[15]Outubro!$H$8</f>
        <v>10.8</v>
      </c>
      <c r="F19" s="15">
        <f>[15]Outubro!$H$9</f>
        <v>10.08</v>
      </c>
      <c r="G19" s="15">
        <f>[15]Outubro!$H$10</f>
        <v>11.879999999999999</v>
      </c>
      <c r="H19" s="15">
        <f>[15]Outubro!$H$11</f>
        <v>17.64</v>
      </c>
      <c r="I19" s="15">
        <f>[15]Outubro!$H$12</f>
        <v>11.879999999999999</v>
      </c>
      <c r="J19" s="15">
        <f>[15]Outubro!$H$13</f>
        <v>14.76</v>
      </c>
      <c r="K19" s="15">
        <f>[15]Outubro!$H$14</f>
        <v>10.08</v>
      </c>
      <c r="L19" s="15">
        <f>[15]Outubro!$H$15</f>
        <v>7.5600000000000005</v>
      </c>
      <c r="M19" s="15">
        <f>[15]Outubro!$H$16</f>
        <v>10.8</v>
      </c>
      <c r="N19" s="15">
        <f>[15]Outubro!$H$17</f>
        <v>11.879999999999999</v>
      </c>
      <c r="O19" s="15">
        <f>[15]Outubro!$H$18</f>
        <v>10.8</v>
      </c>
      <c r="P19" s="15">
        <f>[15]Outubro!$H$19</f>
        <v>8.2799999999999994</v>
      </c>
      <c r="Q19" s="15">
        <f>[15]Outubro!$H$20</f>
        <v>15.48</v>
      </c>
      <c r="R19" s="15">
        <f>[15]Outubro!$H$21</f>
        <v>16.920000000000002</v>
      </c>
      <c r="S19" s="15">
        <f>[15]Outubro!$H$22</f>
        <v>15.120000000000001</v>
      </c>
      <c r="T19" s="15">
        <f>[15]Outubro!$H$23</f>
        <v>11.879999999999999</v>
      </c>
      <c r="U19" s="15">
        <f>[15]Outubro!$H$24</f>
        <v>11.879999999999999</v>
      </c>
      <c r="V19" s="15">
        <f>[15]Outubro!$H$25</f>
        <v>11.879999999999999</v>
      </c>
      <c r="W19" s="15">
        <f>[15]Outubro!$H$26</f>
        <v>10.8</v>
      </c>
      <c r="X19" s="15">
        <f>[15]Outubro!$H$27</f>
        <v>15.48</v>
      </c>
      <c r="Y19" s="15">
        <f>[15]Outubro!$H$28</f>
        <v>12.6</v>
      </c>
      <c r="Z19" s="15">
        <f>[15]Outubro!$H$29</f>
        <v>8.64</v>
      </c>
      <c r="AA19" s="15">
        <f>[15]Outubro!$H$30</f>
        <v>13.32</v>
      </c>
      <c r="AB19" s="15">
        <f>[15]Outubro!$H$31</f>
        <v>12.24</v>
      </c>
      <c r="AC19" s="15">
        <f>[15]Outubro!$H$32</f>
        <v>8.2799999999999994</v>
      </c>
      <c r="AD19" s="15">
        <f>[15]Outubro!$H$33</f>
        <v>11.520000000000001</v>
      </c>
      <c r="AE19" s="15">
        <f>[15]Outubro!$H$34</f>
        <v>16.920000000000002</v>
      </c>
      <c r="AF19" s="15">
        <f>[15]Outubro!$H$35</f>
        <v>16.559999999999999</v>
      </c>
      <c r="AG19" s="23">
        <f t="shared" si="2"/>
        <v>17.64</v>
      </c>
      <c r="AH19" s="103">
        <f t="shared" si="1"/>
        <v>12.518709677419356</v>
      </c>
    </row>
    <row r="20" spans="1:34" ht="17.100000000000001" customHeight="1" x14ac:dyDescent="0.2">
      <c r="A20" s="145" t="s">
        <v>10</v>
      </c>
      <c r="B20" s="15">
        <f>[16]Outubro!$H$5</f>
        <v>21.96</v>
      </c>
      <c r="C20" s="15">
        <f>[16]Outubro!$H$6</f>
        <v>19.8</v>
      </c>
      <c r="D20" s="15">
        <f>[16]Outubro!$H$7</f>
        <v>19.440000000000001</v>
      </c>
      <c r="E20" s="15">
        <f>[16]Outubro!$H$8</f>
        <v>9.7200000000000006</v>
      </c>
      <c r="F20" s="15">
        <f>[16]Outubro!$H$9</f>
        <v>9.3600000000000012</v>
      </c>
      <c r="G20" s="15">
        <f>[16]Outubro!$H$10</f>
        <v>10.8</v>
      </c>
      <c r="H20" s="15">
        <f>[16]Outubro!$H$11</f>
        <v>11.879999999999999</v>
      </c>
      <c r="I20" s="15">
        <f>[16]Outubro!$H$12</f>
        <v>16.2</v>
      </c>
      <c r="J20" s="15">
        <f>[16]Outubro!$H$13</f>
        <v>16.559999999999999</v>
      </c>
      <c r="K20" s="15">
        <f>[16]Outubro!$H$14</f>
        <v>21.96</v>
      </c>
      <c r="L20" s="15">
        <f>[16]Outubro!$H$15</f>
        <v>13.68</v>
      </c>
      <c r="M20" s="15">
        <f>[16]Outubro!$H$16</f>
        <v>16.2</v>
      </c>
      <c r="N20" s="15">
        <f>[16]Outubro!$H$17</f>
        <v>18</v>
      </c>
      <c r="O20" s="15">
        <f>[16]Outubro!$H$18</f>
        <v>8.2799999999999994</v>
      </c>
      <c r="P20" s="15">
        <f>[16]Outubro!$H$19</f>
        <v>7.5600000000000005</v>
      </c>
      <c r="Q20" s="15">
        <f>[16]Outubro!$H$20</f>
        <v>10.08</v>
      </c>
      <c r="R20" s="15">
        <f>[16]Outubro!$H$21</f>
        <v>17.64</v>
      </c>
      <c r="S20" s="15">
        <f>[16]Outubro!$H$22</f>
        <v>21.6</v>
      </c>
      <c r="T20" s="15">
        <f>[16]Outubro!$H$23</f>
        <v>10.8</v>
      </c>
      <c r="U20" s="15">
        <f>[16]Outubro!$H$24</f>
        <v>21.96</v>
      </c>
      <c r="V20" s="15">
        <f>[16]Outubro!$H$25</f>
        <v>21.240000000000002</v>
      </c>
      <c r="W20" s="15">
        <f>[16]Outubro!$H$26</f>
        <v>14.04</v>
      </c>
      <c r="X20" s="15">
        <f>[16]Outubro!$H$27</f>
        <v>15.48</v>
      </c>
      <c r="Y20" s="15">
        <f>[16]Outubro!$H$28</f>
        <v>10.08</v>
      </c>
      <c r="Z20" s="15">
        <f>[16]Outubro!$H$29</f>
        <v>15.120000000000001</v>
      </c>
      <c r="AA20" s="15">
        <f>[16]Outubro!$H$30</f>
        <v>12.96</v>
      </c>
      <c r="AB20" s="15">
        <f>[16]Outubro!$H$31</f>
        <v>11.879999999999999</v>
      </c>
      <c r="AC20" s="15">
        <f>[16]Outubro!$H$32</f>
        <v>8.2799999999999994</v>
      </c>
      <c r="AD20" s="15">
        <f>[16]Outubro!$H$33</f>
        <v>12.96</v>
      </c>
      <c r="AE20" s="15">
        <f>[16]Outubro!$H$34</f>
        <v>14.04</v>
      </c>
      <c r="AF20" s="15">
        <f>[16]Outubro!$H$35</f>
        <v>28.8</v>
      </c>
      <c r="AG20" s="23">
        <f>MAX(B20:AF20)</f>
        <v>28.8</v>
      </c>
      <c r="AH20" s="103">
        <f t="shared" si="1"/>
        <v>15.108387096774194</v>
      </c>
    </row>
    <row r="21" spans="1:34" ht="17.100000000000001" customHeight="1" x14ac:dyDescent="0.2">
      <c r="A21" s="145" t="s">
        <v>11</v>
      </c>
      <c r="B21" s="15">
        <f>[17]Outubro!$H$5</f>
        <v>13.68</v>
      </c>
      <c r="C21" s="15">
        <f>[17]Outubro!$H$6</f>
        <v>20.88</v>
      </c>
      <c r="D21" s="15">
        <f>[17]Outubro!$H$7</f>
        <v>6.48</v>
      </c>
      <c r="E21" s="15">
        <f>[17]Outubro!$H$8</f>
        <v>27</v>
      </c>
      <c r="F21" s="15">
        <f>[17]Outubro!$H$9</f>
        <v>9.3600000000000012</v>
      </c>
      <c r="G21" s="15">
        <f>[17]Outubro!$H$10</f>
        <v>9.3600000000000012</v>
      </c>
      <c r="H21" s="15">
        <f>[17]Outubro!$H$11</f>
        <v>7.9200000000000008</v>
      </c>
      <c r="I21" s="15">
        <f>[17]Outubro!$H$12</f>
        <v>28.44</v>
      </c>
      <c r="J21" s="15">
        <f>[17]Outubro!$H$13</f>
        <v>14.76</v>
      </c>
      <c r="K21" s="15">
        <f>[17]Outubro!$H$14</f>
        <v>11.520000000000001</v>
      </c>
      <c r="L21" s="15">
        <f>[17]Outubro!$H$15</f>
        <v>10.44</v>
      </c>
      <c r="M21" s="15">
        <f>[17]Outubro!$H$16</f>
        <v>9.7200000000000006</v>
      </c>
      <c r="N21" s="15">
        <f>[17]Outubro!$H$17</f>
        <v>26.64</v>
      </c>
      <c r="O21" s="15">
        <f>[17]Outubro!$H$18</f>
        <v>14.04</v>
      </c>
      <c r="P21" s="15">
        <f>[17]Outubro!$H$19</f>
        <v>14.4</v>
      </c>
      <c r="Q21" s="15">
        <f>[17]Outubro!$H$20</f>
        <v>8.2799999999999994</v>
      </c>
      <c r="R21" s="15">
        <f>[17]Outubro!$H$21</f>
        <v>11.16</v>
      </c>
      <c r="S21" s="15">
        <f>[17]Outubro!$H$22</f>
        <v>23.040000000000003</v>
      </c>
      <c r="T21" s="15">
        <f>[17]Outubro!$H$23</f>
        <v>11.16</v>
      </c>
      <c r="U21" s="15">
        <f>[17]Outubro!$H$24</f>
        <v>14.4</v>
      </c>
      <c r="V21" s="15">
        <f>[17]Outubro!$H$25</f>
        <v>16.2</v>
      </c>
      <c r="W21" s="15">
        <f>[17]Outubro!$H$26</f>
        <v>9.7200000000000006</v>
      </c>
      <c r="X21" s="15">
        <f>[17]Outubro!$H$27</f>
        <v>11.879999999999999</v>
      </c>
      <c r="Y21" s="15">
        <f>[17]Outubro!$H$28</f>
        <v>7.9200000000000008</v>
      </c>
      <c r="Z21" s="15">
        <f>[17]Outubro!$H$29</f>
        <v>15.120000000000001</v>
      </c>
      <c r="AA21" s="15">
        <f>[17]Outubro!$H$30</f>
        <v>15.48</v>
      </c>
      <c r="AB21" s="15">
        <f>[17]Outubro!$H$31</f>
        <v>9.3600000000000012</v>
      </c>
      <c r="AC21" s="15">
        <f>[17]Outubro!$H$32</f>
        <v>10.44</v>
      </c>
      <c r="AD21" s="15">
        <f>[17]Outubro!$H$33</f>
        <v>14.4</v>
      </c>
      <c r="AE21" s="15">
        <f>[17]Outubro!$H$34</f>
        <v>6.12</v>
      </c>
      <c r="AF21" s="15">
        <f>[17]Outubro!$H$35</f>
        <v>22.68</v>
      </c>
      <c r="AG21" s="23">
        <f>MAX(B21:AF21)</f>
        <v>28.44</v>
      </c>
      <c r="AH21" s="103">
        <f t="shared" si="1"/>
        <v>13.935483870967744</v>
      </c>
    </row>
    <row r="22" spans="1:34" ht="17.100000000000001" customHeight="1" x14ac:dyDescent="0.2">
      <c r="A22" s="145" t="s">
        <v>12</v>
      </c>
      <c r="B22" s="15">
        <f>[18]Outubro!$H$5</f>
        <v>10.44</v>
      </c>
      <c r="C22" s="15">
        <f>[18]Outubro!$H$6</f>
        <v>14.04</v>
      </c>
      <c r="D22" s="15">
        <f>[18]Outubro!$H$7</f>
        <v>16.920000000000002</v>
      </c>
      <c r="E22" s="15">
        <f>[18]Outubro!$H$8</f>
        <v>12.6</v>
      </c>
      <c r="F22" s="15">
        <f>[18]Outubro!$H$9</f>
        <v>6.12</v>
      </c>
      <c r="G22" s="15">
        <f>[18]Outubro!$H$10</f>
        <v>8.64</v>
      </c>
      <c r="H22" s="15">
        <f>[18]Outubro!$H$11</f>
        <v>10.44</v>
      </c>
      <c r="I22" s="15">
        <f>[18]Outubro!$H$12</f>
        <v>14.4</v>
      </c>
      <c r="J22" s="15">
        <f>[18]Outubro!$H$13</f>
        <v>12.6</v>
      </c>
      <c r="K22" s="15">
        <f>[18]Outubro!$H$14</f>
        <v>16.2</v>
      </c>
      <c r="L22" s="15">
        <f>[18]Outubro!$H$15</f>
        <v>3.24</v>
      </c>
      <c r="M22" s="15">
        <f>[18]Outubro!$H$16</f>
        <v>9.3600000000000012</v>
      </c>
      <c r="N22" s="15">
        <f>[18]Outubro!$H$17</f>
        <v>10.44</v>
      </c>
      <c r="O22" s="15">
        <f>[18]Outubro!$H$18</f>
        <v>8.64</v>
      </c>
      <c r="P22" s="15">
        <f>[18]Outubro!$H$19</f>
        <v>6.48</v>
      </c>
      <c r="Q22" s="15">
        <f>[18]Outubro!$H$20</f>
        <v>10.08</v>
      </c>
      <c r="R22" s="15">
        <f>[18]Outubro!$H$21</f>
        <v>15.120000000000001</v>
      </c>
      <c r="S22" s="15">
        <f>[18]Outubro!$H$22</f>
        <v>9.7200000000000006</v>
      </c>
      <c r="T22" s="15">
        <f>[18]Outubro!$H$23</f>
        <v>4.32</v>
      </c>
      <c r="U22" s="15">
        <f>[18]Outubro!$H$24</f>
        <v>5.7600000000000007</v>
      </c>
      <c r="V22" s="15">
        <f>[18]Outubro!$H$25</f>
        <v>7.5600000000000005</v>
      </c>
      <c r="W22" s="15">
        <f>[18]Outubro!$H$26</f>
        <v>12.24</v>
      </c>
      <c r="X22" s="15">
        <f>[18]Outubro!$H$27</f>
        <v>9.7200000000000006</v>
      </c>
      <c r="Y22" s="15">
        <f>[18]Outubro!$H$28</f>
        <v>6.12</v>
      </c>
      <c r="Z22" s="15">
        <f>[18]Outubro!$H$29</f>
        <v>7.5600000000000005</v>
      </c>
      <c r="AA22" s="15">
        <f>[18]Outubro!$H$30</f>
        <v>10.08</v>
      </c>
      <c r="AB22" s="15">
        <f>[18]Outubro!$H$31</f>
        <v>5.4</v>
      </c>
      <c r="AC22" s="15">
        <f>[18]Outubro!$H$32</f>
        <v>10.08</v>
      </c>
      <c r="AD22" s="15">
        <f>[18]Outubro!$H$33</f>
        <v>10.08</v>
      </c>
      <c r="AE22" s="15">
        <f>[18]Outubro!$H$34</f>
        <v>12.6</v>
      </c>
      <c r="AF22" s="15">
        <f>[18]Outubro!$H$35</f>
        <v>11.16</v>
      </c>
      <c r="AG22" s="23">
        <f>MAX(B22:AF22)</f>
        <v>16.920000000000002</v>
      </c>
      <c r="AH22" s="103">
        <f t="shared" si="1"/>
        <v>9.9406451612903215</v>
      </c>
    </row>
    <row r="23" spans="1:34" ht="17.100000000000001" customHeight="1" x14ac:dyDescent="0.2">
      <c r="A23" s="145" t="s">
        <v>13</v>
      </c>
      <c r="B23" s="15">
        <f>[19]Outubro!$H$5</f>
        <v>21.6</v>
      </c>
      <c r="C23" s="15">
        <f>[19]Outubro!$H$6</f>
        <v>14.4</v>
      </c>
      <c r="D23" s="15">
        <f>[19]Outubro!$H$7</f>
        <v>18.720000000000002</v>
      </c>
      <c r="E23" s="15">
        <f>[19]Outubro!$H$8</f>
        <v>16.559999999999999</v>
      </c>
      <c r="F23" s="15">
        <f>[19]Outubro!$H$9</f>
        <v>15.840000000000002</v>
      </c>
      <c r="G23" s="15">
        <f>[19]Outubro!$H$10</f>
        <v>13.68</v>
      </c>
      <c r="H23" s="15">
        <f>[19]Outubro!$H$11</f>
        <v>16.920000000000002</v>
      </c>
      <c r="I23" s="15">
        <f>[19]Outubro!$H$12</f>
        <v>23.040000000000003</v>
      </c>
      <c r="J23" s="15">
        <f>[19]Outubro!$H$13</f>
        <v>26.64</v>
      </c>
      <c r="K23" s="15">
        <f>[19]Outubro!$H$14</f>
        <v>23.040000000000003</v>
      </c>
      <c r="L23" s="15">
        <f>[19]Outubro!$H$15</f>
        <v>12.6</v>
      </c>
      <c r="M23" s="15">
        <f>[19]Outubro!$H$16</f>
        <v>16.2</v>
      </c>
      <c r="N23" s="15">
        <f>[19]Outubro!$H$17</f>
        <v>15.120000000000001</v>
      </c>
      <c r="O23" s="15">
        <f>[19]Outubro!$H$18</f>
        <v>16.2</v>
      </c>
      <c r="P23" s="15">
        <f>[19]Outubro!$H$19</f>
        <v>15.840000000000002</v>
      </c>
      <c r="Q23" s="15">
        <f>[19]Outubro!$H$20</f>
        <v>14.76</v>
      </c>
      <c r="R23" s="15">
        <f>[19]Outubro!$H$21</f>
        <v>23.040000000000003</v>
      </c>
      <c r="S23" s="15">
        <f>[19]Outubro!$H$22</f>
        <v>18.36</v>
      </c>
      <c r="T23" s="15">
        <f>[19]Outubro!$H$23</f>
        <v>24.840000000000003</v>
      </c>
      <c r="U23" s="15">
        <f>[19]Outubro!$H$24</f>
        <v>31.680000000000003</v>
      </c>
      <c r="V23" s="15">
        <f>[19]Outubro!$H$25</f>
        <v>16.920000000000002</v>
      </c>
      <c r="W23" s="15">
        <f>[19]Outubro!$H$26</f>
        <v>18</v>
      </c>
      <c r="X23" s="15">
        <f>[19]Outubro!$H$27</f>
        <v>16.559999999999999</v>
      </c>
      <c r="Y23" s="15">
        <f>[19]Outubro!$H$28</f>
        <v>20.88</v>
      </c>
      <c r="Z23" s="15">
        <f>[19]Outubro!$H$29</f>
        <v>27</v>
      </c>
      <c r="AA23" s="15">
        <f>[19]Outubro!$H$30</f>
        <v>15.840000000000002</v>
      </c>
      <c r="AB23" s="15">
        <f>[19]Outubro!$H$31</f>
        <v>13.68</v>
      </c>
      <c r="AC23" s="15">
        <f>[19]Outubro!$H$32</f>
        <v>9.7200000000000006</v>
      </c>
      <c r="AD23" s="15">
        <f>[19]Outubro!$H$33</f>
        <v>16.559999999999999</v>
      </c>
      <c r="AE23" s="15">
        <f>[19]Outubro!$H$34</f>
        <v>16.2</v>
      </c>
      <c r="AF23" s="15">
        <f>[19]Outubro!$H$35</f>
        <v>16.920000000000002</v>
      </c>
      <c r="AG23" s="23">
        <f>MAX(B23:AF23)</f>
        <v>31.680000000000003</v>
      </c>
      <c r="AH23" s="103">
        <f t="shared" si="1"/>
        <v>18.301935483870963</v>
      </c>
    </row>
    <row r="24" spans="1:34" ht="17.100000000000001" customHeight="1" x14ac:dyDescent="0.2">
      <c r="A24" s="145" t="s">
        <v>14</v>
      </c>
      <c r="B24" s="15">
        <f>[20]Outubro!$H$5</f>
        <v>15.48</v>
      </c>
      <c r="C24" s="15">
        <f>[20]Outubro!$H$6</f>
        <v>14.04</v>
      </c>
      <c r="D24" s="15">
        <f>[20]Outubro!$H$7</f>
        <v>11.520000000000001</v>
      </c>
      <c r="E24" s="15">
        <f>[20]Outubro!$H$8</f>
        <v>23.759999999999998</v>
      </c>
      <c r="F24" s="15">
        <f>[20]Outubro!$H$9</f>
        <v>17.64</v>
      </c>
      <c r="G24" s="15">
        <f>[20]Outubro!$H$10</f>
        <v>16.559999999999999</v>
      </c>
      <c r="H24" s="15">
        <f>[20]Outubro!$H$11</f>
        <v>18.36</v>
      </c>
      <c r="I24" s="15">
        <f>[20]Outubro!$H$12</f>
        <v>12.96</v>
      </c>
      <c r="J24" s="15">
        <f>[20]Outubro!$H$13</f>
        <v>21.96</v>
      </c>
      <c r="K24" s="15">
        <f>[20]Outubro!$H$14</f>
        <v>20.88</v>
      </c>
      <c r="L24" s="15">
        <f>[20]Outubro!$H$15</f>
        <v>11.520000000000001</v>
      </c>
      <c r="M24" s="15">
        <f>[20]Outubro!$H$16</f>
        <v>14.04</v>
      </c>
      <c r="N24" s="15">
        <f>[20]Outubro!$H$17</f>
        <v>31.319999999999997</v>
      </c>
      <c r="O24" s="15">
        <f>[20]Outubro!$H$18</f>
        <v>6.12</v>
      </c>
      <c r="P24" s="15">
        <f>[20]Outubro!$H$19</f>
        <v>13.68</v>
      </c>
      <c r="Q24" s="15">
        <f>[20]Outubro!$H$20</f>
        <v>9.7200000000000006</v>
      </c>
      <c r="R24" s="15">
        <f>[20]Outubro!$H$21</f>
        <v>15.840000000000002</v>
      </c>
      <c r="S24" s="15">
        <f>[20]Outubro!$H$22</f>
        <v>15.840000000000002</v>
      </c>
      <c r="T24" s="15">
        <f>[20]Outubro!$H$23</f>
        <v>29.16</v>
      </c>
      <c r="U24" s="15">
        <f>[20]Outubro!$H$24</f>
        <v>20.88</v>
      </c>
      <c r="V24" s="15">
        <f>[20]Outubro!$H$25</f>
        <v>16.920000000000002</v>
      </c>
      <c r="W24" s="15">
        <f>[20]Outubro!$H$26</f>
        <v>12.96</v>
      </c>
      <c r="X24" s="15">
        <f>[20]Outubro!$H$27</f>
        <v>15.48</v>
      </c>
      <c r="Y24" s="15">
        <f>[20]Outubro!$H$28</f>
        <v>21.240000000000002</v>
      </c>
      <c r="Z24" s="15">
        <f>[20]Outubro!$H$29</f>
        <v>15.120000000000001</v>
      </c>
      <c r="AA24" s="15">
        <f>[20]Outubro!$H$30</f>
        <v>11.879999999999999</v>
      </c>
      <c r="AB24" s="15">
        <f>[20]Outubro!$H$31</f>
        <v>20.88</v>
      </c>
      <c r="AC24" s="15">
        <f>[20]Outubro!$H$32</f>
        <v>10.08</v>
      </c>
      <c r="AD24" s="15">
        <f>[20]Outubro!$H$33</f>
        <v>10.08</v>
      </c>
      <c r="AE24" s="15">
        <f>[20]Outubro!$H$34</f>
        <v>8.2799999999999994</v>
      </c>
      <c r="AF24" s="15">
        <f>[20]Outubro!$H$35</f>
        <v>13.68</v>
      </c>
      <c r="AG24" s="23">
        <f>MAX(B24:AF24)</f>
        <v>31.319999999999997</v>
      </c>
      <c r="AH24" s="103">
        <f t="shared" si="1"/>
        <v>16.060645161290321</v>
      </c>
    </row>
    <row r="25" spans="1:34" ht="17.100000000000001" customHeight="1" x14ac:dyDescent="0.2">
      <c r="A25" s="145" t="s">
        <v>15</v>
      </c>
      <c r="B25" s="15">
        <f>[21]Outubro!$H$5</f>
        <v>19.8</v>
      </c>
      <c r="C25" s="15">
        <f>[21]Outubro!$H$6</f>
        <v>20.88</v>
      </c>
      <c r="D25" s="15">
        <f>[21]Outubro!$H$7</f>
        <v>17.64</v>
      </c>
      <c r="E25" s="15">
        <f>[21]Outubro!$H$8</f>
        <v>12.24</v>
      </c>
      <c r="F25" s="15">
        <f>[21]Outubro!$H$9</f>
        <v>10.8</v>
      </c>
      <c r="G25" s="15">
        <f>[21]Outubro!$H$10</f>
        <v>15.840000000000002</v>
      </c>
      <c r="H25" s="15">
        <f>[21]Outubro!$H$11</f>
        <v>21.96</v>
      </c>
      <c r="I25" s="15">
        <f>[21]Outubro!$H$12</f>
        <v>22.68</v>
      </c>
      <c r="J25" s="15">
        <f>[21]Outubro!$H$13</f>
        <v>18</v>
      </c>
      <c r="K25" s="15">
        <f>[21]Outubro!$H$14</f>
        <v>20.16</v>
      </c>
      <c r="L25" s="15">
        <f>[21]Outubro!$H$15</f>
        <v>14.76</v>
      </c>
      <c r="M25" s="15">
        <f>[21]Outubro!$H$16</f>
        <v>20.52</v>
      </c>
      <c r="N25" s="15">
        <f>[21]Outubro!$H$17</f>
        <v>18.720000000000002</v>
      </c>
      <c r="O25" s="15">
        <f>[21]Outubro!$H$18</f>
        <v>16.559999999999999</v>
      </c>
      <c r="P25" s="15">
        <f>[21]Outubro!$H$19</f>
        <v>16.920000000000002</v>
      </c>
      <c r="Q25" s="15">
        <f>[21]Outubro!$H$20</f>
        <v>13.32</v>
      </c>
      <c r="R25" s="15">
        <f>[21]Outubro!$H$21</f>
        <v>18.36</v>
      </c>
      <c r="S25" s="15">
        <f>[21]Outubro!$H$22</f>
        <v>30.240000000000002</v>
      </c>
      <c r="T25" s="15">
        <f>[21]Outubro!$H$23</f>
        <v>19.440000000000001</v>
      </c>
      <c r="U25" s="15">
        <f>[21]Outubro!$H$24</f>
        <v>25.92</v>
      </c>
      <c r="V25" s="15">
        <f>[21]Outubro!$H$25</f>
        <v>24.12</v>
      </c>
      <c r="W25" s="15">
        <f>[21]Outubro!$H$26</f>
        <v>18.36</v>
      </c>
      <c r="X25" s="15">
        <f>[21]Outubro!$H$27</f>
        <v>15.840000000000002</v>
      </c>
      <c r="Y25" s="15">
        <f>[21]Outubro!$H$28</f>
        <v>15.840000000000002</v>
      </c>
      <c r="Z25" s="15">
        <f>[21]Outubro!$H$29</f>
        <v>14.76</v>
      </c>
      <c r="AA25" s="15">
        <f>[21]Outubro!$H$30</f>
        <v>16.920000000000002</v>
      </c>
      <c r="AB25" s="15">
        <f>[21]Outubro!$H$31</f>
        <v>16.920000000000002</v>
      </c>
      <c r="AC25" s="15">
        <f>[21]Outubro!$H$32</f>
        <v>13.68</v>
      </c>
      <c r="AD25" s="15">
        <f>[21]Outubro!$H$33</f>
        <v>12.96</v>
      </c>
      <c r="AE25" s="15">
        <f>[21]Outubro!$H$34</f>
        <v>13.68</v>
      </c>
      <c r="AF25" s="15">
        <f>[21]Outubro!$H$35</f>
        <v>18.720000000000002</v>
      </c>
      <c r="AG25" s="23">
        <f t="shared" ref="AG25:AG30" si="3">MAX(B25:AF25)</f>
        <v>30.240000000000002</v>
      </c>
      <c r="AH25" s="103">
        <f t="shared" si="1"/>
        <v>17.953548387096777</v>
      </c>
    </row>
    <row r="26" spans="1:34" ht="17.100000000000001" customHeight="1" x14ac:dyDescent="0.2">
      <c r="A26" s="145" t="s">
        <v>16</v>
      </c>
      <c r="B26" s="15">
        <f>[22]Outubro!$H$5</f>
        <v>14.04</v>
      </c>
      <c r="C26" s="15">
        <f>[22]Outubro!$H$6</f>
        <v>13.68</v>
      </c>
      <c r="D26" s="15">
        <f>[22]Outubro!$H$7</f>
        <v>12.96</v>
      </c>
      <c r="E26" s="15">
        <f>[22]Outubro!$H$8</f>
        <v>13.32</v>
      </c>
      <c r="F26" s="15">
        <f>[22]Outubro!$H$9</f>
        <v>11.16</v>
      </c>
      <c r="G26" s="15">
        <f>[22]Outubro!$H$10</f>
        <v>11.520000000000001</v>
      </c>
      <c r="H26" s="15">
        <f>[22]Outubro!$H$11</f>
        <v>12.24</v>
      </c>
      <c r="I26" s="15">
        <f>[22]Outubro!$H$12</f>
        <v>15.120000000000001</v>
      </c>
      <c r="J26" s="15">
        <f>[22]Outubro!$H$13</f>
        <v>16.2</v>
      </c>
      <c r="K26" s="15">
        <f>[22]Outubro!$H$14</f>
        <v>21.240000000000002</v>
      </c>
      <c r="L26" s="15">
        <f>[22]Outubro!$H$15</f>
        <v>11.520000000000001</v>
      </c>
      <c r="M26" s="15">
        <f>[22]Outubro!$H$16</f>
        <v>12.6</v>
      </c>
      <c r="N26" s="15">
        <f>[22]Outubro!$H$17</f>
        <v>14.4</v>
      </c>
      <c r="O26" s="15">
        <f>[22]Outubro!$H$18</f>
        <v>12.96</v>
      </c>
      <c r="P26" s="15">
        <f>[22]Outubro!$H$19</f>
        <v>12.96</v>
      </c>
      <c r="Q26" s="15">
        <f>[22]Outubro!$H$20</f>
        <v>14.4</v>
      </c>
      <c r="R26" s="15">
        <f>[22]Outubro!$H$21</f>
        <v>18.720000000000002</v>
      </c>
      <c r="S26" s="15">
        <f>[22]Outubro!$H$22</f>
        <v>13.68</v>
      </c>
      <c r="T26" s="15">
        <f>[22]Outubro!$H$23</f>
        <v>24.840000000000003</v>
      </c>
      <c r="U26" s="15">
        <f>[22]Outubro!$H$24</f>
        <v>5.4</v>
      </c>
      <c r="V26" s="15">
        <f>[22]Outubro!$H$25</f>
        <v>4.32</v>
      </c>
      <c r="W26" s="15">
        <f>[22]Outubro!$H$26</f>
        <v>10.44</v>
      </c>
      <c r="X26" s="15">
        <f>[22]Outubro!$H$27</f>
        <v>12.24</v>
      </c>
      <c r="Y26" s="15">
        <f>[22]Outubro!$H$28</f>
        <v>9.7200000000000006</v>
      </c>
      <c r="Z26" s="15">
        <f>[22]Outubro!$H$29</f>
        <v>6.12</v>
      </c>
      <c r="AA26" s="15">
        <f>[22]Outubro!$H$30</f>
        <v>3.9600000000000004</v>
      </c>
      <c r="AB26" s="15">
        <f>[22]Outubro!$H$31</f>
        <v>19.079999999999998</v>
      </c>
      <c r="AC26" s="15">
        <f>[22]Outubro!$H$32</f>
        <v>15.48</v>
      </c>
      <c r="AD26" s="15">
        <f>[22]Outubro!$H$33</f>
        <v>9.7200000000000006</v>
      </c>
      <c r="AE26" s="15">
        <f>[22]Outubro!$H$34</f>
        <v>15.840000000000002</v>
      </c>
      <c r="AF26" s="15">
        <f>[22]Outubro!$H$35</f>
        <v>13.32</v>
      </c>
      <c r="AG26" s="23">
        <f t="shared" si="3"/>
        <v>24.840000000000003</v>
      </c>
      <c r="AH26" s="103">
        <f t="shared" si="1"/>
        <v>13.006451612903227</v>
      </c>
    </row>
    <row r="27" spans="1:34" ht="17.100000000000001" customHeight="1" x14ac:dyDescent="0.2">
      <c r="A27" s="145" t="s">
        <v>17</v>
      </c>
      <c r="B27" s="15">
        <f>[23]Outubro!$H$5</f>
        <v>18</v>
      </c>
      <c r="C27" s="15">
        <f>[23]Outubro!$H$6</f>
        <v>16.2</v>
      </c>
      <c r="D27" s="15">
        <f>[23]Outubro!$H$7</f>
        <v>44.64</v>
      </c>
      <c r="E27" s="15">
        <f>[23]Outubro!$H$8</f>
        <v>15.120000000000001</v>
      </c>
      <c r="F27" s="15">
        <f>[23]Outubro!$H$9</f>
        <v>16.920000000000002</v>
      </c>
      <c r="G27" s="15">
        <f>[23]Outubro!$H$10</f>
        <v>13.32</v>
      </c>
      <c r="H27" s="15">
        <f>[23]Outubro!$H$11</f>
        <v>22.32</v>
      </c>
      <c r="I27" s="15">
        <f>[23]Outubro!$H$12</f>
        <v>20.16</v>
      </c>
      <c r="J27" s="15">
        <f>[23]Outubro!$H$13</f>
        <v>18.720000000000002</v>
      </c>
      <c r="K27" s="15">
        <f>[23]Outubro!$H$14</f>
        <v>15.48</v>
      </c>
      <c r="L27" s="15">
        <f>[23]Outubro!$H$15</f>
        <v>10.08</v>
      </c>
      <c r="M27" s="15">
        <f>[23]Outubro!$H$16</f>
        <v>13.32</v>
      </c>
      <c r="N27" s="15">
        <f>[23]Outubro!$H$17</f>
        <v>28.8</v>
      </c>
      <c r="O27" s="15">
        <f>[23]Outubro!$H$18</f>
        <v>10.08</v>
      </c>
      <c r="P27" s="15">
        <f>[23]Outubro!$H$19</f>
        <v>12.96</v>
      </c>
      <c r="Q27" s="15">
        <f>[23]Outubro!$H$20</f>
        <v>14.76</v>
      </c>
      <c r="R27" s="15">
        <f>[23]Outubro!$H$21</f>
        <v>26.28</v>
      </c>
      <c r="S27" s="15">
        <f>[23]Outubro!$H$22</f>
        <v>34.92</v>
      </c>
      <c r="T27" s="15">
        <f>[23]Outubro!$H$23</f>
        <v>12.96</v>
      </c>
      <c r="U27" s="15">
        <f>[23]Outubro!$H$24</f>
        <v>17.28</v>
      </c>
      <c r="V27" s="15">
        <f>[23]Outubro!$H$25</f>
        <v>15.840000000000002</v>
      </c>
      <c r="W27" s="15">
        <f>[23]Outubro!$H$26</f>
        <v>14.4</v>
      </c>
      <c r="X27" s="15">
        <f>[23]Outubro!$H$27</f>
        <v>15.48</v>
      </c>
      <c r="Y27" s="15">
        <f>[23]Outubro!$H$28</f>
        <v>18</v>
      </c>
      <c r="Z27" s="15">
        <f>[23]Outubro!$H$29</f>
        <v>15.120000000000001</v>
      </c>
      <c r="AA27" s="15">
        <f>[23]Outubro!$H$30</f>
        <v>15.120000000000001</v>
      </c>
      <c r="AB27" s="15">
        <f>[23]Outubro!$H$31</f>
        <v>17.28</v>
      </c>
      <c r="AC27" s="15">
        <f>[23]Outubro!$H$32</f>
        <v>10.08</v>
      </c>
      <c r="AD27" s="15">
        <f>[23]Outubro!$H$33</f>
        <v>12.24</v>
      </c>
      <c r="AE27" s="15">
        <f>[23]Outubro!$H$34</f>
        <v>21.6</v>
      </c>
      <c r="AF27" s="15">
        <f>[23]Outubro!$H$35</f>
        <v>28.44</v>
      </c>
      <c r="AG27" s="23">
        <f t="shared" si="3"/>
        <v>44.64</v>
      </c>
      <c r="AH27" s="103">
        <f t="shared" si="1"/>
        <v>18.255483870967741</v>
      </c>
    </row>
    <row r="28" spans="1:34" ht="17.100000000000001" customHeight="1" x14ac:dyDescent="0.2">
      <c r="A28" s="145" t="s">
        <v>18</v>
      </c>
      <c r="B28" s="15">
        <f>[24]Outubro!$H$5</f>
        <v>19.440000000000001</v>
      </c>
      <c r="C28" s="15">
        <f>[24]Outubro!$H$6</f>
        <v>12.24</v>
      </c>
      <c r="D28" s="15">
        <f>[24]Outubro!$H$7</f>
        <v>26.64</v>
      </c>
      <c r="E28" s="15">
        <f>[24]Outubro!$H$8</f>
        <v>19.8</v>
      </c>
      <c r="F28" s="15">
        <f>[24]Outubro!$H$9</f>
        <v>18.720000000000002</v>
      </c>
      <c r="G28" s="15">
        <f>[24]Outubro!$H$10</f>
        <v>25.92</v>
      </c>
      <c r="H28" s="15">
        <f>[24]Outubro!$H$11</f>
        <v>13.32</v>
      </c>
      <c r="I28" s="15">
        <f>[24]Outubro!$H$12</f>
        <v>29.16</v>
      </c>
      <c r="J28" s="15">
        <f>[24]Outubro!$H$13</f>
        <v>30.6</v>
      </c>
      <c r="K28" s="15">
        <f>[24]Outubro!$H$14</f>
        <v>28.44</v>
      </c>
      <c r="L28" s="15">
        <f>[24]Outubro!$H$15</f>
        <v>13.68</v>
      </c>
      <c r="M28" s="15">
        <f>[24]Outubro!$H$16</f>
        <v>5.04</v>
      </c>
      <c r="N28" s="15" t="str">
        <f>[24]Outubro!$H$17</f>
        <v>*</v>
      </c>
      <c r="O28" s="15">
        <f>[24]Outubro!$H$18</f>
        <v>9.7200000000000006</v>
      </c>
      <c r="P28" s="15" t="str">
        <f>[24]Outubro!$H$19</f>
        <v>*</v>
      </c>
      <c r="Q28" s="15">
        <f>[24]Outubro!$H$20</f>
        <v>3.24</v>
      </c>
      <c r="R28" s="15">
        <f>[24]Outubro!$H$21</f>
        <v>3.6</v>
      </c>
      <c r="S28" s="15" t="str">
        <f>[24]Outubro!$H$22</f>
        <v>*</v>
      </c>
      <c r="T28" s="15" t="str">
        <f>[24]Outubro!$H$23</f>
        <v>*</v>
      </c>
      <c r="U28" s="15" t="str">
        <f>[24]Outubro!$H$24</f>
        <v>*</v>
      </c>
      <c r="V28" s="15" t="str">
        <f>[24]Outubro!$H$25</f>
        <v>*</v>
      </c>
      <c r="W28" s="15" t="str">
        <f>[24]Outubro!$H$26</f>
        <v>*</v>
      </c>
      <c r="X28" s="15" t="str">
        <f>[24]Outubro!$H$27</f>
        <v>*</v>
      </c>
      <c r="Y28" s="15" t="str">
        <f>[24]Outubro!$H$28</f>
        <v>*</v>
      </c>
      <c r="Z28" s="15" t="str">
        <f>[24]Outubro!$H$29</f>
        <v>*</v>
      </c>
      <c r="AA28" s="15" t="str">
        <f>[24]Outubro!$H$30</f>
        <v>*</v>
      </c>
      <c r="AB28" s="15" t="str">
        <f>[24]Outubro!$H$31</f>
        <v>*</v>
      </c>
      <c r="AC28" s="15" t="str">
        <f>[24]Outubro!$H$32</f>
        <v>*</v>
      </c>
      <c r="AD28" s="15" t="str">
        <f>[24]Outubro!$H$33</f>
        <v>*</v>
      </c>
      <c r="AE28" s="15" t="str">
        <f>[24]Outubro!$H$34</f>
        <v>*</v>
      </c>
      <c r="AF28" s="15" t="str">
        <f>[24]Outubro!$H$35</f>
        <v>*</v>
      </c>
      <c r="AG28" s="23">
        <f t="shared" si="3"/>
        <v>30.6</v>
      </c>
      <c r="AH28" s="103">
        <f t="shared" si="1"/>
        <v>17.303999999999998</v>
      </c>
    </row>
    <row r="29" spans="1:34" ht="17.100000000000001" customHeight="1" x14ac:dyDescent="0.2">
      <c r="A29" s="145" t="s">
        <v>19</v>
      </c>
      <c r="B29" s="15">
        <f>[25]Outubro!$H$5</f>
        <v>14.76</v>
      </c>
      <c r="C29" s="15">
        <f>[25]Outubro!$H$6</f>
        <v>16.2</v>
      </c>
      <c r="D29" s="15">
        <f>[25]Outubro!$H$7</f>
        <v>9</v>
      </c>
      <c r="E29" s="15">
        <f>[25]Outubro!$H$8</f>
        <v>11.16</v>
      </c>
      <c r="F29" s="15">
        <f>[25]Outubro!$H$9</f>
        <v>21.96</v>
      </c>
      <c r="G29" s="15">
        <f>[25]Outubro!$H$10</f>
        <v>18</v>
      </c>
      <c r="H29" s="15">
        <f>[25]Outubro!$H$11</f>
        <v>24.12</v>
      </c>
      <c r="I29" s="15">
        <f>[25]Outubro!$H$12</f>
        <v>17.28</v>
      </c>
      <c r="J29" s="15">
        <f>[25]Outubro!$H$13</f>
        <v>18</v>
      </c>
      <c r="K29" s="15">
        <f>[25]Outubro!$H$14</f>
        <v>19.079999999999998</v>
      </c>
      <c r="L29" s="15">
        <f>[25]Outubro!$H$15</f>
        <v>18.720000000000002</v>
      </c>
      <c r="M29" s="15">
        <f>[25]Outubro!$H$16</f>
        <v>21.96</v>
      </c>
      <c r="N29" s="15">
        <f>[25]Outubro!$H$17</f>
        <v>18.720000000000002</v>
      </c>
      <c r="O29" s="15">
        <f>[25]Outubro!$H$18</f>
        <v>17.64</v>
      </c>
      <c r="P29" s="15">
        <f>[25]Outubro!$H$19</f>
        <v>9.7200000000000006</v>
      </c>
      <c r="Q29" s="15">
        <f>[25]Outubro!$H$20</f>
        <v>9.7200000000000006</v>
      </c>
      <c r="R29" s="15">
        <f>[25]Outubro!$H$21</f>
        <v>16.559999999999999</v>
      </c>
      <c r="S29" s="15">
        <f>[25]Outubro!$H$22</f>
        <v>39.6</v>
      </c>
      <c r="T29" s="15">
        <f>[25]Outubro!$H$23</f>
        <v>16.920000000000002</v>
      </c>
      <c r="U29" s="15">
        <f>[25]Outubro!$H$24</f>
        <v>16.2</v>
      </c>
      <c r="V29" s="15">
        <f>[25]Outubro!$H$25</f>
        <v>17.64</v>
      </c>
      <c r="W29" s="15">
        <f>[25]Outubro!$H$26</f>
        <v>16.559999999999999</v>
      </c>
      <c r="X29" s="15">
        <f>[25]Outubro!$H$27</f>
        <v>17.28</v>
      </c>
      <c r="Y29" s="15">
        <f>[25]Outubro!$H$28</f>
        <v>16.920000000000002</v>
      </c>
      <c r="Z29" s="15">
        <f>[25]Outubro!$H$29</f>
        <v>11.520000000000001</v>
      </c>
      <c r="AA29" s="15">
        <f>[25]Outubro!$H$30</f>
        <v>19.440000000000001</v>
      </c>
      <c r="AB29" s="15">
        <f>[25]Outubro!$H$31</f>
        <v>13.32</v>
      </c>
      <c r="AC29" s="15">
        <f>[25]Outubro!$H$32</f>
        <v>11.879999999999999</v>
      </c>
      <c r="AD29" s="15">
        <f>[25]Outubro!$H$33</f>
        <v>10.8</v>
      </c>
      <c r="AE29" s="15">
        <f>[25]Outubro!$H$34</f>
        <v>20.16</v>
      </c>
      <c r="AF29" s="15">
        <f>[25]Outubro!$H$35</f>
        <v>31.319999999999997</v>
      </c>
      <c r="AG29" s="23">
        <f t="shared" si="3"/>
        <v>39.6</v>
      </c>
      <c r="AH29" s="103">
        <f t="shared" si="1"/>
        <v>17.489032258064519</v>
      </c>
    </row>
    <row r="30" spans="1:34" ht="17.100000000000001" customHeight="1" x14ac:dyDescent="0.2">
      <c r="A30" s="145" t="s">
        <v>31</v>
      </c>
      <c r="B30" s="15">
        <f>[26]Outubro!$H$5</f>
        <v>19.440000000000001</v>
      </c>
      <c r="C30" s="15">
        <f>[26]Outubro!$H$6</f>
        <v>11.520000000000001</v>
      </c>
      <c r="D30" s="15">
        <f>[26]Outubro!$H$7</f>
        <v>15.48</v>
      </c>
      <c r="E30" s="15">
        <f>[26]Outubro!$H$8</f>
        <v>19.8</v>
      </c>
      <c r="F30" s="15">
        <f>[26]Outubro!$H$9</f>
        <v>12.6</v>
      </c>
      <c r="G30" s="15">
        <f>[26]Outubro!$H$10</f>
        <v>13.32</v>
      </c>
      <c r="H30" s="15">
        <f>[26]Outubro!$H$11</f>
        <v>14.4</v>
      </c>
      <c r="I30" s="15">
        <f>[26]Outubro!$H$12</f>
        <v>21.96</v>
      </c>
      <c r="J30" s="15">
        <f>[26]Outubro!$H$13</f>
        <v>23.759999999999998</v>
      </c>
      <c r="K30" s="15">
        <f>[26]Outubro!$H$14</f>
        <v>24.12</v>
      </c>
      <c r="L30" s="15">
        <f>[26]Outubro!$H$15</f>
        <v>20.88</v>
      </c>
      <c r="M30" s="15">
        <f>[26]Outubro!$H$16</f>
        <v>14.76</v>
      </c>
      <c r="N30" s="15">
        <f>[26]Outubro!$H$17</f>
        <v>10.8</v>
      </c>
      <c r="O30" s="15">
        <f>[26]Outubro!$H$18</f>
        <v>11.520000000000001</v>
      </c>
      <c r="P30" s="15">
        <f>[26]Outubro!$H$19</f>
        <v>11.16</v>
      </c>
      <c r="Q30" s="15">
        <f>[26]Outubro!$H$20</f>
        <v>12.6</v>
      </c>
      <c r="R30" s="15">
        <f>[26]Outubro!$H$21</f>
        <v>15.48</v>
      </c>
      <c r="S30" s="15">
        <f>[26]Outubro!$H$22</f>
        <v>16.559999999999999</v>
      </c>
      <c r="T30" s="15">
        <f>[26]Outubro!$H$23</f>
        <v>17.64</v>
      </c>
      <c r="U30" s="15">
        <f>[26]Outubro!$H$24</f>
        <v>16.2</v>
      </c>
      <c r="V30" s="15">
        <f>[26]Outubro!$H$25</f>
        <v>15.120000000000001</v>
      </c>
      <c r="W30" s="15">
        <f>[26]Outubro!$H$26</f>
        <v>17.64</v>
      </c>
      <c r="X30" s="15">
        <f>[26]Outubro!$H$27</f>
        <v>18</v>
      </c>
      <c r="Y30" s="15">
        <f>[26]Outubro!$H$28</f>
        <v>13.32</v>
      </c>
      <c r="Z30" s="15">
        <f>[26]Outubro!$H$29</f>
        <v>11.879999999999999</v>
      </c>
      <c r="AA30" s="15">
        <f>[26]Outubro!$H$30</f>
        <v>14.04</v>
      </c>
      <c r="AB30" s="15">
        <f>[26]Outubro!$H$31</f>
        <v>10.8</v>
      </c>
      <c r="AC30" s="15">
        <f>[26]Outubro!$H$32</f>
        <v>15.120000000000001</v>
      </c>
      <c r="AD30" s="15">
        <f>[26]Outubro!$H$33</f>
        <v>11.16</v>
      </c>
      <c r="AE30" s="15">
        <f>[26]Outubro!$H$34</f>
        <v>14.04</v>
      </c>
      <c r="AF30" s="15">
        <f>[26]Outubro!$H$35</f>
        <v>18.36</v>
      </c>
      <c r="AG30" s="23">
        <f t="shared" si="3"/>
        <v>24.12</v>
      </c>
      <c r="AH30" s="103">
        <f t="shared" si="1"/>
        <v>15.596129032258068</v>
      </c>
    </row>
    <row r="31" spans="1:34" ht="17.100000000000001" customHeight="1" x14ac:dyDescent="0.2">
      <c r="A31" s="145" t="s">
        <v>48</v>
      </c>
      <c r="B31" s="15">
        <f>[27]Outubro!$H$5</f>
        <v>23.759999999999998</v>
      </c>
      <c r="C31" s="15">
        <f>[27]Outubro!$H$6</f>
        <v>33.119999999999997</v>
      </c>
      <c r="D31" s="15">
        <f>[27]Outubro!$H$7</f>
        <v>18.36</v>
      </c>
      <c r="E31" s="15">
        <f>[27]Outubro!$H$8</f>
        <v>25.2</v>
      </c>
      <c r="F31" s="15">
        <f>[27]Outubro!$H$9</f>
        <v>21.240000000000002</v>
      </c>
      <c r="G31" s="15">
        <f>[27]Outubro!$H$10</f>
        <v>16.559999999999999</v>
      </c>
      <c r="H31" s="15">
        <f>[27]Outubro!$H$11</f>
        <v>23.040000000000003</v>
      </c>
      <c r="I31" s="15">
        <f>[27]Outubro!$H$12</f>
        <v>28.8</v>
      </c>
      <c r="J31" s="15">
        <f>[27]Outubro!$H$13</f>
        <v>32.4</v>
      </c>
      <c r="K31" s="15">
        <f>[27]Outubro!$H$14</f>
        <v>24.48</v>
      </c>
      <c r="L31" s="15">
        <f>[27]Outubro!$H$15</f>
        <v>20.52</v>
      </c>
      <c r="M31" s="15">
        <f>[27]Outubro!$H$16</f>
        <v>13.68</v>
      </c>
      <c r="N31" s="15">
        <f>[27]Outubro!$H$17</f>
        <v>28.08</v>
      </c>
      <c r="O31" s="15">
        <f>[27]Outubro!$H$18</f>
        <v>20.88</v>
      </c>
      <c r="P31" s="15">
        <f>[27]Outubro!$H$19</f>
        <v>27</v>
      </c>
      <c r="Q31" s="15">
        <f>[27]Outubro!$H$20</f>
        <v>15.120000000000001</v>
      </c>
      <c r="R31" s="15">
        <f>[27]Outubro!$H$21</f>
        <v>30.240000000000002</v>
      </c>
      <c r="S31" s="15">
        <f>[27]Outubro!$H$22</f>
        <v>23.400000000000002</v>
      </c>
      <c r="T31" s="15">
        <f>[27]Outubro!$H$23</f>
        <v>27.36</v>
      </c>
      <c r="U31" s="15">
        <f>[27]Outubro!$H$24</f>
        <v>11.520000000000001</v>
      </c>
      <c r="V31" s="15">
        <f>[27]Outubro!$H$25</f>
        <v>31.319999999999997</v>
      </c>
      <c r="W31" s="15">
        <f>[27]Outubro!$H$26</f>
        <v>27.720000000000002</v>
      </c>
      <c r="X31" s="15">
        <f>[27]Outubro!$H$27</f>
        <v>20.16</v>
      </c>
      <c r="Y31" s="15">
        <f>[27]Outubro!$H$28</f>
        <v>20.88</v>
      </c>
      <c r="Z31" s="15">
        <f>[27]Outubro!$H$29</f>
        <v>15.840000000000002</v>
      </c>
      <c r="AA31" s="15">
        <f>[27]Outubro!$H$30</f>
        <v>18</v>
      </c>
      <c r="AB31" s="15">
        <f>[27]Outubro!$H$31</f>
        <v>21.240000000000002</v>
      </c>
      <c r="AC31" s="15">
        <f>[27]Outubro!$H$32</f>
        <v>13.68</v>
      </c>
      <c r="AD31" s="15">
        <f>[27]Outubro!$H$33</f>
        <v>18.720000000000002</v>
      </c>
      <c r="AE31" s="15">
        <f>[27]Outubro!$H$34</f>
        <v>17.64</v>
      </c>
      <c r="AF31" s="15">
        <f>[27]Outubro!$H$35</f>
        <v>30.96</v>
      </c>
      <c r="AG31" s="23">
        <f>MAX(B31:AF31)</f>
        <v>33.119999999999997</v>
      </c>
      <c r="AH31" s="103">
        <f t="shared" si="1"/>
        <v>22.61032258064516</v>
      </c>
    </row>
    <row r="32" spans="1:34" ht="17.100000000000001" customHeight="1" x14ac:dyDescent="0.2">
      <c r="A32" s="145" t="s">
        <v>20</v>
      </c>
      <c r="B32" s="15">
        <f>[28]Outubro!$H$5</f>
        <v>11.879999999999999</v>
      </c>
      <c r="C32" s="15">
        <f>[28]Outubro!$H$6</f>
        <v>11.16</v>
      </c>
      <c r="D32" s="15">
        <f>[28]Outubro!$H$7</f>
        <v>8.2799999999999994</v>
      </c>
      <c r="E32" s="15">
        <f>[28]Outubro!$H$8</f>
        <v>14.4</v>
      </c>
      <c r="F32" s="15">
        <f>[28]Outubro!$H$9</f>
        <v>9.7200000000000006</v>
      </c>
      <c r="G32" s="15">
        <f>[28]Outubro!$H$10</f>
        <v>9.3600000000000012</v>
      </c>
      <c r="H32" s="15">
        <f>[28]Outubro!$H$11</f>
        <v>14.04</v>
      </c>
      <c r="I32" s="15">
        <f>[28]Outubro!$H$12</f>
        <v>14.04</v>
      </c>
      <c r="J32" s="15">
        <f>[28]Outubro!$H$13</f>
        <v>11.520000000000001</v>
      </c>
      <c r="K32" s="15">
        <f>[28]Outubro!$H$14</f>
        <v>15.120000000000001</v>
      </c>
      <c r="L32" s="15">
        <f>[28]Outubro!$H$15</f>
        <v>10.44</v>
      </c>
      <c r="M32" s="15">
        <f>[28]Outubro!$H$16</f>
        <v>9.3600000000000012</v>
      </c>
      <c r="N32" s="15">
        <f>[28]Outubro!$H$17</f>
        <v>10.08</v>
      </c>
      <c r="O32" s="15">
        <f>[28]Outubro!$H$18</f>
        <v>5.7600000000000007</v>
      </c>
      <c r="P32" s="15">
        <f>[28]Outubro!$H$19</f>
        <v>7.5600000000000005</v>
      </c>
      <c r="Q32" s="15">
        <f>[28]Outubro!$H$20</f>
        <v>9.7200000000000006</v>
      </c>
      <c r="R32" s="15">
        <f>[28]Outubro!$H$21</f>
        <v>16.559999999999999</v>
      </c>
      <c r="S32" s="15">
        <f>[28]Outubro!$H$22</f>
        <v>31.319999999999997</v>
      </c>
      <c r="T32" s="15">
        <f>[28]Outubro!$H$23</f>
        <v>11.16</v>
      </c>
      <c r="U32" s="15">
        <f>[28]Outubro!$H$24</f>
        <v>11.879999999999999</v>
      </c>
      <c r="V32" s="15">
        <f>[28]Outubro!$H$25</f>
        <v>10.8</v>
      </c>
      <c r="W32" s="15">
        <f>[28]Outubro!$H$26</f>
        <v>9.7200000000000006</v>
      </c>
      <c r="X32" s="15">
        <f>[28]Outubro!$H$27</f>
        <v>11.879999999999999</v>
      </c>
      <c r="Y32" s="15">
        <f>[28]Outubro!$H$28</f>
        <v>11.16</v>
      </c>
      <c r="Z32" s="15">
        <f>[28]Outubro!$H$29</f>
        <v>6.48</v>
      </c>
      <c r="AA32" s="15">
        <f>[28]Outubro!$H$30</f>
        <v>8.64</v>
      </c>
      <c r="AB32" s="15">
        <f>[28]Outubro!$H$31</f>
        <v>10.8</v>
      </c>
      <c r="AC32" s="15">
        <f>[28]Outubro!$H$32</f>
        <v>8.2799999999999994</v>
      </c>
      <c r="AD32" s="15">
        <f>[28]Outubro!$H$33</f>
        <v>9</v>
      </c>
      <c r="AE32" s="15">
        <f>[28]Outubro!$H$34</f>
        <v>7.9200000000000008</v>
      </c>
      <c r="AF32" s="15">
        <f>[28]Outubro!$H$35</f>
        <v>16.920000000000002</v>
      </c>
      <c r="AG32" s="23">
        <f>MAX(B32:AF32)</f>
        <v>31.319999999999997</v>
      </c>
      <c r="AH32" s="103">
        <f t="shared" ref="AH32" si="4">AVERAGE(B32:AF32)</f>
        <v>11.450322580645164</v>
      </c>
    </row>
    <row r="33" spans="1:34" ht="17.100000000000001" customHeight="1" x14ac:dyDescent="0.2">
      <c r="A33" s="89" t="s">
        <v>116</v>
      </c>
      <c r="B33" s="15">
        <f>[29]Outubro!$H$5</f>
        <v>13.68</v>
      </c>
      <c r="C33" s="15">
        <f>[29]Outubro!$H$6</f>
        <v>15.48</v>
      </c>
      <c r="D33" s="15">
        <f>[29]Outubro!$H$7</f>
        <v>18</v>
      </c>
      <c r="E33" s="15">
        <f>[29]Outubro!$H$8</f>
        <v>10.08</v>
      </c>
      <c r="F33" s="15">
        <f>[29]Outubro!$H$9</f>
        <v>16.559999999999999</v>
      </c>
      <c r="G33" s="15">
        <f>[29]Outubro!$H$10</f>
        <v>18.36</v>
      </c>
      <c r="H33" s="15">
        <f>[29]Outubro!$H$11</f>
        <v>17.28</v>
      </c>
      <c r="I33" s="15">
        <f>[29]Outubro!$H$12</f>
        <v>14.4</v>
      </c>
      <c r="J33" s="15">
        <f>[29]Outubro!$H$13</f>
        <v>19.8</v>
      </c>
      <c r="K33" s="15">
        <f>[29]Outubro!$H$14</f>
        <v>12.96</v>
      </c>
      <c r="L33" s="15">
        <f>[29]Outubro!$H$15</f>
        <v>16.2</v>
      </c>
      <c r="M33" s="15">
        <f>[29]Outubro!$H$16</f>
        <v>19.8</v>
      </c>
      <c r="N33" s="15">
        <f>[29]Outubro!$H$17</f>
        <v>19.8</v>
      </c>
      <c r="O33" s="15">
        <f>[29]Outubro!$H$18</f>
        <v>18</v>
      </c>
      <c r="P33" s="15">
        <f>[29]Outubro!$H$19</f>
        <v>14.04</v>
      </c>
      <c r="Q33" s="15">
        <f>[29]Outubro!$H$20</f>
        <v>12.6</v>
      </c>
      <c r="R33" s="15">
        <f>[29]Outubro!$H$21</f>
        <v>19.440000000000001</v>
      </c>
      <c r="S33" s="15">
        <f>[29]Outubro!$H$22</f>
        <v>23.400000000000002</v>
      </c>
      <c r="T33" s="15">
        <f>[29]Outubro!$H$23</f>
        <v>12.24</v>
      </c>
      <c r="U33" s="15">
        <f>[29]Outubro!$H$24</f>
        <v>29.880000000000003</v>
      </c>
      <c r="V33" s="15">
        <f>[29]Outubro!$H$25</f>
        <v>23.759999999999998</v>
      </c>
      <c r="W33" s="15">
        <f>[29]Outubro!$H$26</f>
        <v>17.28</v>
      </c>
      <c r="X33" s="15">
        <f>[29]Outubro!$H$27</f>
        <v>22.32</v>
      </c>
      <c r="Y33" s="15">
        <f>[29]Outubro!$H$28</f>
        <v>18.720000000000002</v>
      </c>
      <c r="Z33" s="15">
        <f>[29]Outubro!$H$29</f>
        <v>14.4</v>
      </c>
      <c r="AA33" s="15">
        <f>[29]Outubro!$H$30</f>
        <v>19.440000000000001</v>
      </c>
      <c r="AB33" s="15">
        <f>[29]Outubro!$H$31</f>
        <v>15.120000000000001</v>
      </c>
      <c r="AC33" s="15">
        <f>[29]Outubro!$H$32</f>
        <v>12.24</v>
      </c>
      <c r="AD33" s="15">
        <f>[29]Outubro!$H$33</f>
        <v>16.920000000000002</v>
      </c>
      <c r="AE33" s="15">
        <f>[29]Outubro!$H$34</f>
        <v>17.28</v>
      </c>
      <c r="AF33" s="15">
        <f>[29]Outubro!$H$35</f>
        <v>27</v>
      </c>
      <c r="AG33" s="22">
        <f>MAX(B33:AF33)</f>
        <v>29.880000000000003</v>
      </c>
      <c r="AH33" s="103">
        <f>AVERAGE(B33:AF33)</f>
        <v>17.628387096774194</v>
      </c>
    </row>
    <row r="34" spans="1:34" ht="17.100000000000001" customHeight="1" x14ac:dyDescent="0.2">
      <c r="A34" s="89" t="s">
        <v>195</v>
      </c>
      <c r="B34" s="15">
        <f>[30]Outubro!$H$5</f>
        <v>23.040000000000003</v>
      </c>
      <c r="C34" s="15">
        <f>[30]Outubro!$H$6</f>
        <v>18</v>
      </c>
      <c r="D34" s="15">
        <f>[30]Outubro!$H$7</f>
        <v>17.28</v>
      </c>
      <c r="E34" s="15">
        <f>[30]Outubro!$H$8</f>
        <v>14.76</v>
      </c>
      <c r="F34" s="15" t="str">
        <f>[30]Outubro!$H$9</f>
        <v>*</v>
      </c>
      <c r="G34" s="15" t="str">
        <f>[30]Outubro!$H$10</f>
        <v>*</v>
      </c>
      <c r="H34" s="15" t="str">
        <f>[30]Outubro!$H$11</f>
        <v>*</v>
      </c>
      <c r="I34" s="15" t="str">
        <f>[30]Outubro!$H$12</f>
        <v>*</v>
      </c>
      <c r="J34" s="15" t="str">
        <f>[30]Outubro!$H$13</f>
        <v>*</v>
      </c>
      <c r="K34" s="15" t="str">
        <f>[30]Outubro!$H$14</f>
        <v>*</v>
      </c>
      <c r="L34" s="15" t="str">
        <f>[30]Outubro!$H$15</f>
        <v>*</v>
      </c>
      <c r="M34" s="15" t="str">
        <f>[30]Outubro!$H$16</f>
        <v>*</v>
      </c>
      <c r="N34" s="15" t="str">
        <f>[30]Outubro!$H$17</f>
        <v>*</v>
      </c>
      <c r="O34" s="15" t="str">
        <f>[30]Outubro!$H$18</f>
        <v>*</v>
      </c>
      <c r="P34" s="15" t="str">
        <f>[30]Outubro!$H$19</f>
        <v>*</v>
      </c>
      <c r="Q34" s="15" t="str">
        <f>[30]Outubro!$H$20</f>
        <v>*</v>
      </c>
      <c r="R34" s="15" t="str">
        <f>[30]Outubro!$H$21</f>
        <v>*</v>
      </c>
      <c r="S34" s="15" t="str">
        <f>[30]Outubro!$H$22</f>
        <v>*</v>
      </c>
      <c r="T34" s="15" t="str">
        <f>[30]Outubro!$H$23</f>
        <v>*</v>
      </c>
      <c r="U34" s="15" t="str">
        <f>[30]Outubro!$H$24</f>
        <v>*</v>
      </c>
      <c r="V34" s="15" t="str">
        <f>[30]Outubro!$H$25</f>
        <v>*</v>
      </c>
      <c r="W34" s="15" t="str">
        <f>[30]Outubro!$H$26</f>
        <v>*</v>
      </c>
      <c r="X34" s="15" t="str">
        <f>[30]Outubro!$H$27</f>
        <v>*</v>
      </c>
      <c r="Y34" s="15" t="str">
        <f>[30]Outubro!$H$28</f>
        <v>*</v>
      </c>
      <c r="Z34" s="15" t="str">
        <f>[30]Outubro!$H$29</f>
        <v>*</v>
      </c>
      <c r="AA34" s="15" t="str">
        <f>[30]Outubro!$H$30</f>
        <v>*</v>
      </c>
      <c r="AB34" s="15" t="str">
        <f>[30]Outubro!$H$31</f>
        <v>*</v>
      </c>
      <c r="AC34" s="15" t="str">
        <f>[30]Outubro!$H$32</f>
        <v>*</v>
      </c>
      <c r="AD34" s="15" t="str">
        <f>[30]Outubro!$H$33</f>
        <v>*</v>
      </c>
      <c r="AE34" s="15" t="str">
        <f>[30]Outubro!$H$34</f>
        <v>*</v>
      </c>
      <c r="AF34" s="15" t="str">
        <f>[30]Outubro!$H$35</f>
        <v>*</v>
      </c>
      <c r="AG34" s="22">
        <f>MAX(B34:AF34)</f>
        <v>23.040000000000003</v>
      </c>
      <c r="AH34" s="103">
        <f>AVERAGE(B34:AF34)</f>
        <v>18.270000000000003</v>
      </c>
    </row>
    <row r="35" spans="1:34" ht="17.100000000000001" customHeight="1" x14ac:dyDescent="0.2">
      <c r="A35" s="89" t="s">
        <v>124</v>
      </c>
      <c r="B35" s="15">
        <f>[31]Outubro!$H$5</f>
        <v>21.96</v>
      </c>
      <c r="C35" s="15">
        <f>[31]Outubro!$H$6</f>
        <v>21.6</v>
      </c>
      <c r="D35" s="15">
        <f>[31]Outubro!$H$7</f>
        <v>22.68</v>
      </c>
      <c r="E35" s="15">
        <f>[31]Outubro!$H$8</f>
        <v>23.400000000000002</v>
      </c>
      <c r="F35" s="15">
        <f>[31]Outubro!$H$9</f>
        <v>25.92</v>
      </c>
      <c r="G35" s="15">
        <f>[31]Outubro!$H$10</f>
        <v>29.880000000000003</v>
      </c>
      <c r="H35" s="15">
        <f>[31]Outubro!$H$11</f>
        <v>20.88</v>
      </c>
      <c r="I35" s="15">
        <f>[31]Outubro!$H$12</f>
        <v>33.119999999999997</v>
      </c>
      <c r="J35" s="15">
        <f>[31]Outubro!$H$13</f>
        <v>29.880000000000003</v>
      </c>
      <c r="K35" s="15">
        <f>[31]Outubro!$H$14</f>
        <v>28.44</v>
      </c>
      <c r="L35" s="15">
        <f>[31]Outubro!$H$15</f>
        <v>33.480000000000004</v>
      </c>
      <c r="M35" s="15">
        <f>[31]Outubro!$H$16</f>
        <v>18.720000000000002</v>
      </c>
      <c r="N35" s="15">
        <f>[31]Outubro!$H$17</f>
        <v>30.240000000000002</v>
      </c>
      <c r="O35" s="15">
        <f>[31]Outubro!$H$18</f>
        <v>15.120000000000001</v>
      </c>
      <c r="P35" s="15">
        <f>[31]Outubro!$H$19</f>
        <v>20.16</v>
      </c>
      <c r="Q35" s="15">
        <f>[31]Outubro!$H$20</f>
        <v>14.4</v>
      </c>
      <c r="R35" s="15">
        <f>[31]Outubro!$H$21</f>
        <v>24.48</v>
      </c>
      <c r="S35" s="15">
        <f>[31]Outubro!$H$22</f>
        <v>18.720000000000002</v>
      </c>
      <c r="T35" s="15">
        <f>[31]Outubro!$H$23</f>
        <v>37.440000000000005</v>
      </c>
      <c r="U35" s="15">
        <f>[31]Outubro!$H$24</f>
        <v>32.04</v>
      </c>
      <c r="V35" s="15">
        <f>[31]Outubro!$H$25</f>
        <v>30.6</v>
      </c>
      <c r="W35" s="15">
        <f>[31]Outubro!$H$26</f>
        <v>23.759999999999998</v>
      </c>
      <c r="X35" s="15">
        <f>[31]Outubro!$H$27</f>
        <v>17.28</v>
      </c>
      <c r="Y35" s="15">
        <f>[31]Outubro!$H$28</f>
        <v>18</v>
      </c>
      <c r="Z35" s="15">
        <f>[31]Outubro!$H$29</f>
        <v>20.52</v>
      </c>
      <c r="AA35" s="15">
        <f>[31]Outubro!$H$30</f>
        <v>16.2</v>
      </c>
      <c r="AB35" s="15">
        <f>[31]Outubro!$H$31</f>
        <v>16.920000000000002</v>
      </c>
      <c r="AC35" s="15">
        <f>[31]Outubro!$H$32</f>
        <v>16.920000000000002</v>
      </c>
      <c r="AD35" s="15">
        <f>[31]Outubro!$H$33</f>
        <v>17.64</v>
      </c>
      <c r="AE35" s="15">
        <f>[31]Outubro!$H$34</f>
        <v>12.24</v>
      </c>
      <c r="AF35" s="15">
        <f>[31]Outubro!$H$35</f>
        <v>19.079999999999998</v>
      </c>
      <c r="AG35" s="23">
        <f t="shared" ref="AG35:AG47" si="5">MAX(B35:AF35)</f>
        <v>37.440000000000005</v>
      </c>
      <c r="AH35" s="103">
        <f t="shared" ref="AH35:AH49" si="6">AVERAGE(B35:AF35)</f>
        <v>22.95870967741936</v>
      </c>
    </row>
    <row r="36" spans="1:34" ht="17.100000000000001" customHeight="1" x14ac:dyDescent="0.2">
      <c r="A36" s="89" t="s">
        <v>127</v>
      </c>
      <c r="B36" s="15">
        <f>[32]Outubro!$H$5</f>
        <v>23.040000000000003</v>
      </c>
      <c r="C36" s="15">
        <f>[32]Outubro!$H$6</f>
        <v>29.16</v>
      </c>
      <c r="D36" s="15">
        <f>[32]Outubro!$H$7</f>
        <v>19.079999999999998</v>
      </c>
      <c r="E36" s="15">
        <f>[32]Outubro!$H$8</f>
        <v>23.400000000000002</v>
      </c>
      <c r="F36" s="15">
        <f>[32]Outubro!$H$9</f>
        <v>16.920000000000002</v>
      </c>
      <c r="G36" s="15">
        <f>[32]Outubro!$H$10</f>
        <v>15.120000000000001</v>
      </c>
      <c r="H36" s="15">
        <f>[32]Outubro!$H$11</f>
        <v>26.64</v>
      </c>
      <c r="I36" s="15">
        <f>[32]Outubro!$H$12</f>
        <v>22.32</v>
      </c>
      <c r="J36" s="15">
        <f>[32]Outubro!$H$13</f>
        <v>25.56</v>
      </c>
      <c r="K36" s="15">
        <f>[32]Outubro!$H$14</f>
        <v>27.720000000000002</v>
      </c>
      <c r="L36" s="15">
        <f>[32]Outubro!$H$15</f>
        <v>14.04</v>
      </c>
      <c r="M36" s="15">
        <f>[32]Outubro!$H$16</f>
        <v>12.24</v>
      </c>
      <c r="N36" s="15">
        <f>[32]Outubro!$H$17</f>
        <v>18</v>
      </c>
      <c r="O36" s="15">
        <f>[32]Outubro!$H$18</f>
        <v>16.559999999999999</v>
      </c>
      <c r="P36" s="15">
        <f>[32]Outubro!$H$19</f>
        <v>19.8</v>
      </c>
      <c r="Q36" s="15">
        <f>[32]Outubro!$H$20</f>
        <v>20.16</v>
      </c>
      <c r="R36" s="15">
        <f>[32]Outubro!$H$21</f>
        <v>29.52</v>
      </c>
      <c r="S36" s="15">
        <f>[32]Outubro!$H$22</f>
        <v>39.96</v>
      </c>
      <c r="T36" s="15">
        <f>[32]Outubro!$H$23</f>
        <v>28.44</v>
      </c>
      <c r="U36" s="15">
        <f>[32]Outubro!$H$24</f>
        <v>18.720000000000002</v>
      </c>
      <c r="V36" s="15">
        <f>[32]Outubro!$H$25</f>
        <v>20.16</v>
      </c>
      <c r="W36" s="15">
        <f>[32]Outubro!$H$26</f>
        <v>17.28</v>
      </c>
      <c r="X36" s="15">
        <f>[32]Outubro!$H$27</f>
        <v>19.8</v>
      </c>
      <c r="Y36" s="15">
        <f>[32]Outubro!$H$28</f>
        <v>16.2</v>
      </c>
      <c r="Z36" s="15">
        <f>[32]Outubro!$H$29</f>
        <v>13.68</v>
      </c>
      <c r="AA36" s="15">
        <f>[32]Outubro!$H$30</f>
        <v>20.88</v>
      </c>
      <c r="AB36" s="15">
        <f>[32]Outubro!$H$31</f>
        <v>21.240000000000002</v>
      </c>
      <c r="AC36" s="15">
        <f>[32]Outubro!$H$32</f>
        <v>12.24</v>
      </c>
      <c r="AD36" s="15">
        <f>[32]Outubro!$H$33</f>
        <v>15.48</v>
      </c>
      <c r="AE36" s="15">
        <f>[32]Outubro!$H$34</f>
        <v>20.52</v>
      </c>
      <c r="AF36" s="15">
        <f>[32]Outubro!$H$35</f>
        <v>32.76</v>
      </c>
      <c r="AG36" s="23">
        <f t="shared" si="5"/>
        <v>39.96</v>
      </c>
      <c r="AH36" s="103">
        <f t="shared" si="6"/>
        <v>21.181935483870966</v>
      </c>
    </row>
    <row r="37" spans="1:34" ht="17.100000000000001" customHeight="1" x14ac:dyDescent="0.2">
      <c r="A37" s="89" t="s">
        <v>131</v>
      </c>
      <c r="B37" s="15" t="str">
        <f>[33]Outubro!$H$5</f>
        <v>*</v>
      </c>
      <c r="C37" s="15" t="str">
        <f>[33]Outubro!$H$6</f>
        <v>*</v>
      </c>
      <c r="D37" s="15" t="str">
        <f>[33]Outubro!$H$7</f>
        <v>*</v>
      </c>
      <c r="E37" s="15" t="str">
        <f>[33]Outubro!$H$8</f>
        <v>*</v>
      </c>
      <c r="F37" s="15" t="str">
        <f>[33]Outubro!$H$9</f>
        <v>*</v>
      </c>
      <c r="G37" s="15" t="str">
        <f>[33]Outubro!$H$10</f>
        <v>*</v>
      </c>
      <c r="H37" s="15" t="str">
        <f>[33]Outubro!$H$11</f>
        <v>*</v>
      </c>
      <c r="I37" s="15" t="str">
        <f>[33]Outubro!$H$12</f>
        <v>*</v>
      </c>
      <c r="J37" s="15" t="str">
        <f>[33]Outubro!$H$13</f>
        <v>*</v>
      </c>
      <c r="K37" s="15" t="str">
        <f>[33]Outubro!$H$14</f>
        <v>*</v>
      </c>
      <c r="L37" s="15" t="str">
        <f>[33]Outubro!$H$15</f>
        <v>*</v>
      </c>
      <c r="M37" s="15" t="str">
        <f>[33]Outubro!$H$16</f>
        <v>*</v>
      </c>
      <c r="N37" s="15" t="str">
        <f>[33]Outubro!$H$17</f>
        <v>*</v>
      </c>
      <c r="O37" s="15" t="str">
        <f>[33]Outubro!$H$18</f>
        <v>*</v>
      </c>
      <c r="P37" s="15" t="str">
        <f>[33]Outubro!$H$19</f>
        <v>*</v>
      </c>
      <c r="Q37" s="15" t="str">
        <f>[33]Outubro!$H$20</f>
        <v>*</v>
      </c>
      <c r="R37" s="15" t="str">
        <f>[33]Outubro!$H$21</f>
        <v>*</v>
      </c>
      <c r="S37" s="15" t="str">
        <f>[33]Outubro!$H$22</f>
        <v>*</v>
      </c>
      <c r="T37" s="15" t="str">
        <f>[33]Outubro!$H$23</f>
        <v>*</v>
      </c>
      <c r="U37" s="15" t="str">
        <f>[33]Outubro!$H$24</f>
        <v>*</v>
      </c>
      <c r="V37" s="15" t="str">
        <f>[33]Outubro!$H$25</f>
        <v>*</v>
      </c>
      <c r="W37" s="15" t="str">
        <f>[33]Outubro!$H$26</f>
        <v>*</v>
      </c>
      <c r="X37" s="15" t="str">
        <f>[33]Outubro!$H$27</f>
        <v>*</v>
      </c>
      <c r="Y37" s="15" t="str">
        <f>[33]Outubro!$H$28</f>
        <v>*</v>
      </c>
      <c r="Z37" s="15" t="str">
        <f>[33]Outubro!$H$29</f>
        <v>*</v>
      </c>
      <c r="AA37" s="15" t="str">
        <f>[33]Outubro!$H$30</f>
        <v>*</v>
      </c>
      <c r="AB37" s="15" t="str">
        <f>[33]Outubro!$H$31</f>
        <v>*</v>
      </c>
      <c r="AC37" s="15" t="str">
        <f>[33]Outubro!$H$32</f>
        <v>*</v>
      </c>
      <c r="AD37" s="15" t="str">
        <f>[33]Outubro!$H$33</f>
        <v>*</v>
      </c>
      <c r="AE37" s="15" t="str">
        <f>[33]Outubro!$H$34</f>
        <v>*</v>
      </c>
      <c r="AF37" s="15" t="str">
        <f>[33]Outubro!$H$35</f>
        <v>*</v>
      </c>
      <c r="AG37" s="23" t="s">
        <v>204</v>
      </c>
      <c r="AH37" s="103" t="s">
        <v>204</v>
      </c>
    </row>
    <row r="38" spans="1:34" ht="17.100000000000001" customHeight="1" x14ac:dyDescent="0.2">
      <c r="A38" s="89" t="s">
        <v>134</v>
      </c>
      <c r="B38" s="15">
        <f>[34]Outubro!$H$5</f>
        <v>0</v>
      </c>
      <c r="C38" s="15">
        <f>[34]Outubro!$H$6</f>
        <v>0</v>
      </c>
      <c r="D38" s="15">
        <f>[34]Outubro!$H$7</f>
        <v>0</v>
      </c>
      <c r="E38" s="15">
        <f>[34]Outubro!$H$8</f>
        <v>0</v>
      </c>
      <c r="F38" s="15">
        <f>[34]Outubro!$H$9</f>
        <v>0</v>
      </c>
      <c r="G38" s="15">
        <f>[34]Outubro!$H$10</f>
        <v>0</v>
      </c>
      <c r="H38" s="15">
        <f>[34]Outubro!$H$11</f>
        <v>0</v>
      </c>
      <c r="I38" s="15">
        <f>[34]Outubro!$H$12</f>
        <v>25.92</v>
      </c>
      <c r="J38" s="15">
        <f>[34]Outubro!$H$13</f>
        <v>35.28</v>
      </c>
      <c r="K38" s="15">
        <f>[34]Outubro!$H$14</f>
        <v>30.6</v>
      </c>
      <c r="L38" s="15">
        <f>[34]Outubro!$H$15</f>
        <v>18</v>
      </c>
      <c r="M38" s="15">
        <f>[34]Outubro!$H$16</f>
        <v>24.12</v>
      </c>
      <c r="N38" s="15">
        <f>[34]Outubro!$H$17</f>
        <v>28.08</v>
      </c>
      <c r="O38" s="15">
        <f>[34]Outubro!$H$18</f>
        <v>13.32</v>
      </c>
      <c r="P38" s="15">
        <f>[34]Outubro!$H$19</f>
        <v>18</v>
      </c>
      <c r="Q38" s="15">
        <f>[34]Outubro!$H$20</f>
        <v>15.840000000000002</v>
      </c>
      <c r="R38" s="15">
        <f>[34]Outubro!$H$21</f>
        <v>29.880000000000003</v>
      </c>
      <c r="S38" s="15">
        <f>[34]Outubro!$H$22</f>
        <v>34.92</v>
      </c>
      <c r="T38" s="15">
        <f>[34]Outubro!$H$23</f>
        <v>18.36</v>
      </c>
      <c r="U38" s="15">
        <f>[34]Outubro!$H$24</f>
        <v>25.92</v>
      </c>
      <c r="V38" s="15">
        <f>[34]Outubro!$H$25</f>
        <v>24.48</v>
      </c>
      <c r="W38" s="15">
        <f>[34]Outubro!$H$26</f>
        <v>22.32</v>
      </c>
      <c r="X38" s="15">
        <f>[34]Outubro!$H$27</f>
        <v>36.36</v>
      </c>
      <c r="Y38" s="15">
        <f>[34]Outubro!$H$28</f>
        <v>17.28</v>
      </c>
      <c r="Z38" s="15">
        <f>[34]Outubro!$H$29</f>
        <v>25.2</v>
      </c>
      <c r="AA38" s="15">
        <f>[34]Outubro!$H$30</f>
        <v>18.36</v>
      </c>
      <c r="AB38" s="15">
        <f>[34]Outubro!$H$31</f>
        <v>15.48</v>
      </c>
      <c r="AC38" s="15">
        <f>[34]Outubro!$H$32</f>
        <v>11.16</v>
      </c>
      <c r="AD38" s="15">
        <f>[34]Outubro!$H$33</f>
        <v>19.079999999999998</v>
      </c>
      <c r="AE38" s="15">
        <f>[34]Outubro!$H$34</f>
        <v>25.92</v>
      </c>
      <c r="AF38" s="15">
        <f>[34]Outubro!$H$35</f>
        <v>26.28</v>
      </c>
      <c r="AG38" s="23">
        <f t="shared" si="5"/>
        <v>36.36</v>
      </c>
      <c r="AH38" s="103">
        <f t="shared" si="6"/>
        <v>18.069677419354843</v>
      </c>
    </row>
    <row r="39" spans="1:34" ht="17.100000000000001" customHeight="1" x14ac:dyDescent="0.2">
      <c r="A39" s="89" t="s">
        <v>196</v>
      </c>
      <c r="B39" s="15">
        <f>[35]Outubro!$H$5</f>
        <v>21.240000000000002</v>
      </c>
      <c r="C39" s="15">
        <f>[35]Outubro!$H$6</f>
        <v>16.920000000000002</v>
      </c>
      <c r="D39" s="15">
        <f>[35]Outubro!$H$7</f>
        <v>14.4</v>
      </c>
      <c r="E39" s="15">
        <f>[35]Outubro!$H$8</f>
        <v>19.440000000000001</v>
      </c>
      <c r="F39" s="15">
        <f>[35]Outubro!$H$9</f>
        <v>19.440000000000001</v>
      </c>
      <c r="G39" s="15">
        <f>[35]Outubro!$H$10</f>
        <v>19.440000000000001</v>
      </c>
      <c r="H39" s="15">
        <f>[35]Outubro!$H$11</f>
        <v>17.64</v>
      </c>
      <c r="I39" s="15">
        <f>[35]Outubro!$H$12</f>
        <v>19.440000000000001</v>
      </c>
      <c r="J39" s="15">
        <f>[35]Outubro!$H$13</f>
        <v>19.8</v>
      </c>
      <c r="K39" s="15">
        <f>[35]Outubro!$H$14</f>
        <v>27.36</v>
      </c>
      <c r="L39" s="15">
        <f>[35]Outubro!$H$15</f>
        <v>24.12</v>
      </c>
      <c r="M39" s="15">
        <f>[35]Outubro!$H$16</f>
        <v>15.840000000000002</v>
      </c>
      <c r="N39" s="15">
        <f>[35]Outubro!$H$17</f>
        <v>23.759999999999998</v>
      </c>
      <c r="O39" s="15">
        <f>[35]Outubro!$H$18</f>
        <v>18.720000000000002</v>
      </c>
      <c r="P39" s="15">
        <f>[35]Outubro!$H$19</f>
        <v>19.079999999999998</v>
      </c>
      <c r="Q39" s="15">
        <f>[35]Outubro!$H$20</f>
        <v>12.24</v>
      </c>
      <c r="R39" s="15">
        <f>[35]Outubro!$H$21</f>
        <v>22.32</v>
      </c>
      <c r="S39" s="15">
        <f>[35]Outubro!$H$22</f>
        <v>19.440000000000001</v>
      </c>
      <c r="T39" s="15">
        <f>[35]Outubro!$H$23</f>
        <v>38.159999999999997</v>
      </c>
      <c r="U39" s="15">
        <f>[35]Outubro!$H$24</f>
        <v>22.32</v>
      </c>
      <c r="V39" s="15">
        <f>[35]Outubro!$H$25</f>
        <v>23.759999999999998</v>
      </c>
      <c r="W39" s="15">
        <f>[35]Outubro!$H$26</f>
        <v>16.559999999999999</v>
      </c>
      <c r="X39" s="15">
        <f>[35]Outubro!$H$27</f>
        <v>18</v>
      </c>
      <c r="Y39" s="15">
        <f>[35]Outubro!$H$28</f>
        <v>17.28</v>
      </c>
      <c r="Z39" s="15">
        <f>[35]Outubro!$H$29</f>
        <v>13.68</v>
      </c>
      <c r="AA39" s="15">
        <f>[35]Outubro!$H$30</f>
        <v>27</v>
      </c>
      <c r="AB39" s="15">
        <f>[35]Outubro!$H$31</f>
        <v>19.079999999999998</v>
      </c>
      <c r="AC39" s="15">
        <f>[35]Outubro!$H$32</f>
        <v>15.48</v>
      </c>
      <c r="AD39" s="15">
        <f>[35]Outubro!$H$33</f>
        <v>17.28</v>
      </c>
      <c r="AE39" s="15">
        <f>[35]Outubro!$H$34</f>
        <v>12.96</v>
      </c>
      <c r="AF39" s="15">
        <f>[35]Outubro!$H$35</f>
        <v>22.68</v>
      </c>
      <c r="AG39" s="23">
        <f>MAX(B39:AF39)</f>
        <v>38.159999999999997</v>
      </c>
      <c r="AH39" s="103">
        <f t="shared" si="6"/>
        <v>19.834838709677424</v>
      </c>
    </row>
    <row r="40" spans="1:34" ht="17.100000000000001" customHeight="1" x14ac:dyDescent="0.2">
      <c r="A40" s="89" t="s">
        <v>197</v>
      </c>
      <c r="B40" s="15">
        <f>[36]Outubro!$H$5</f>
        <v>20.52</v>
      </c>
      <c r="C40" s="15">
        <f>[36]Outubro!$H$6</f>
        <v>20.16</v>
      </c>
      <c r="D40" s="15">
        <f>[36]Outubro!$H$7</f>
        <v>32.76</v>
      </c>
      <c r="E40" s="15">
        <f>[36]Outubro!$H$8</f>
        <v>10.44</v>
      </c>
      <c r="F40" s="15">
        <f>[36]Outubro!$H$9</f>
        <v>14.76</v>
      </c>
      <c r="G40" s="15">
        <f>[36]Outubro!$H$10</f>
        <v>21.240000000000002</v>
      </c>
      <c r="H40" s="15">
        <f>[36]Outubro!$H$11</f>
        <v>25.2</v>
      </c>
      <c r="I40" s="15">
        <f>[36]Outubro!$H$12</f>
        <v>21.96</v>
      </c>
      <c r="J40" s="15">
        <f>[36]Outubro!$H$13</f>
        <v>29.16</v>
      </c>
      <c r="K40" s="15">
        <f>[36]Outubro!$H$14</f>
        <v>13.68</v>
      </c>
      <c r="L40" s="15">
        <f>[36]Outubro!$H$15</f>
        <v>18.720000000000002</v>
      </c>
      <c r="M40" s="15">
        <f>[36]Outubro!$H$16</f>
        <v>23.400000000000002</v>
      </c>
      <c r="N40" s="15">
        <f>[36]Outubro!$H$17</f>
        <v>23.400000000000002</v>
      </c>
      <c r="O40" s="15">
        <f>[36]Outubro!$H$18</f>
        <v>27</v>
      </c>
      <c r="P40" s="15">
        <f>[36]Outubro!$H$19</f>
        <v>9.7200000000000006</v>
      </c>
      <c r="Q40" s="15">
        <f>[36]Outubro!$H$20</f>
        <v>15.120000000000001</v>
      </c>
      <c r="R40" s="15">
        <f>[36]Outubro!$H$21</f>
        <v>25.2</v>
      </c>
      <c r="S40" s="15">
        <f>[36]Outubro!$H$22</f>
        <v>32.4</v>
      </c>
      <c r="T40" s="15">
        <f>[36]Outubro!$H$23</f>
        <v>12.24</v>
      </c>
      <c r="U40" s="15">
        <f>[36]Outubro!$H$24</f>
        <v>28.08</v>
      </c>
      <c r="V40" s="15">
        <f>[36]Outubro!$H$25</f>
        <v>30.96</v>
      </c>
      <c r="W40" s="15">
        <f>[36]Outubro!$H$26</f>
        <v>22.68</v>
      </c>
      <c r="X40" s="15">
        <f>[36]Outubro!$H$27</f>
        <v>16.2</v>
      </c>
      <c r="Y40" s="15">
        <f>[36]Outubro!$H$28</f>
        <v>17.64</v>
      </c>
      <c r="Z40" s="15">
        <f>[36]Outubro!$H$29</f>
        <v>24.12</v>
      </c>
      <c r="AA40" s="15">
        <f>[36]Outubro!$H$30</f>
        <v>16.2</v>
      </c>
      <c r="AB40" s="15">
        <f>[36]Outubro!$H$31</f>
        <v>10.8</v>
      </c>
      <c r="AC40" s="15">
        <f>[36]Outubro!$H$32</f>
        <v>11.879999999999999</v>
      </c>
      <c r="AD40" s="15">
        <f>[36]Outubro!$H$33</f>
        <v>23.040000000000003</v>
      </c>
      <c r="AE40" s="15">
        <f>[36]Outubro!$H$34</f>
        <v>28.08</v>
      </c>
      <c r="AF40" s="15">
        <f>[36]Outubro!$H$35</f>
        <v>40.680000000000007</v>
      </c>
      <c r="AG40" s="23">
        <f t="shared" si="5"/>
        <v>40.680000000000007</v>
      </c>
      <c r="AH40" s="103">
        <f t="shared" si="6"/>
        <v>21.530322580645162</v>
      </c>
    </row>
    <row r="41" spans="1:34" ht="17.100000000000001" customHeight="1" x14ac:dyDescent="0.2">
      <c r="A41" s="89" t="s">
        <v>198</v>
      </c>
      <c r="B41" s="15">
        <f>[37]Outubro!$H$5</f>
        <v>19.440000000000001</v>
      </c>
      <c r="C41" s="15">
        <f>[37]Outubro!$H$6</f>
        <v>19.440000000000001</v>
      </c>
      <c r="D41" s="15">
        <f>[37]Outubro!$H$7</f>
        <v>15.840000000000002</v>
      </c>
      <c r="E41" s="15">
        <f>[37]Outubro!$H$8</f>
        <v>18</v>
      </c>
      <c r="F41" s="15">
        <f>[37]Outubro!$H$9</f>
        <v>17.28</v>
      </c>
      <c r="G41" s="15">
        <f>[37]Outubro!$H$10</f>
        <v>23.040000000000003</v>
      </c>
      <c r="H41" s="15">
        <f>[37]Outubro!$H$11</f>
        <v>25.92</v>
      </c>
      <c r="I41" s="15">
        <f>[37]Outubro!$H$12</f>
        <v>25.92</v>
      </c>
      <c r="J41" s="15">
        <f>[37]Outubro!$H$13</f>
        <v>43.92</v>
      </c>
      <c r="K41" s="15">
        <f>[37]Outubro!$H$14</f>
        <v>29.880000000000003</v>
      </c>
      <c r="L41" s="15">
        <f>[37]Outubro!$H$15</f>
        <v>19.8</v>
      </c>
      <c r="M41" s="15">
        <f>[37]Outubro!$H$16</f>
        <v>26.64</v>
      </c>
      <c r="N41" s="15">
        <f>[37]Outubro!$H$17</f>
        <v>16.559999999999999</v>
      </c>
      <c r="O41" s="15">
        <f>[37]Outubro!$H$18</f>
        <v>23.040000000000003</v>
      </c>
      <c r="P41" s="15">
        <f>[37]Outubro!$H$19</f>
        <v>12.6</v>
      </c>
      <c r="Q41" s="15">
        <f>[37]Outubro!$H$20</f>
        <v>11.879999999999999</v>
      </c>
      <c r="R41" s="15">
        <f>[37]Outubro!$H$21</f>
        <v>21.240000000000002</v>
      </c>
      <c r="S41" s="15">
        <f>[37]Outubro!$H$22</f>
        <v>40.32</v>
      </c>
      <c r="T41" s="15">
        <f>[37]Outubro!$H$23</f>
        <v>16.2</v>
      </c>
      <c r="U41" s="15">
        <f>[37]Outubro!$H$24</f>
        <v>22.32</v>
      </c>
      <c r="V41" s="15">
        <f>[37]Outubro!$H$25</f>
        <v>24.48</v>
      </c>
      <c r="W41" s="15">
        <f>[37]Outubro!$H$26</f>
        <v>23.040000000000003</v>
      </c>
      <c r="X41" s="15">
        <f>[37]Outubro!$H$27</f>
        <v>15.840000000000002</v>
      </c>
      <c r="Y41" s="15">
        <f>[37]Outubro!$H$28</f>
        <v>23.040000000000003</v>
      </c>
      <c r="Z41" s="15">
        <f>[37]Outubro!$H$29</f>
        <v>18.720000000000002</v>
      </c>
      <c r="AA41" s="15">
        <f>[37]Outubro!$H$30</f>
        <v>15.48</v>
      </c>
      <c r="AB41" s="15">
        <f>[37]Outubro!$H$31</f>
        <v>19.440000000000001</v>
      </c>
      <c r="AC41" s="15">
        <f>[37]Outubro!$H$32</f>
        <v>18</v>
      </c>
      <c r="AD41" s="15">
        <f>[37]Outubro!$H$33</f>
        <v>24.12</v>
      </c>
      <c r="AE41" s="15">
        <f>[37]Outubro!$H$34</f>
        <v>28.8</v>
      </c>
      <c r="AF41" s="15">
        <f>[37]Outubro!$H$35</f>
        <v>34.200000000000003</v>
      </c>
      <c r="AG41" s="23">
        <f t="shared" si="5"/>
        <v>43.92</v>
      </c>
      <c r="AH41" s="103">
        <f t="shared" si="6"/>
        <v>22.40129032258065</v>
      </c>
    </row>
    <row r="42" spans="1:34" ht="17.100000000000001" customHeight="1" x14ac:dyDescent="0.2">
      <c r="A42" s="89" t="s">
        <v>199</v>
      </c>
      <c r="B42" s="15">
        <f>[38]Outubro!$H$5</f>
        <v>20.16</v>
      </c>
      <c r="C42" s="15">
        <f>[38]Outubro!$H$6</f>
        <v>18.36</v>
      </c>
      <c r="D42" s="15">
        <f>[38]Outubro!$H$7</f>
        <v>13.32</v>
      </c>
      <c r="E42" s="15">
        <f>[38]Outubro!$H$8</f>
        <v>15.48</v>
      </c>
      <c r="F42" s="15">
        <f>[38]Outubro!$H$9</f>
        <v>13.68</v>
      </c>
      <c r="G42" s="15">
        <f>[38]Outubro!$H$10</f>
        <v>13.68</v>
      </c>
      <c r="H42" s="15">
        <f>[38]Outubro!$H$11</f>
        <v>15.48</v>
      </c>
      <c r="I42" s="15">
        <f>[38]Outubro!$H$12</f>
        <v>21.6</v>
      </c>
      <c r="J42" s="15">
        <f>[38]Outubro!$H$13</f>
        <v>23.040000000000003</v>
      </c>
      <c r="K42" s="15">
        <f>[38]Outubro!$H$14</f>
        <v>12.24</v>
      </c>
      <c r="L42" s="15">
        <f>[38]Outubro!$H$15</f>
        <v>10.8</v>
      </c>
      <c r="M42" s="15">
        <f>[38]Outubro!$H$16</f>
        <v>15.48</v>
      </c>
      <c r="N42" s="15">
        <f>[38]Outubro!$H$17</f>
        <v>25.56</v>
      </c>
      <c r="O42" s="15">
        <f>[38]Outubro!$H$18</f>
        <v>30.240000000000002</v>
      </c>
      <c r="P42" s="15">
        <f>[38]Outubro!$H$19</f>
        <v>18</v>
      </c>
      <c r="Q42" s="15">
        <f>[38]Outubro!$H$20</f>
        <v>16.2</v>
      </c>
      <c r="R42" s="15">
        <f>[38]Outubro!$H$21</f>
        <v>27.720000000000002</v>
      </c>
      <c r="S42" s="15">
        <f>[38]Outubro!$H$22</f>
        <v>27.36</v>
      </c>
      <c r="T42" s="15">
        <f>[38]Outubro!$H$23</f>
        <v>15.120000000000001</v>
      </c>
      <c r="U42" s="15">
        <f>[38]Outubro!$H$24</f>
        <v>17.28</v>
      </c>
      <c r="V42" s="15">
        <f>[38]Outubro!$H$25</f>
        <v>18.720000000000002</v>
      </c>
      <c r="W42" s="15">
        <f>[38]Outubro!$H$26</f>
        <v>15.120000000000001</v>
      </c>
      <c r="X42" s="15">
        <f>[38]Outubro!$H$27</f>
        <v>13.68</v>
      </c>
      <c r="Y42" s="15">
        <f>[38]Outubro!$H$28</f>
        <v>11.879999999999999</v>
      </c>
      <c r="Z42" s="15">
        <f>[38]Outubro!$H$29</f>
        <v>22.68</v>
      </c>
      <c r="AA42" s="15">
        <f>[38]Outubro!$H$30</f>
        <v>18.720000000000002</v>
      </c>
      <c r="AB42" s="15">
        <f>[38]Outubro!$H$31</f>
        <v>12.6</v>
      </c>
      <c r="AC42" s="15">
        <f>[38]Outubro!$H$32</f>
        <v>13.32</v>
      </c>
      <c r="AD42" s="15">
        <f>[38]Outubro!$H$33</f>
        <v>11.879999999999999</v>
      </c>
      <c r="AE42" s="15">
        <f>[38]Outubro!$H$34</f>
        <v>17.28</v>
      </c>
      <c r="AF42" s="15">
        <f>[38]Outubro!$H$35</f>
        <v>29.16</v>
      </c>
      <c r="AG42" s="23">
        <f>MAX(B42:AF42)</f>
        <v>30.240000000000002</v>
      </c>
      <c r="AH42" s="103">
        <f t="shared" si="6"/>
        <v>17.930322580645164</v>
      </c>
    </row>
    <row r="43" spans="1:34" ht="17.100000000000001" customHeight="1" x14ac:dyDescent="0.2">
      <c r="A43" s="89" t="s">
        <v>200</v>
      </c>
      <c r="B43" s="15">
        <f>[39]Outubro!$H$5</f>
        <v>27.36</v>
      </c>
      <c r="C43" s="15">
        <f>[39]Outubro!$H$6</f>
        <v>30.240000000000002</v>
      </c>
      <c r="D43" s="15">
        <f>[39]Outubro!$H$7</f>
        <v>28.44</v>
      </c>
      <c r="E43" s="15">
        <f>[39]Outubro!$H$8</f>
        <v>23.400000000000002</v>
      </c>
      <c r="F43" s="15">
        <f>[39]Outubro!$H$9</f>
        <v>23.040000000000003</v>
      </c>
      <c r="G43" s="15">
        <f>[39]Outubro!$H$10</f>
        <v>22.68</v>
      </c>
      <c r="H43" s="15">
        <f>[39]Outubro!$H$11</f>
        <v>31.680000000000003</v>
      </c>
      <c r="I43" s="15">
        <f>[39]Outubro!$H$12</f>
        <v>36.72</v>
      </c>
      <c r="J43" s="15">
        <f>[39]Outubro!$H$13</f>
        <v>28.44</v>
      </c>
      <c r="K43" s="15">
        <f>[39]Outubro!$H$14</f>
        <v>32.04</v>
      </c>
      <c r="L43" s="15">
        <f>[39]Outubro!$H$15</f>
        <v>17.64</v>
      </c>
      <c r="M43" s="15">
        <f>[39]Outubro!$H$16</f>
        <v>23.400000000000002</v>
      </c>
      <c r="N43" s="15">
        <f>[39]Outubro!$H$17</f>
        <v>26.64</v>
      </c>
      <c r="O43" s="15">
        <f>[39]Outubro!$H$18</f>
        <v>22.68</v>
      </c>
      <c r="P43" s="15">
        <f>[39]Outubro!$H$19</f>
        <v>24.48</v>
      </c>
      <c r="Q43" s="15">
        <f>[39]Outubro!$H$20</f>
        <v>21.96</v>
      </c>
      <c r="R43" s="15">
        <f>[39]Outubro!$H$21</f>
        <v>32.4</v>
      </c>
      <c r="S43" s="15">
        <f>[39]Outubro!$H$22</f>
        <v>37.800000000000004</v>
      </c>
      <c r="T43" s="15">
        <f>[39]Outubro!$H$23</f>
        <v>21.240000000000002</v>
      </c>
      <c r="U43" s="15">
        <f>[39]Outubro!$H$24</f>
        <v>32.04</v>
      </c>
      <c r="V43" s="15">
        <f>[39]Outubro!$H$25</f>
        <v>27.720000000000002</v>
      </c>
      <c r="W43" s="15">
        <f>[39]Outubro!$H$26</f>
        <v>28.44</v>
      </c>
      <c r="X43" s="15">
        <f>[39]Outubro!$H$27</f>
        <v>30.240000000000002</v>
      </c>
      <c r="Y43" s="15">
        <f>[39]Outubro!$H$28</f>
        <v>24.12</v>
      </c>
      <c r="Z43" s="15">
        <f>[39]Outubro!$H$29</f>
        <v>31.680000000000003</v>
      </c>
      <c r="AA43" s="15">
        <f>[39]Outubro!$H$30</f>
        <v>19.079999999999998</v>
      </c>
      <c r="AB43" s="15">
        <f>[39]Outubro!$H$31</f>
        <v>29.16</v>
      </c>
      <c r="AC43" s="15">
        <f>[39]Outubro!$H$32</f>
        <v>16.920000000000002</v>
      </c>
      <c r="AD43" s="15">
        <f>[39]Outubro!$H$33</f>
        <v>21.6</v>
      </c>
      <c r="AE43" s="15">
        <f>[39]Outubro!$H$34</f>
        <v>25.56</v>
      </c>
      <c r="AF43" s="15">
        <f>[39]Outubro!$H$35</f>
        <v>47.88</v>
      </c>
      <c r="AG43" s="23">
        <f t="shared" si="5"/>
        <v>47.88</v>
      </c>
      <c r="AH43" s="103">
        <f t="shared" si="6"/>
        <v>27.31354838709677</v>
      </c>
    </row>
    <row r="44" spans="1:34" ht="17.100000000000001" customHeight="1" x14ac:dyDescent="0.2">
      <c r="A44" s="89" t="s">
        <v>201</v>
      </c>
      <c r="B44" s="15">
        <f>[40]Outubro!$H$5</f>
        <v>15.120000000000001</v>
      </c>
      <c r="C44" s="15">
        <f>[40]Outubro!$H$6</f>
        <v>12.24</v>
      </c>
      <c r="D44" s="15">
        <f>[40]Outubro!$H$7</f>
        <v>10.44</v>
      </c>
      <c r="E44" s="15">
        <f>[40]Outubro!$H$8</f>
        <v>15.48</v>
      </c>
      <c r="F44" s="15">
        <f>[40]Outubro!$H$9</f>
        <v>8.64</v>
      </c>
      <c r="G44" s="15">
        <f>[40]Outubro!$H$10</f>
        <v>15.120000000000001</v>
      </c>
      <c r="H44" s="15">
        <f>[40]Outubro!$H$11</f>
        <v>16.2</v>
      </c>
      <c r="I44" s="15">
        <f>[40]Outubro!$H$12</f>
        <v>21.6</v>
      </c>
      <c r="J44" s="15">
        <f>[40]Outubro!$H$13</f>
        <v>22.68</v>
      </c>
      <c r="K44" s="15">
        <f>[40]Outubro!$H$14</f>
        <v>16.920000000000002</v>
      </c>
      <c r="L44" s="15">
        <f>[40]Outubro!$H$15</f>
        <v>10.44</v>
      </c>
      <c r="M44" s="15">
        <f>[40]Outubro!$H$16</f>
        <v>20.16</v>
      </c>
      <c r="N44" s="15">
        <f>[40]Outubro!$H$17</f>
        <v>15.48</v>
      </c>
      <c r="O44" s="15">
        <f>[40]Outubro!$H$18</f>
        <v>11.16</v>
      </c>
      <c r="P44" s="15">
        <f>[40]Outubro!$H$19</f>
        <v>7.9200000000000008</v>
      </c>
      <c r="Q44" s="15">
        <f>[40]Outubro!$H$20</f>
        <v>11.879999999999999</v>
      </c>
      <c r="R44" s="15">
        <f>[40]Outubro!$H$21</f>
        <v>19.8</v>
      </c>
      <c r="S44" s="15">
        <f>[40]Outubro!$H$22</f>
        <v>19.8</v>
      </c>
      <c r="T44" s="15">
        <f>[40]Outubro!$H$23</f>
        <v>18.720000000000002</v>
      </c>
      <c r="U44" s="15">
        <f>[40]Outubro!$H$24</f>
        <v>21.96</v>
      </c>
      <c r="V44" s="15">
        <f>[40]Outubro!$H$25</f>
        <v>20.88</v>
      </c>
      <c r="W44" s="15">
        <f>[40]Outubro!$H$26</f>
        <v>18.720000000000002</v>
      </c>
      <c r="X44" s="15">
        <f>[40]Outubro!$H$27</f>
        <v>30.240000000000002</v>
      </c>
      <c r="Y44" s="15">
        <f>[40]Outubro!$H$28</f>
        <v>20.52</v>
      </c>
      <c r="Z44" s="15">
        <f>[40]Outubro!$H$29</f>
        <v>12.24</v>
      </c>
      <c r="AA44" s="15">
        <f>[40]Outubro!$H$30</f>
        <v>10.08</v>
      </c>
      <c r="AB44" s="15">
        <f>[40]Outubro!$H$31</f>
        <v>12.96</v>
      </c>
      <c r="AC44" s="15">
        <f>[40]Outubro!$H$32</f>
        <v>9.3600000000000012</v>
      </c>
      <c r="AD44" s="15">
        <f>[40]Outubro!$H$33</f>
        <v>12.24</v>
      </c>
      <c r="AE44" s="15">
        <f>[40]Outubro!$H$34</f>
        <v>14.04</v>
      </c>
      <c r="AF44" s="15">
        <f>[40]Outubro!$H$35</f>
        <v>19.8</v>
      </c>
      <c r="AG44" s="23">
        <f t="shared" si="5"/>
        <v>30.240000000000002</v>
      </c>
      <c r="AH44" s="103">
        <f t="shared" si="6"/>
        <v>15.898064516129033</v>
      </c>
    </row>
    <row r="45" spans="1:34" ht="17.100000000000001" customHeight="1" x14ac:dyDescent="0.2">
      <c r="A45" s="89" t="s">
        <v>163</v>
      </c>
      <c r="B45" s="15">
        <f>[41]Outubro!$H$5</f>
        <v>16.2</v>
      </c>
      <c r="C45" s="15">
        <f>[41]Outubro!$H$6</f>
        <v>18</v>
      </c>
      <c r="D45" s="15">
        <f>[41]Outubro!$H$7</f>
        <v>18.36</v>
      </c>
      <c r="E45" s="15">
        <f>[41]Outubro!$H$8</f>
        <v>10.8</v>
      </c>
      <c r="F45" s="15">
        <f>[41]Outubro!$H$9</f>
        <v>16.2</v>
      </c>
      <c r="G45" s="15">
        <f>[41]Outubro!$H$10</f>
        <v>19.079999999999998</v>
      </c>
      <c r="H45" s="15">
        <f>[41]Outubro!$H$11</f>
        <v>18.36</v>
      </c>
      <c r="I45" s="15">
        <f>[41]Outubro!$H$12</f>
        <v>25.2</v>
      </c>
      <c r="J45" s="15">
        <f>[41]Outubro!$H$13</f>
        <v>18.36</v>
      </c>
      <c r="K45" s="15">
        <f>[41]Outubro!$H$14</f>
        <v>16.2</v>
      </c>
      <c r="L45" s="15">
        <f>[41]Outubro!$H$15</f>
        <v>12.96</v>
      </c>
      <c r="M45" s="15">
        <f>[41]Outubro!$H$16</f>
        <v>19.440000000000001</v>
      </c>
      <c r="N45" s="15">
        <f>[41]Outubro!$H$17</f>
        <v>21.96</v>
      </c>
      <c r="O45" s="15">
        <f>[41]Outubro!$H$18</f>
        <v>14.04</v>
      </c>
      <c r="P45" s="15">
        <f>[41]Outubro!$H$19</f>
        <v>11.16</v>
      </c>
      <c r="Q45" s="15">
        <f>[41]Outubro!$H$20</f>
        <v>12.6</v>
      </c>
      <c r="R45" s="15">
        <f>[41]Outubro!$H$21</f>
        <v>21.240000000000002</v>
      </c>
      <c r="S45" s="15">
        <f>[41]Outubro!$H$22</f>
        <v>36.36</v>
      </c>
      <c r="T45" s="15">
        <f>[41]Outubro!$H$23</f>
        <v>14.04</v>
      </c>
      <c r="U45" s="15">
        <f>[41]Outubro!$H$24</f>
        <v>19.079999999999998</v>
      </c>
      <c r="V45" s="15">
        <f>[41]Outubro!$H$25</f>
        <v>18.36</v>
      </c>
      <c r="W45" s="15">
        <f>[41]Outubro!$H$26</f>
        <v>17.64</v>
      </c>
      <c r="X45" s="15">
        <f>[41]Outubro!$H$27</f>
        <v>25.92</v>
      </c>
      <c r="Y45" s="15">
        <f>[41]Outubro!$H$28</f>
        <v>17.64</v>
      </c>
      <c r="Z45" s="15">
        <f>[41]Outubro!$H$29</f>
        <v>15.120000000000001</v>
      </c>
      <c r="AA45" s="15">
        <f>[41]Outubro!$H$30</f>
        <v>12.6</v>
      </c>
      <c r="AB45" s="15">
        <f>[41]Outubro!$H$31</f>
        <v>14.76</v>
      </c>
      <c r="AC45" s="15">
        <f>[41]Outubro!$H$32</f>
        <v>11.520000000000001</v>
      </c>
      <c r="AD45" s="15">
        <f>[41]Outubro!$H$33</f>
        <v>16.2</v>
      </c>
      <c r="AE45" s="15">
        <f>[41]Outubro!$H$34</f>
        <v>16.559999999999999</v>
      </c>
      <c r="AF45" s="15">
        <f>[41]Outubro!$H$35</f>
        <v>30.240000000000002</v>
      </c>
      <c r="AG45" s="23">
        <f t="shared" si="5"/>
        <v>36.36</v>
      </c>
      <c r="AH45" s="103">
        <f t="shared" si="6"/>
        <v>17.941935483870971</v>
      </c>
    </row>
    <row r="46" spans="1:34" ht="17.100000000000001" customHeight="1" x14ac:dyDescent="0.2">
      <c r="A46" s="89" t="s">
        <v>202</v>
      </c>
      <c r="B46" s="15">
        <f>[42]Outubro!$H$5</f>
        <v>17.28</v>
      </c>
      <c r="C46" s="15">
        <f>[42]Outubro!$H$6</f>
        <v>9.3600000000000012</v>
      </c>
      <c r="D46" s="15">
        <f>[42]Outubro!$H$7</f>
        <v>25.92</v>
      </c>
      <c r="E46" s="15">
        <f>[42]Outubro!$H$8</f>
        <v>19.440000000000001</v>
      </c>
      <c r="F46" s="15">
        <f>[42]Outubro!$H$9</f>
        <v>26.64</v>
      </c>
      <c r="G46" s="15">
        <f>[42]Outubro!$H$10</f>
        <v>10.44</v>
      </c>
      <c r="H46" s="15">
        <f>[42]Outubro!$H$11</f>
        <v>7.9200000000000008</v>
      </c>
      <c r="I46" s="15">
        <f>[42]Outubro!$H$12</f>
        <v>16.2</v>
      </c>
      <c r="J46" s="15">
        <f>[42]Outubro!$H$13</f>
        <v>23.040000000000003</v>
      </c>
      <c r="K46" s="15">
        <f>[42]Outubro!$H$14</f>
        <v>17.64</v>
      </c>
      <c r="L46" s="15">
        <f>[42]Outubro!$H$15</f>
        <v>12.24</v>
      </c>
      <c r="M46" s="15">
        <f>[42]Outubro!$H$16</f>
        <v>16.2</v>
      </c>
      <c r="N46" s="15">
        <f>[42]Outubro!$H$17</f>
        <v>16.559999999999999</v>
      </c>
      <c r="O46" s="15">
        <f>[42]Outubro!$H$18</f>
        <v>13.32</v>
      </c>
      <c r="P46" s="15">
        <f>[42]Outubro!$H$19</f>
        <v>18</v>
      </c>
      <c r="Q46" s="15">
        <f>[42]Outubro!$H$20</f>
        <v>6.48</v>
      </c>
      <c r="R46" s="15">
        <f>[42]Outubro!$H$21</f>
        <v>14.4</v>
      </c>
      <c r="S46" s="15">
        <f>[42]Outubro!$H$22</f>
        <v>15.840000000000002</v>
      </c>
      <c r="T46" s="15">
        <f>[42]Outubro!$H$23</f>
        <v>24.12</v>
      </c>
      <c r="U46" s="15">
        <f>[42]Outubro!$H$24</f>
        <v>9.7200000000000006</v>
      </c>
      <c r="V46" s="15">
        <f>[42]Outubro!$H$25</f>
        <v>13.68</v>
      </c>
      <c r="W46" s="15">
        <f>[42]Outubro!$H$26</f>
        <v>14.76</v>
      </c>
      <c r="X46" s="15">
        <f>[42]Outubro!$H$27</f>
        <v>14.04</v>
      </c>
      <c r="Y46" s="15">
        <f>[42]Outubro!$H$28</f>
        <v>9.7200000000000006</v>
      </c>
      <c r="Z46" s="15">
        <f>[42]Outubro!$H$29</f>
        <v>9.7200000000000006</v>
      </c>
      <c r="AA46" s="15">
        <f>[42]Outubro!$H$30</f>
        <v>14.4</v>
      </c>
      <c r="AB46" s="15">
        <f>[42]Outubro!$H$31</f>
        <v>12.96</v>
      </c>
      <c r="AC46" s="15">
        <f>[42]Outubro!$H$32</f>
        <v>9.7200000000000006</v>
      </c>
      <c r="AD46" s="15">
        <f>[42]Outubro!$H$33</f>
        <v>12.96</v>
      </c>
      <c r="AE46" s="15">
        <f>[42]Outubro!$H$34</f>
        <v>10.44</v>
      </c>
      <c r="AF46" s="15">
        <f>[42]Outubro!$H$35</f>
        <v>19.8</v>
      </c>
      <c r="AG46" s="23">
        <f t="shared" si="5"/>
        <v>26.64</v>
      </c>
      <c r="AH46" s="103">
        <f t="shared" si="6"/>
        <v>14.934193548387098</v>
      </c>
    </row>
    <row r="47" spans="1:34" ht="17.100000000000001" customHeight="1" x14ac:dyDescent="0.2">
      <c r="A47" s="89" t="s">
        <v>203</v>
      </c>
      <c r="B47" s="15">
        <f>[43]Outubro!$H$5</f>
        <v>15.48</v>
      </c>
      <c r="C47" s="15">
        <f>[43]Outubro!$H$6</f>
        <v>20.88</v>
      </c>
      <c r="D47" s="15">
        <f>[43]Outubro!$H$7</f>
        <v>17.28</v>
      </c>
      <c r="E47" s="15">
        <f>[43]Outubro!$H$8</f>
        <v>20.16</v>
      </c>
      <c r="F47" s="15">
        <f>[43]Outubro!$H$9</f>
        <v>16.2</v>
      </c>
      <c r="G47" s="15">
        <f>[43]Outubro!$H$10</f>
        <v>15.48</v>
      </c>
      <c r="H47" s="15">
        <f>[43]Outubro!$H$11</f>
        <v>19.8</v>
      </c>
      <c r="I47" s="15">
        <f>[43]Outubro!$H$12</f>
        <v>16.559999999999999</v>
      </c>
      <c r="J47" s="15">
        <f>[43]Outubro!$H$13</f>
        <v>23.759999999999998</v>
      </c>
      <c r="K47" s="15">
        <f>[43]Outubro!$H$14</f>
        <v>20.16</v>
      </c>
      <c r="L47" s="15">
        <f>[43]Outubro!$H$15</f>
        <v>13.32</v>
      </c>
      <c r="M47" s="15">
        <f>[43]Outubro!$H$16</f>
        <v>11.520000000000001</v>
      </c>
      <c r="N47" s="15">
        <f>[43]Outubro!$H$17</f>
        <v>16.2</v>
      </c>
      <c r="O47" s="15">
        <f>[43]Outubro!$H$18</f>
        <v>20.52</v>
      </c>
      <c r="P47" s="15">
        <f>[43]Outubro!$H$19</f>
        <v>13.68</v>
      </c>
      <c r="Q47" s="15">
        <f>[43]Outubro!$H$20</f>
        <v>11.879999999999999</v>
      </c>
      <c r="R47" s="15">
        <f>[43]Outubro!$H$21</f>
        <v>18</v>
      </c>
      <c r="S47" s="15">
        <f>[43]Outubro!$H$22</f>
        <v>27</v>
      </c>
      <c r="T47" s="15">
        <f>[43]Outubro!$H$23</f>
        <v>20.16</v>
      </c>
      <c r="U47" s="15">
        <f>[43]Outubro!$H$24</f>
        <v>18.36</v>
      </c>
      <c r="V47" s="15">
        <f>[43]Outubro!$H$25</f>
        <v>18</v>
      </c>
      <c r="W47" s="15">
        <f>[43]Outubro!$H$26</f>
        <v>16.920000000000002</v>
      </c>
      <c r="X47" s="15">
        <f>[43]Outubro!$H$27</f>
        <v>14.76</v>
      </c>
      <c r="Y47" s="15">
        <f>[43]Outubro!$H$28</f>
        <v>13.32</v>
      </c>
      <c r="Z47" s="15">
        <f>[43]Outubro!$H$29</f>
        <v>8.64</v>
      </c>
      <c r="AA47" s="15">
        <f>[43]Outubro!$H$30</f>
        <v>14.76</v>
      </c>
      <c r="AB47" s="15">
        <f>[43]Outubro!$H$31</f>
        <v>13.68</v>
      </c>
      <c r="AC47" s="15">
        <f>[43]Outubro!$H$32</f>
        <v>15.120000000000001</v>
      </c>
      <c r="AD47" s="15">
        <f>[43]Outubro!$H$33</f>
        <v>10.8</v>
      </c>
      <c r="AE47" s="15">
        <f>[43]Outubro!$H$34</f>
        <v>13.32</v>
      </c>
      <c r="AF47" s="15">
        <f>[43]Outubro!$H$35</f>
        <v>32.4</v>
      </c>
      <c r="AG47" s="23">
        <f t="shared" si="5"/>
        <v>32.4</v>
      </c>
      <c r="AH47" s="103">
        <f t="shared" si="6"/>
        <v>17.036129032258064</v>
      </c>
    </row>
    <row r="48" spans="1:34" ht="17.100000000000001" customHeight="1" x14ac:dyDescent="0.2">
      <c r="A48" s="89" t="s">
        <v>178</v>
      </c>
      <c r="B48" s="15">
        <f>[44]Outubro!$H$5</f>
        <v>15.48</v>
      </c>
      <c r="C48" s="15">
        <f>[44]Outubro!$H$6</f>
        <v>21.240000000000002</v>
      </c>
      <c r="D48" s="15">
        <f>[44]Outubro!$H$7</f>
        <v>16.920000000000002</v>
      </c>
      <c r="E48" s="15">
        <f>[44]Outubro!$H$8</f>
        <v>12.96</v>
      </c>
      <c r="F48" s="15">
        <f>[44]Outubro!$H$9</f>
        <v>17.64</v>
      </c>
      <c r="G48" s="15">
        <f>[44]Outubro!$H$10</f>
        <v>24.840000000000003</v>
      </c>
      <c r="H48" s="15">
        <f>[44]Outubro!$H$11</f>
        <v>48.6</v>
      </c>
      <c r="I48" s="15">
        <f>[44]Outubro!$H$12</f>
        <v>23.759999999999998</v>
      </c>
      <c r="J48" s="15">
        <f>[44]Outubro!$H$13</f>
        <v>29.52</v>
      </c>
      <c r="K48" s="15">
        <f>[44]Outubro!$H$14</f>
        <v>20.88</v>
      </c>
      <c r="L48" s="15">
        <f>[44]Outubro!$H$15</f>
        <v>19.8</v>
      </c>
      <c r="M48" s="15">
        <f>[44]Outubro!$H$16</f>
        <v>24.12</v>
      </c>
      <c r="N48" s="15">
        <f>[44]Outubro!$H$17</f>
        <v>27.36</v>
      </c>
      <c r="O48" s="15">
        <f>[44]Outubro!$H$18</f>
        <v>14.76</v>
      </c>
      <c r="P48" s="15">
        <f>[44]Outubro!$H$19</f>
        <v>11.879999999999999</v>
      </c>
      <c r="Q48" s="15">
        <f>[44]Outubro!$H$20</f>
        <v>14.76</v>
      </c>
      <c r="R48" s="15">
        <f>[44]Outubro!$H$21</f>
        <v>17.28</v>
      </c>
      <c r="S48" s="15">
        <f>[44]Outubro!$H$22</f>
        <v>36.36</v>
      </c>
      <c r="T48" s="15">
        <f>[44]Outubro!$H$23</f>
        <v>18.36</v>
      </c>
      <c r="U48" s="15">
        <f>[44]Outubro!$H$24</f>
        <v>32.76</v>
      </c>
      <c r="V48" s="15">
        <f>[44]Outubro!$H$25</f>
        <v>29.16</v>
      </c>
      <c r="W48" s="15">
        <f>[44]Outubro!$H$26</f>
        <v>21.96</v>
      </c>
      <c r="X48" s="15">
        <f>[44]Outubro!$H$27</f>
        <v>25.56</v>
      </c>
      <c r="Y48" s="15">
        <f>[44]Outubro!$H$28</f>
        <v>19.440000000000001</v>
      </c>
      <c r="Z48" s="15">
        <f>[44]Outubro!$H$29</f>
        <v>14.04</v>
      </c>
      <c r="AA48" s="15">
        <f>[44]Outubro!$H$30</f>
        <v>13.32</v>
      </c>
      <c r="AB48" s="15">
        <f>[44]Outubro!$H$31</f>
        <v>20.16</v>
      </c>
      <c r="AC48" s="15">
        <f>[44]Outubro!$H$32</f>
        <v>13.32</v>
      </c>
      <c r="AD48" s="15">
        <f>[44]Outubro!$H$33</f>
        <v>23.759999999999998</v>
      </c>
      <c r="AE48" s="15">
        <f>[44]Outubro!$H$34</f>
        <v>19.079999999999998</v>
      </c>
      <c r="AF48" s="15">
        <f>[44]Outubro!$H$35</f>
        <v>35.64</v>
      </c>
      <c r="AG48" s="23">
        <f>MAX(B48:AF48)</f>
        <v>48.6</v>
      </c>
      <c r="AH48" s="103">
        <f t="shared" si="6"/>
        <v>22.087741935483873</v>
      </c>
    </row>
    <row r="49" spans="1:35" ht="17.100000000000001" customHeight="1" x14ac:dyDescent="0.2">
      <c r="A49" s="89" t="s">
        <v>183</v>
      </c>
      <c r="B49" s="15">
        <f>[45]Outubro!$H$5</f>
        <v>24.840000000000003</v>
      </c>
      <c r="C49" s="15">
        <f>[45]Outubro!$H$6</f>
        <v>22.32</v>
      </c>
      <c r="D49" s="15">
        <f>[45]Outubro!$H$7</f>
        <v>12.96</v>
      </c>
      <c r="E49" s="15">
        <f>[45]Outubro!$H$8</f>
        <v>27</v>
      </c>
      <c r="F49" s="15">
        <f>[45]Outubro!$H$9</f>
        <v>17.64</v>
      </c>
      <c r="G49" s="15">
        <f>[45]Outubro!$H$10</f>
        <v>14.4</v>
      </c>
      <c r="H49" s="15">
        <f>[45]Outubro!$H$11</f>
        <v>20.16</v>
      </c>
      <c r="I49" s="15">
        <f>[45]Outubro!$H$12</f>
        <v>22.68</v>
      </c>
      <c r="J49" s="15">
        <f>[45]Outubro!$H$13</f>
        <v>24.12</v>
      </c>
      <c r="K49" s="15">
        <f>[45]Outubro!$H$14</f>
        <v>20.52</v>
      </c>
      <c r="L49" s="15">
        <f>[45]Outubro!$H$15</f>
        <v>13.32</v>
      </c>
      <c r="M49" s="15">
        <f>[45]Outubro!$H$16</f>
        <v>14.04</v>
      </c>
      <c r="N49" s="15">
        <f>[45]Outubro!$H$17</f>
        <v>17.28</v>
      </c>
      <c r="O49" s="15">
        <f>[45]Outubro!$H$18</f>
        <v>8.2799999999999994</v>
      </c>
      <c r="P49" s="15">
        <f>[45]Outubro!$H$19</f>
        <v>12.6</v>
      </c>
      <c r="Q49" s="15">
        <f>[45]Outubro!$H$20</f>
        <v>15.48</v>
      </c>
      <c r="R49" s="15">
        <f>[45]Outubro!$H$21</f>
        <v>27.720000000000002</v>
      </c>
      <c r="S49" s="15">
        <f>[45]Outubro!$H$22</f>
        <v>38.159999999999997</v>
      </c>
      <c r="T49" s="15">
        <f>[45]Outubro!$H$23</f>
        <v>26.64</v>
      </c>
      <c r="U49" s="15">
        <f>[45]Outubro!$H$24</f>
        <v>21.240000000000002</v>
      </c>
      <c r="V49" s="15">
        <f>[45]Outubro!$H$25</f>
        <v>20.88</v>
      </c>
      <c r="W49" s="15">
        <f>[45]Outubro!$H$26</f>
        <v>18.720000000000002</v>
      </c>
      <c r="X49" s="15">
        <f>[45]Outubro!$H$27</f>
        <v>17.28</v>
      </c>
      <c r="Y49" s="15">
        <f>[45]Outubro!$H$28</f>
        <v>13.68</v>
      </c>
      <c r="Z49" s="15">
        <f>[45]Outubro!$H$29</f>
        <v>9.7200000000000006</v>
      </c>
      <c r="AA49" s="15">
        <f>[45]Outubro!$H$30</f>
        <v>12.96</v>
      </c>
      <c r="AB49" s="15">
        <f>[45]Outubro!$H$31</f>
        <v>20.52</v>
      </c>
      <c r="AC49" s="15">
        <f>[45]Outubro!$H$32</f>
        <v>11.879999999999999</v>
      </c>
      <c r="AD49" s="15">
        <f>[45]Outubro!$H$33</f>
        <v>18</v>
      </c>
      <c r="AE49" s="15">
        <f>[45]Outubro!$H$34</f>
        <v>14.04</v>
      </c>
      <c r="AF49" s="15">
        <f>[45]Outubro!$H$35</f>
        <v>19.079999999999998</v>
      </c>
      <c r="AG49" s="23">
        <f>MAX(B49:AF49)</f>
        <v>38.159999999999997</v>
      </c>
      <c r="AH49" s="103">
        <f t="shared" si="6"/>
        <v>18.650322580645163</v>
      </c>
    </row>
    <row r="50" spans="1:35" s="5" customFormat="1" ht="17.100000000000001" customHeight="1" x14ac:dyDescent="0.2">
      <c r="A50" s="92" t="s">
        <v>33</v>
      </c>
      <c r="B50" s="20">
        <f t="shared" ref="B50:AG50" si="7">MAX(B5:B49)</f>
        <v>27.36</v>
      </c>
      <c r="C50" s="20">
        <f t="shared" si="7"/>
        <v>33.119999999999997</v>
      </c>
      <c r="D50" s="20">
        <f t="shared" si="7"/>
        <v>44.64</v>
      </c>
      <c r="E50" s="20">
        <f t="shared" si="7"/>
        <v>32.04</v>
      </c>
      <c r="F50" s="20">
        <f t="shared" si="7"/>
        <v>26.64</v>
      </c>
      <c r="G50" s="20">
        <f t="shared" si="7"/>
        <v>29.880000000000003</v>
      </c>
      <c r="H50" s="20">
        <f t="shared" si="7"/>
        <v>48.6</v>
      </c>
      <c r="I50" s="20">
        <f t="shared" si="7"/>
        <v>36.72</v>
      </c>
      <c r="J50" s="20">
        <f t="shared" si="7"/>
        <v>43.92</v>
      </c>
      <c r="K50" s="20">
        <f t="shared" si="7"/>
        <v>35.28</v>
      </c>
      <c r="L50" s="20">
        <f t="shared" si="7"/>
        <v>33.480000000000004</v>
      </c>
      <c r="M50" s="20">
        <f t="shared" si="7"/>
        <v>38.519999999999996</v>
      </c>
      <c r="N50" s="20">
        <f t="shared" si="7"/>
        <v>32.04</v>
      </c>
      <c r="O50" s="20">
        <f t="shared" si="7"/>
        <v>30.240000000000002</v>
      </c>
      <c r="P50" s="20">
        <f t="shared" si="7"/>
        <v>27</v>
      </c>
      <c r="Q50" s="20">
        <f t="shared" si="7"/>
        <v>21.96</v>
      </c>
      <c r="R50" s="20">
        <f t="shared" si="7"/>
        <v>32.4</v>
      </c>
      <c r="S50" s="20">
        <f t="shared" si="7"/>
        <v>43.2</v>
      </c>
      <c r="T50" s="20">
        <f t="shared" si="7"/>
        <v>38.159999999999997</v>
      </c>
      <c r="U50" s="20">
        <f t="shared" si="7"/>
        <v>32.76</v>
      </c>
      <c r="V50" s="20">
        <f t="shared" si="7"/>
        <v>32.4</v>
      </c>
      <c r="W50" s="20">
        <f t="shared" si="7"/>
        <v>28.44</v>
      </c>
      <c r="X50" s="20">
        <f t="shared" si="7"/>
        <v>36.36</v>
      </c>
      <c r="Y50" s="20">
        <f t="shared" si="7"/>
        <v>24.12</v>
      </c>
      <c r="Z50" s="20">
        <f t="shared" si="7"/>
        <v>31.680000000000003</v>
      </c>
      <c r="AA50" s="20">
        <f t="shared" si="7"/>
        <v>27</v>
      </c>
      <c r="AB50" s="20">
        <f t="shared" si="7"/>
        <v>29.16</v>
      </c>
      <c r="AC50" s="20">
        <f t="shared" si="7"/>
        <v>18.36</v>
      </c>
      <c r="AD50" s="20">
        <f t="shared" si="7"/>
        <v>25.2</v>
      </c>
      <c r="AE50" s="20">
        <f t="shared" si="7"/>
        <v>28.8</v>
      </c>
      <c r="AF50" s="20">
        <f t="shared" si="7"/>
        <v>47.88</v>
      </c>
      <c r="AG50" s="23">
        <f t="shared" si="7"/>
        <v>48.6</v>
      </c>
      <c r="AH50" s="106">
        <f>AVERAGE(AH5:AH49)</f>
        <v>17.126145161290317</v>
      </c>
    </row>
    <row r="51" spans="1:35" x14ac:dyDescent="0.2">
      <c r="A51" s="65"/>
      <c r="B51" s="66"/>
      <c r="C51" s="66"/>
      <c r="D51" s="66" t="s">
        <v>113</v>
      </c>
      <c r="E51" s="66"/>
      <c r="F51" s="66"/>
      <c r="G51" s="66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78"/>
      <c r="AE51" s="107" t="s">
        <v>51</v>
      </c>
      <c r="AF51" s="108"/>
      <c r="AG51" s="74"/>
      <c r="AH51" s="77"/>
    </row>
    <row r="52" spans="1:35" x14ac:dyDescent="0.2">
      <c r="A52" s="65"/>
      <c r="B52" s="67" t="s">
        <v>114</v>
      </c>
      <c r="C52" s="67"/>
      <c r="D52" s="67"/>
      <c r="E52" s="67"/>
      <c r="F52" s="67"/>
      <c r="G52" s="67"/>
      <c r="H52" s="67"/>
      <c r="I52" s="67"/>
      <c r="J52" s="81"/>
      <c r="K52" s="81"/>
      <c r="L52" s="81"/>
      <c r="M52" s="81" t="s">
        <v>49</v>
      </c>
      <c r="N52" s="81"/>
      <c r="O52" s="81"/>
      <c r="P52" s="81"/>
      <c r="Q52" s="81"/>
      <c r="R52" s="81"/>
      <c r="S52" s="81"/>
      <c r="T52" s="155" t="s">
        <v>108</v>
      </c>
      <c r="U52" s="155"/>
      <c r="V52" s="155"/>
      <c r="W52" s="155"/>
      <c r="X52" s="155"/>
      <c r="Y52" s="81"/>
      <c r="Z52" s="81"/>
      <c r="AA52" s="81"/>
      <c r="AB52" s="81"/>
      <c r="AC52" s="81"/>
      <c r="AD52" s="81"/>
      <c r="AE52" s="81"/>
      <c r="AF52" s="108"/>
      <c r="AG52" s="74"/>
      <c r="AH52" s="70"/>
    </row>
    <row r="53" spans="1:35" x14ac:dyDescent="0.2">
      <c r="A53" s="69"/>
      <c r="B53" s="81"/>
      <c r="C53" s="81"/>
      <c r="D53" s="81"/>
      <c r="E53" s="81"/>
      <c r="F53" s="81"/>
      <c r="G53" s="81"/>
      <c r="H53" s="81"/>
      <c r="I53" s="81"/>
      <c r="J53" s="82"/>
      <c r="K53" s="82"/>
      <c r="L53" s="82"/>
      <c r="M53" s="82" t="s">
        <v>50</v>
      </c>
      <c r="N53" s="82"/>
      <c r="O53" s="82"/>
      <c r="P53" s="82"/>
      <c r="Q53" s="81"/>
      <c r="R53" s="81"/>
      <c r="S53" s="81"/>
      <c r="T53" s="156" t="s">
        <v>109</v>
      </c>
      <c r="U53" s="156"/>
      <c r="V53" s="156"/>
      <c r="W53" s="156"/>
      <c r="X53" s="156"/>
      <c r="Y53" s="81"/>
      <c r="Z53" s="81"/>
      <c r="AA53" s="81"/>
      <c r="AB53" s="81"/>
      <c r="AC53" s="81"/>
      <c r="AD53" s="78"/>
      <c r="AE53" s="78"/>
      <c r="AF53" s="108"/>
      <c r="AG53" s="74"/>
      <c r="AH53" s="70"/>
      <c r="AI53" s="2"/>
    </row>
    <row r="54" spans="1:35" x14ac:dyDescent="0.2">
      <c r="A54" s="65"/>
      <c r="B54" s="66"/>
      <c r="C54" s="66"/>
      <c r="D54" s="66"/>
      <c r="E54" s="66"/>
      <c r="F54" s="66"/>
      <c r="G54" s="66"/>
      <c r="H54" s="66"/>
      <c r="I54" s="66"/>
      <c r="J54" s="66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78"/>
      <c r="AE54" s="78"/>
      <c r="AF54" s="108"/>
      <c r="AG54" s="74"/>
      <c r="AH54" s="87"/>
      <c r="AI54" s="2"/>
    </row>
    <row r="55" spans="1:35" x14ac:dyDescent="0.2">
      <c r="A55" s="69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78"/>
      <c r="AF55" s="108"/>
      <c r="AG55" s="74"/>
      <c r="AH55" s="77"/>
    </row>
    <row r="56" spans="1:35" x14ac:dyDescent="0.2">
      <c r="A56" s="69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79"/>
      <c r="AF56" s="108"/>
      <c r="AG56" s="74"/>
      <c r="AH56" s="77"/>
    </row>
    <row r="57" spans="1:35" ht="13.5" thickBot="1" x14ac:dyDescent="0.25">
      <c r="A57" s="109"/>
      <c r="B57" s="110"/>
      <c r="C57" s="110"/>
      <c r="D57" s="110"/>
      <c r="E57" s="110"/>
      <c r="F57" s="110"/>
      <c r="G57" s="110" t="s">
        <v>51</v>
      </c>
      <c r="H57" s="110"/>
      <c r="I57" s="110"/>
      <c r="J57" s="110"/>
      <c r="K57" s="110"/>
      <c r="L57" s="110" t="s">
        <v>51</v>
      </c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1"/>
      <c r="AG57" s="112"/>
      <c r="AH57" s="113"/>
    </row>
    <row r="58" spans="1:35" x14ac:dyDescent="0.2">
      <c r="AG58" s="9" t="s">
        <v>51</v>
      </c>
    </row>
    <row r="59" spans="1:35" x14ac:dyDescent="0.2">
      <c r="J59" s="3" t="s">
        <v>51</v>
      </c>
    </row>
    <row r="61" spans="1:35" x14ac:dyDescent="0.2">
      <c r="L61" s="3" t="s">
        <v>51</v>
      </c>
      <c r="W61" s="3" t="s">
        <v>51</v>
      </c>
    </row>
    <row r="62" spans="1:35" x14ac:dyDescent="0.2">
      <c r="G62" s="3" t="s">
        <v>51</v>
      </c>
      <c r="I62" s="3" t="s">
        <v>51</v>
      </c>
    </row>
    <row r="63" spans="1:35" x14ac:dyDescent="0.2">
      <c r="C63" s="3" t="s">
        <v>51</v>
      </c>
    </row>
    <row r="65" spans="22:22" x14ac:dyDescent="0.2">
      <c r="V65" s="3" t="s">
        <v>51</v>
      </c>
    </row>
  </sheetData>
  <sheetProtection algorithmName="SHA-512" hashValue="0AWuDaffU2ZpmdOPzlnj7SVuyCQat1V+/gNeofQjdPNhHKt5YtjcibjsrLBGTK500tQhoGf+0ghQwaEb2a/BBA==" saltValue="h7M31qgYTZDI59tYzatWeQ==" spinCount="100000" sheet="1" objects="1" scenarios="1"/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B2:AH2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workbookViewId="0">
      <selection activeCell="X25" sqref="X25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3.140625" style="2" bestFit="1" customWidth="1"/>
    <col min="33" max="33" width="18.140625" style="6" bestFit="1" customWidth="1"/>
  </cols>
  <sheetData>
    <row r="1" spans="1:35" ht="20.100000000000001" customHeight="1" x14ac:dyDescent="0.2">
      <c r="A1" s="151" t="s">
        <v>29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3"/>
    </row>
    <row r="2" spans="1:35" s="4" customFormat="1" ht="16.5" customHeight="1" x14ac:dyDescent="0.2">
      <c r="A2" s="154" t="s">
        <v>21</v>
      </c>
      <c r="B2" s="147" t="s">
        <v>112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9"/>
    </row>
    <row r="3" spans="1:35" s="5" customFormat="1" ht="12" customHeight="1" x14ac:dyDescent="0.2">
      <c r="A3" s="154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50">
        <v>30</v>
      </c>
      <c r="AF3" s="150">
        <v>31</v>
      </c>
      <c r="AG3" s="116" t="s">
        <v>106</v>
      </c>
    </row>
    <row r="4" spans="1:35" s="5" customFormat="1" ht="13.5" customHeight="1" x14ac:dyDescent="0.2">
      <c r="A4" s="154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16" t="s">
        <v>37</v>
      </c>
    </row>
    <row r="5" spans="1:35" s="5" customFormat="1" ht="13.5" customHeight="1" x14ac:dyDescent="0.2">
      <c r="A5" s="145" t="s">
        <v>44</v>
      </c>
      <c r="B5" s="85" t="str">
        <f>[1]Outubro!$I$5</f>
        <v>SO</v>
      </c>
      <c r="C5" s="85" t="str">
        <f>[1]Outubro!$I$6</f>
        <v>SO</v>
      </c>
      <c r="D5" s="85" t="str">
        <f>[1]Outubro!$I$7</f>
        <v>SO</v>
      </c>
      <c r="E5" s="85" t="str">
        <f>[1]Outubro!$I$8</f>
        <v>SO</v>
      </c>
      <c r="F5" s="85" t="str">
        <f>[1]Outubro!$I$9</f>
        <v>SO</v>
      </c>
      <c r="G5" s="85" t="str">
        <f>[1]Outubro!$I$10</f>
        <v>SO</v>
      </c>
      <c r="H5" s="85" t="str">
        <f>[1]Outubro!$I$11</f>
        <v>SO</v>
      </c>
      <c r="I5" s="85" t="str">
        <f>[1]Outubro!$I$12</f>
        <v>SO</v>
      </c>
      <c r="J5" s="85" t="str">
        <f>[1]Outubro!$I$13</f>
        <v>SO</v>
      </c>
      <c r="K5" s="85" t="str">
        <f>[1]Outubro!$I$14</f>
        <v>SO</v>
      </c>
      <c r="L5" s="85" t="str">
        <f>[1]Outubro!$I$15</f>
        <v>SO</v>
      </c>
      <c r="M5" s="85" t="str">
        <f>[1]Outubro!$I$16</f>
        <v>SO</v>
      </c>
      <c r="N5" s="85" t="str">
        <f>[1]Outubro!$I$17</f>
        <v>SO</v>
      </c>
      <c r="O5" s="85" t="str">
        <f>[1]Outubro!$I$18</f>
        <v>SO</v>
      </c>
      <c r="P5" s="85" t="str">
        <f>[1]Outubro!$I$19</f>
        <v>SO</v>
      </c>
      <c r="Q5" s="85" t="str">
        <f>[1]Outubro!$I$20</f>
        <v>SO</v>
      </c>
      <c r="R5" s="85" t="str">
        <f>[1]Outubro!$I$21</f>
        <v>SO</v>
      </c>
      <c r="S5" s="85" t="str">
        <f>[1]Outubro!$I$22</f>
        <v>SO</v>
      </c>
      <c r="T5" s="85" t="str">
        <f>[1]Outubro!$I$23</f>
        <v>SO</v>
      </c>
      <c r="U5" s="85" t="str">
        <f>[1]Outubro!$I$24</f>
        <v>SO</v>
      </c>
      <c r="V5" s="85" t="str">
        <f>[1]Outubro!$I$25</f>
        <v>SO</v>
      </c>
      <c r="W5" s="85" t="str">
        <f>[1]Outubro!$I$26</f>
        <v>SO</v>
      </c>
      <c r="X5" s="85" t="str">
        <f>[1]Outubro!$I$27</f>
        <v>SO</v>
      </c>
      <c r="Y5" s="85" t="str">
        <f>[1]Outubro!$I$28</f>
        <v>SO</v>
      </c>
      <c r="Z5" s="85" t="str">
        <f>[1]Outubro!$I$29</f>
        <v>SO</v>
      </c>
      <c r="AA5" s="85" t="str">
        <f>[1]Outubro!$I$30</f>
        <v>SO</v>
      </c>
      <c r="AB5" s="85" t="str">
        <f>[1]Outubro!$I$31</f>
        <v>SO</v>
      </c>
      <c r="AC5" s="85" t="str">
        <f>[1]Outubro!$I$32</f>
        <v>SO</v>
      </c>
      <c r="AD5" s="85" t="str">
        <f>[1]Outubro!$I$33</f>
        <v>SO</v>
      </c>
      <c r="AE5" s="85" t="str">
        <f>[1]Outubro!$I$34</f>
        <v>SO</v>
      </c>
      <c r="AF5" s="85" t="str">
        <f>[1]Outubro!$I$35</f>
        <v>SO</v>
      </c>
      <c r="AG5" s="117" t="str">
        <f>[1]Outubro!$I$36</f>
        <v>SO</v>
      </c>
    </row>
    <row r="6" spans="1:35" s="1" customFormat="1" ht="12.75" customHeight="1" x14ac:dyDescent="0.2">
      <c r="A6" s="145" t="s">
        <v>0</v>
      </c>
      <c r="B6" s="15" t="str">
        <f>[2]Outubro!$I$5</f>
        <v>SO</v>
      </c>
      <c r="C6" s="15" t="str">
        <f>[2]Outubro!$I$6</f>
        <v>SO</v>
      </c>
      <c r="D6" s="15" t="str">
        <f>[2]Outubro!$I$7</f>
        <v>SO</v>
      </c>
      <c r="E6" s="15" t="str">
        <f>[2]Outubro!$I$8</f>
        <v>SO</v>
      </c>
      <c r="F6" s="15" t="str">
        <f>[2]Outubro!$I$9</f>
        <v>SO</v>
      </c>
      <c r="G6" s="15" t="str">
        <f>[2]Outubro!$I$10</f>
        <v>SO</v>
      </c>
      <c r="H6" s="15" t="str">
        <f>[2]Outubro!$I$11</f>
        <v>SO</v>
      </c>
      <c r="I6" s="15" t="str">
        <f>[2]Outubro!$I$12</f>
        <v>SO</v>
      </c>
      <c r="J6" s="15" t="str">
        <f>[2]Outubro!$I$13</f>
        <v>SO</v>
      </c>
      <c r="K6" s="15" t="str">
        <f>[2]Outubro!$I$14</f>
        <v>SO</v>
      </c>
      <c r="L6" s="15" t="str">
        <f>[2]Outubro!$I$15</f>
        <v>SO</v>
      </c>
      <c r="M6" s="15" t="str">
        <f>[2]Outubro!$I$16</f>
        <v>SO</v>
      </c>
      <c r="N6" s="15" t="str">
        <f>[2]Outubro!$I$17</f>
        <v>SO</v>
      </c>
      <c r="O6" s="15" t="str">
        <f>[2]Outubro!$I$18</f>
        <v>SO</v>
      </c>
      <c r="P6" s="15" t="str">
        <f>[2]Outubro!$I$19</f>
        <v>SO</v>
      </c>
      <c r="Q6" s="15" t="str">
        <f>[2]Outubro!$I$20</f>
        <v>SO</v>
      </c>
      <c r="R6" s="15" t="str">
        <f>[2]Outubro!$I$21</f>
        <v>SO</v>
      </c>
      <c r="S6" s="15" t="str">
        <f>[2]Outubro!$I$22</f>
        <v>SO</v>
      </c>
      <c r="T6" s="85" t="str">
        <f>[2]Outubro!$I$23</f>
        <v>SO</v>
      </c>
      <c r="U6" s="85" t="str">
        <f>[2]Outubro!$I$24</f>
        <v>SO</v>
      </c>
      <c r="V6" s="85" t="str">
        <f>[2]Outubro!$I$25</f>
        <v>SO</v>
      </c>
      <c r="W6" s="85" t="str">
        <f>[2]Outubro!$I$26</f>
        <v>SO</v>
      </c>
      <c r="X6" s="85" t="str">
        <f>[2]Outubro!$I$27</f>
        <v>SO</v>
      </c>
      <c r="Y6" s="85" t="str">
        <f>[2]Outubro!$I$28</f>
        <v>SO</v>
      </c>
      <c r="Z6" s="85" t="str">
        <f>[2]Outubro!$I$29</f>
        <v>SO</v>
      </c>
      <c r="AA6" s="85" t="str">
        <f>[2]Outubro!$I$30</f>
        <v>SO</v>
      </c>
      <c r="AB6" s="85" t="str">
        <f>[2]Outubro!$I$31</f>
        <v>SO</v>
      </c>
      <c r="AC6" s="85" t="str">
        <f>[2]Outubro!$I$32</f>
        <v>SO</v>
      </c>
      <c r="AD6" s="85" t="str">
        <f>[2]Outubro!$I$33</f>
        <v>SO</v>
      </c>
      <c r="AE6" s="85" t="str">
        <f>[2]Outubro!$I$34</f>
        <v>SO</v>
      </c>
      <c r="AF6" s="85" t="str">
        <f>[2]Outubro!$I$35</f>
        <v>SO</v>
      </c>
      <c r="AG6" s="118" t="str">
        <f>[2]Outubro!$I$36</f>
        <v>SO</v>
      </c>
    </row>
    <row r="7" spans="1:35" ht="12" customHeight="1" x14ac:dyDescent="0.2">
      <c r="A7" s="145" t="s">
        <v>1</v>
      </c>
      <c r="B7" s="15" t="str">
        <f>[3]Outubro!$I$5</f>
        <v>NO</v>
      </c>
      <c r="C7" s="15" t="str">
        <f>[3]Outubro!$I$6</f>
        <v>N</v>
      </c>
      <c r="D7" s="15" t="str">
        <f>[3]Outubro!$I$7</f>
        <v>S</v>
      </c>
      <c r="E7" s="15" t="str">
        <f>[3]Outubro!$I$8</f>
        <v>S</v>
      </c>
      <c r="F7" s="15" t="str">
        <f>[3]Outubro!$I$9</f>
        <v>S</v>
      </c>
      <c r="G7" s="15" t="str">
        <f>[3]Outubro!$I$10</f>
        <v>N</v>
      </c>
      <c r="H7" s="15" t="str">
        <f>[3]Outubro!$I$11</f>
        <v>NO</v>
      </c>
      <c r="I7" s="15" t="str">
        <f>[3]Outubro!$I$12</f>
        <v>NO</v>
      </c>
      <c r="J7" s="15" t="str">
        <f>[3]Outubro!$I$13</f>
        <v>N</v>
      </c>
      <c r="K7" s="15" t="str">
        <f>[3]Outubro!$I$14</f>
        <v>SE</v>
      </c>
      <c r="L7" s="15" t="str">
        <f>[3]Outubro!$I$15</f>
        <v>SE</v>
      </c>
      <c r="M7" s="15" t="str">
        <f>[3]Outubro!$I$16</f>
        <v>SE</v>
      </c>
      <c r="N7" s="15" t="str">
        <f>[3]Outubro!$I$17</f>
        <v>O</v>
      </c>
      <c r="O7" s="15" t="str">
        <f>[3]Outubro!$I$18</f>
        <v>NO</v>
      </c>
      <c r="P7" s="15" t="str">
        <f>[3]Outubro!$I$19</f>
        <v>S</v>
      </c>
      <c r="Q7" s="15" t="str">
        <f>[3]Outubro!$I$20</f>
        <v>NO</v>
      </c>
      <c r="R7" s="15" t="str">
        <f>[3]Outubro!$I$21</f>
        <v>N</v>
      </c>
      <c r="S7" s="15" t="str">
        <f>[3]Outubro!$I$22</f>
        <v>NO</v>
      </c>
      <c r="T7" s="85" t="str">
        <f>[3]Outubro!$I$23</f>
        <v>S</v>
      </c>
      <c r="U7" s="85" t="str">
        <f>[3]Outubro!$I$24</f>
        <v>L</v>
      </c>
      <c r="V7" s="85" t="str">
        <f>[3]Outubro!$I$25</f>
        <v>SE</v>
      </c>
      <c r="W7" s="85" t="str">
        <f>[3]Outubro!$I$26</f>
        <v>N</v>
      </c>
      <c r="X7" s="85" t="str">
        <f>[3]Outubro!$I$27</f>
        <v>N</v>
      </c>
      <c r="Y7" s="85" t="str">
        <f>[3]Outubro!$I$28</f>
        <v>N</v>
      </c>
      <c r="Z7" s="85" t="str">
        <f>[3]Outubro!$I$29</f>
        <v>NO</v>
      </c>
      <c r="AA7" s="85" t="str">
        <f>[3]Outubro!$I$30</f>
        <v>NO</v>
      </c>
      <c r="AB7" s="85" t="str">
        <f>[3]Outubro!$I$31</f>
        <v>NO</v>
      </c>
      <c r="AC7" s="85" t="str">
        <f>[3]Outubro!$I$32</f>
        <v>S</v>
      </c>
      <c r="AD7" s="85" t="str">
        <f>[3]Outubro!$I$33</f>
        <v>NO</v>
      </c>
      <c r="AE7" s="85" t="str">
        <f>[3]Outubro!$I$34</f>
        <v>N</v>
      </c>
      <c r="AF7" s="85" t="str">
        <f>[3]Outubro!$I$35</f>
        <v>NO</v>
      </c>
      <c r="AG7" s="118" t="str">
        <f>[3]Outubro!$I$36</f>
        <v>NO</v>
      </c>
    </row>
    <row r="8" spans="1:35" ht="12" customHeight="1" x14ac:dyDescent="0.2">
      <c r="A8" s="145" t="s">
        <v>70</v>
      </c>
      <c r="B8" s="15" t="str">
        <f>[4]Outubro!$I$5</f>
        <v>NE</v>
      </c>
      <c r="C8" s="15" t="str">
        <f>[4]Outubro!$I$6</f>
        <v>L</v>
      </c>
      <c r="D8" s="15" t="str">
        <f>[4]Outubro!$I$7</f>
        <v>NE</v>
      </c>
      <c r="E8" s="15" t="str">
        <f>[4]Outubro!$I$8</f>
        <v>S</v>
      </c>
      <c r="F8" s="15" t="str">
        <f>[4]Outubro!$I$9</f>
        <v>SE</v>
      </c>
      <c r="G8" s="15" t="str">
        <f>[4]Outubro!$I$10</f>
        <v>L</v>
      </c>
      <c r="H8" s="15" t="str">
        <f>[4]Outubro!$I$11</f>
        <v>L</v>
      </c>
      <c r="I8" s="15" t="str">
        <f>[4]Outubro!$I$12</f>
        <v>NE</v>
      </c>
      <c r="J8" s="15" t="str">
        <f>[4]Outubro!$I$13</f>
        <v>N</v>
      </c>
      <c r="K8" s="15" t="str">
        <f>[4]Outubro!$I$14</f>
        <v>NE</v>
      </c>
      <c r="L8" s="15" t="str">
        <f>[4]Outubro!$I$15</f>
        <v>SE</v>
      </c>
      <c r="M8" s="15" t="str">
        <f>[4]Outubro!$I$16</f>
        <v>L</v>
      </c>
      <c r="N8" s="15" t="str">
        <f>[4]Outubro!$I$17</f>
        <v>NO</v>
      </c>
      <c r="O8" s="15" t="str">
        <f>[4]Outubro!$I$18</f>
        <v>O</v>
      </c>
      <c r="P8" s="15" t="str">
        <f>[4]Outubro!$I$19</f>
        <v>S</v>
      </c>
      <c r="Q8" s="15" t="str">
        <f>[4]Outubro!$I$20</f>
        <v>L</v>
      </c>
      <c r="R8" s="15" t="str">
        <f>[4]Outubro!$I$21</f>
        <v>L</v>
      </c>
      <c r="S8" s="15" t="str">
        <f>[4]Outubro!$I$22</f>
        <v>L</v>
      </c>
      <c r="T8" s="85" t="str">
        <f>[4]Outubro!$I$23</f>
        <v>SE</v>
      </c>
      <c r="U8" s="85" t="str">
        <f>[4]Outubro!$I$24</f>
        <v>L</v>
      </c>
      <c r="V8" s="85" t="str">
        <f>[4]Outubro!$I$25</f>
        <v>SE</v>
      </c>
      <c r="W8" s="85" t="str">
        <f>[4]Outubro!$I$26</f>
        <v>L</v>
      </c>
      <c r="X8" s="85" t="str">
        <f>[4]Outubro!$I$27</f>
        <v>SE</v>
      </c>
      <c r="Y8" s="85" t="str">
        <f>[4]Outubro!$I$28</f>
        <v>L</v>
      </c>
      <c r="Z8" s="85" t="str">
        <f>[4]Outubro!$I$29</f>
        <v>NO</v>
      </c>
      <c r="AA8" s="85" t="str">
        <f>[4]Outubro!$I$30</f>
        <v>NE</v>
      </c>
      <c r="AB8" s="85" t="str">
        <f>[4]Outubro!$I$31</f>
        <v>SO</v>
      </c>
      <c r="AC8" s="85" t="str">
        <f>[4]Outubro!$I$32</f>
        <v>SO</v>
      </c>
      <c r="AD8" s="85" t="str">
        <f>[4]Outubro!$I$33</f>
        <v>L</v>
      </c>
      <c r="AE8" s="85" t="str">
        <f>[4]Outubro!$I$34</f>
        <v>L</v>
      </c>
      <c r="AF8" s="85" t="str">
        <f>[4]Outubro!$I$35</f>
        <v>L</v>
      </c>
      <c r="AG8" s="118" t="str">
        <f>[4]Outubro!$I$36</f>
        <v>L</v>
      </c>
    </row>
    <row r="9" spans="1:35" ht="13.5" customHeight="1" x14ac:dyDescent="0.2">
      <c r="A9" s="145" t="s">
        <v>45</v>
      </c>
      <c r="B9" s="84" t="str">
        <f>[5]Outubro!$I$5</f>
        <v>N</v>
      </c>
      <c r="C9" s="84" t="str">
        <f>[5]Outubro!$I$6</f>
        <v>NE</v>
      </c>
      <c r="D9" s="84" t="str">
        <f>[5]Outubro!$I$7</f>
        <v>S</v>
      </c>
      <c r="E9" s="84" t="str">
        <f>[5]Outubro!$I$8</f>
        <v>SO</v>
      </c>
      <c r="F9" s="84" t="str">
        <f>[5]Outubro!$I$9</f>
        <v>SO</v>
      </c>
      <c r="G9" s="84" t="str">
        <f>[5]Outubro!$I$10</f>
        <v>SO</v>
      </c>
      <c r="H9" s="84" t="str">
        <f>[5]Outubro!$I$11</f>
        <v>NE</v>
      </c>
      <c r="I9" s="84" t="str">
        <f>[5]Outubro!$I$12</f>
        <v>NE</v>
      </c>
      <c r="J9" s="84" t="str">
        <f>[5]Outubro!$I$13</f>
        <v>N</v>
      </c>
      <c r="K9" s="84" t="str">
        <f>[5]Outubro!$I$14</f>
        <v>NE</v>
      </c>
      <c r="L9" s="84" t="str">
        <f>[5]Outubro!$I$15</f>
        <v>SO</v>
      </c>
      <c r="M9" s="84" t="str">
        <f>[5]Outubro!$I$16</f>
        <v>NE</v>
      </c>
      <c r="N9" s="84" t="str">
        <f>[5]Outubro!$I$17</f>
        <v>SO</v>
      </c>
      <c r="O9" s="84" t="str">
        <f>[5]Outubro!$I$18</f>
        <v>SO</v>
      </c>
      <c r="P9" s="84" t="str">
        <f>[5]Outubro!$I$19</f>
        <v>SO</v>
      </c>
      <c r="Q9" s="84" t="str">
        <f>[5]Outubro!$I$20</f>
        <v>NE</v>
      </c>
      <c r="R9" s="84" t="str">
        <f>[5]Outubro!$I$21</f>
        <v>NE</v>
      </c>
      <c r="S9" s="84" t="str">
        <f>[5]Outubro!$I$22</f>
        <v>NE</v>
      </c>
      <c r="T9" s="85" t="str">
        <f>[5]Outubro!$I$23</f>
        <v>SO</v>
      </c>
      <c r="U9" s="85" t="str">
        <f>[5]Outubro!$I$24</f>
        <v>NE</v>
      </c>
      <c r="V9" s="85" t="str">
        <f>[5]Outubro!$I$25</f>
        <v>NE</v>
      </c>
      <c r="W9" s="85" t="str">
        <f>[5]Outubro!$I$26</f>
        <v>NE</v>
      </c>
      <c r="X9" s="85" t="str">
        <f>[5]Outubro!$I$27</f>
        <v>NE</v>
      </c>
      <c r="Y9" s="85" t="str">
        <f>[5]Outubro!$I$28</f>
        <v>N</v>
      </c>
      <c r="Z9" s="85" t="str">
        <f>[5]Outubro!$I$29</f>
        <v>N</v>
      </c>
      <c r="AA9" s="85" t="str">
        <f>[5]Outubro!$I$30</f>
        <v>N</v>
      </c>
      <c r="AB9" s="85" t="str">
        <f>[5]Outubro!$I$31</f>
        <v>S</v>
      </c>
      <c r="AC9" s="85" t="str">
        <f>[5]Outubro!$I$32</f>
        <v>SO</v>
      </c>
      <c r="AD9" s="85" t="str">
        <f>[5]Outubro!$I$33</f>
        <v>N</v>
      </c>
      <c r="AE9" s="85" t="str">
        <f>[5]Outubro!$I$34</f>
        <v>NE</v>
      </c>
      <c r="AF9" s="85" t="str">
        <f>[5]Outubro!$I$35</f>
        <v>N</v>
      </c>
      <c r="AG9" s="118" t="str">
        <f>[5]Outubro!$I$36</f>
        <v>NE</v>
      </c>
    </row>
    <row r="10" spans="1:35" ht="13.5" customHeight="1" x14ac:dyDescent="0.2">
      <c r="A10" s="145" t="s">
        <v>2</v>
      </c>
      <c r="B10" s="84" t="str">
        <f>[6]Outubro!$I$5</f>
        <v>N</v>
      </c>
      <c r="C10" s="84" t="str">
        <f>[6]Outubro!$I$6</f>
        <v>N</v>
      </c>
      <c r="D10" s="84" t="str">
        <f>[6]Outubro!$I$7</f>
        <v>L</v>
      </c>
      <c r="E10" s="84" t="str">
        <f>[6]Outubro!$I$8</f>
        <v>L</v>
      </c>
      <c r="F10" s="84" t="str">
        <f>[6]Outubro!$I$9</f>
        <v>N</v>
      </c>
      <c r="G10" s="84" t="str">
        <f>[6]Outubro!$I$10</f>
        <v>L</v>
      </c>
      <c r="H10" s="84" t="str">
        <f>[6]Outubro!$I$11</f>
        <v>N</v>
      </c>
      <c r="I10" s="84" t="str">
        <f>[6]Outubro!$I$12</f>
        <v>N</v>
      </c>
      <c r="J10" s="84" t="str">
        <f>[6]Outubro!$I$13</f>
        <v>N</v>
      </c>
      <c r="K10" s="84" t="str">
        <f>[6]Outubro!$I$14</f>
        <v>L</v>
      </c>
      <c r="L10" s="84" t="str">
        <f>[6]Outubro!$I$15</f>
        <v>L</v>
      </c>
      <c r="M10" s="84" t="str">
        <f>[6]Outubro!$I$16</f>
        <v>L</v>
      </c>
      <c r="N10" s="84" t="str">
        <f>[6]Outubro!$I$17</f>
        <v>N</v>
      </c>
      <c r="O10" s="84" t="str">
        <f>[6]Outubro!$I$18</f>
        <v>N</v>
      </c>
      <c r="P10" s="84" t="str">
        <f>[6]Outubro!$I$19</f>
        <v>N</v>
      </c>
      <c r="Q10" s="84" t="str">
        <f>[6]Outubro!$I$20</f>
        <v>N</v>
      </c>
      <c r="R10" s="84" t="str">
        <f>[6]Outubro!$I$21</f>
        <v>N</v>
      </c>
      <c r="S10" s="84" t="str">
        <f>[6]Outubro!$I$22</f>
        <v>N</v>
      </c>
      <c r="T10" s="85" t="str">
        <f>[6]Outubro!$I$23</f>
        <v>N</v>
      </c>
      <c r="U10" s="85" t="str">
        <f>[6]Outubro!$I$24</f>
        <v>SE</v>
      </c>
      <c r="V10" s="84" t="str">
        <f>[6]Outubro!$I$25</f>
        <v>SE</v>
      </c>
      <c r="W10" s="85" t="str">
        <f>[6]Outubro!$I$26</f>
        <v>SE</v>
      </c>
      <c r="X10" s="85" t="str">
        <f>[6]Outubro!$I$27</f>
        <v>N</v>
      </c>
      <c r="Y10" s="85" t="str">
        <f>[6]Outubro!$I$28</f>
        <v>L</v>
      </c>
      <c r="Z10" s="85" t="str">
        <f>[6]Outubro!$I$29</f>
        <v>N</v>
      </c>
      <c r="AA10" s="85" t="str">
        <f>[6]Outubro!$I$30</f>
        <v>N</v>
      </c>
      <c r="AB10" s="85" t="str">
        <f>[6]Outubro!$I$31</f>
        <v>N</v>
      </c>
      <c r="AC10" s="85" t="str">
        <f>[6]Outubro!$I$32</f>
        <v>N</v>
      </c>
      <c r="AD10" s="85" t="str">
        <f>[6]Outubro!$I$33</f>
        <v>N</v>
      </c>
      <c r="AE10" s="85" t="str">
        <f>[6]Outubro!$I$34</f>
        <v>L</v>
      </c>
      <c r="AF10" s="85" t="str">
        <f>[6]Outubro!$I$35</f>
        <v>N</v>
      </c>
      <c r="AG10" s="118" t="str">
        <f>[6]Outubro!$I$36</f>
        <v>N</v>
      </c>
    </row>
    <row r="11" spans="1:35" ht="12.75" customHeight="1" x14ac:dyDescent="0.2">
      <c r="A11" s="145" t="s">
        <v>3</v>
      </c>
      <c r="B11" s="84" t="str">
        <f>[7]Outubro!$I$5</f>
        <v>NO</v>
      </c>
      <c r="C11" s="84" t="str">
        <f>[7]Outubro!$I$6</f>
        <v>NO</v>
      </c>
      <c r="D11" s="84" t="str">
        <f>[7]Outubro!$I$7</f>
        <v>O</v>
      </c>
      <c r="E11" s="84" t="str">
        <f>[7]Outubro!$I$8</f>
        <v>O</v>
      </c>
      <c r="F11" s="84" t="str">
        <f>[7]Outubro!$I$9</f>
        <v>SE</v>
      </c>
      <c r="G11" s="84" t="str">
        <f>[7]Outubro!$I$10</f>
        <v>NO</v>
      </c>
      <c r="H11" s="84" t="str">
        <f>[7]Outubro!$I$11</f>
        <v>NE</v>
      </c>
      <c r="I11" s="84" t="str">
        <f>[7]Outubro!$I$12</f>
        <v>NO</v>
      </c>
      <c r="J11" s="84" t="str">
        <f>[7]Outubro!$I$13</f>
        <v>NO</v>
      </c>
      <c r="K11" s="84" t="str">
        <f>[7]Outubro!$I$14</f>
        <v>N</v>
      </c>
      <c r="L11" s="84" t="str">
        <f>[7]Outubro!$I$15</f>
        <v>SE</v>
      </c>
      <c r="M11" s="84" t="str">
        <f>[7]Outubro!$I$16</f>
        <v>L</v>
      </c>
      <c r="N11" s="84" t="str">
        <f>[7]Outubro!$I$17</f>
        <v>S</v>
      </c>
      <c r="O11" s="84" t="str">
        <f>[7]Outubro!$I$18</f>
        <v>O</v>
      </c>
      <c r="P11" s="84" t="str">
        <f>[7]Outubro!$I$19</f>
        <v>S</v>
      </c>
      <c r="Q11" s="84" t="str">
        <f>[7]Outubro!$I$20</f>
        <v>NO</v>
      </c>
      <c r="R11" s="84" t="str">
        <f>[7]Outubro!$I$21</f>
        <v>L</v>
      </c>
      <c r="S11" s="84" t="str">
        <f>[7]Outubro!$I$22</f>
        <v>NO</v>
      </c>
      <c r="T11" s="85" t="str">
        <f>[7]Outubro!$I$23</f>
        <v>S</v>
      </c>
      <c r="U11" s="85" t="str">
        <f>[7]Outubro!$I$24</f>
        <v>L</v>
      </c>
      <c r="V11" s="85" t="str">
        <f>[7]Outubro!$I$25</f>
        <v>SE</v>
      </c>
      <c r="W11" s="85" t="str">
        <f>[7]Outubro!$I$26</f>
        <v>L</v>
      </c>
      <c r="X11" s="85" t="str">
        <f>[7]Outubro!$I$27</f>
        <v>SE</v>
      </c>
      <c r="Y11" s="85" t="str">
        <f>[7]Outubro!$I$28</f>
        <v>SE</v>
      </c>
      <c r="Z11" s="85" t="str">
        <f>[7]Outubro!$I$29</f>
        <v>N</v>
      </c>
      <c r="AA11" s="85" t="str">
        <f>[7]Outubro!$I$30</f>
        <v>NO</v>
      </c>
      <c r="AB11" s="85" t="str">
        <f>[7]Outubro!$I$31</f>
        <v>O</v>
      </c>
      <c r="AC11" s="85" t="str">
        <f>[7]Outubro!$I$32</f>
        <v>SO</v>
      </c>
      <c r="AD11" s="85" t="str">
        <f>[7]Outubro!$I$33</f>
        <v>L</v>
      </c>
      <c r="AE11" s="85" t="str">
        <f>[7]Outubro!$I$34</f>
        <v>NE</v>
      </c>
      <c r="AF11" s="85" t="str">
        <f>[7]Outubro!$I$35</f>
        <v>NO</v>
      </c>
      <c r="AG11" s="118" t="str">
        <f>[7]Outubro!$I$36</f>
        <v>NO</v>
      </c>
    </row>
    <row r="12" spans="1:35" ht="13.5" customHeight="1" x14ac:dyDescent="0.2">
      <c r="A12" s="145" t="s">
        <v>4</v>
      </c>
      <c r="B12" s="84" t="str">
        <f>[8]Outubro!$I$5</f>
        <v>S</v>
      </c>
      <c r="C12" s="84" t="str">
        <f>[8]Outubro!$I$6</f>
        <v>SO</v>
      </c>
      <c r="D12" s="84" t="str">
        <f>[8]Outubro!$I$7</f>
        <v>SE</v>
      </c>
      <c r="E12" s="84" t="str">
        <f>[8]Outubro!$I$8</f>
        <v>NO</v>
      </c>
      <c r="F12" s="84" t="str">
        <f>[8]Outubro!$I$9</f>
        <v>L</v>
      </c>
      <c r="G12" s="84" t="str">
        <f>[8]Outubro!$I$10</f>
        <v>N</v>
      </c>
      <c r="H12" s="84" t="str">
        <f>[8]Outubro!$I$11</f>
        <v>SO</v>
      </c>
      <c r="I12" s="84" t="str">
        <f>[8]Outubro!$I$12</f>
        <v>S</v>
      </c>
      <c r="J12" s="84" t="str">
        <f>[8]Outubro!$I$13</f>
        <v>SO</v>
      </c>
      <c r="K12" s="84" t="str">
        <f>[8]Outubro!$I$14</f>
        <v>S</v>
      </c>
      <c r="L12" s="84" t="str">
        <f>[8]Outubro!$I$15</f>
        <v>SO</v>
      </c>
      <c r="M12" s="84" t="str">
        <f>[8]Outubro!$I$16</f>
        <v>NO</v>
      </c>
      <c r="N12" s="84" t="str">
        <f>[8]Outubro!$I$17</f>
        <v>S</v>
      </c>
      <c r="O12" s="84" t="str">
        <f>[8]Outubro!$I$18</f>
        <v>S</v>
      </c>
      <c r="P12" s="84" t="str">
        <f>[8]Outubro!$I$19</f>
        <v>NE</v>
      </c>
      <c r="Q12" s="84" t="str">
        <f>[8]Outubro!$I$20</f>
        <v>S</v>
      </c>
      <c r="R12" s="84" t="str">
        <f>[8]Outubro!$I$21</f>
        <v>SO</v>
      </c>
      <c r="S12" s="84" t="str">
        <f>[8]Outubro!$I$22</f>
        <v>S</v>
      </c>
      <c r="T12" s="85" t="str">
        <f>[8]Outubro!$I$23</f>
        <v>N</v>
      </c>
      <c r="U12" s="85" t="str">
        <f>[8]Outubro!$I$24</f>
        <v>NO</v>
      </c>
      <c r="V12" s="85" t="str">
        <f>[8]Outubro!$I$25</f>
        <v>N</v>
      </c>
      <c r="W12" s="85" t="str">
        <f>[8]Outubro!$I$26</f>
        <v>N</v>
      </c>
      <c r="X12" s="85" t="str">
        <f>[8]Outubro!$I$27</f>
        <v>S</v>
      </c>
      <c r="Y12" s="85" t="str">
        <f>[8]Outubro!$I$28</f>
        <v>SE</v>
      </c>
      <c r="Z12" s="85" t="str">
        <f>[8]Outubro!$I$29</f>
        <v>O</v>
      </c>
      <c r="AA12" s="85" t="str">
        <f>[8]Outubro!$I$30</f>
        <v>SO</v>
      </c>
      <c r="AB12" s="85" t="str">
        <f>[8]Outubro!$I$31</f>
        <v>SE</v>
      </c>
      <c r="AC12" s="85" t="str">
        <f>[8]Outubro!$I$32</f>
        <v>L</v>
      </c>
      <c r="AD12" s="85" t="str">
        <f>[8]Outubro!$I$33</f>
        <v>SO</v>
      </c>
      <c r="AE12" s="85" t="str">
        <f>[8]Outubro!$I$34</f>
        <v>O</v>
      </c>
      <c r="AF12" s="85" t="str">
        <f>[8]Outubro!$I$35</f>
        <v>S</v>
      </c>
      <c r="AG12" s="118" t="str">
        <f>[8]Outubro!$I$36</f>
        <v>S</v>
      </c>
    </row>
    <row r="13" spans="1:35" ht="12" customHeight="1" x14ac:dyDescent="0.2">
      <c r="A13" s="145" t="s">
        <v>5</v>
      </c>
      <c r="B13" s="85" t="str">
        <f>[9]Outubro!$I$5</f>
        <v>L</v>
      </c>
      <c r="C13" s="85" t="str">
        <f>[9]Outubro!$I$6</f>
        <v>L</v>
      </c>
      <c r="D13" s="85" t="str">
        <f>[9]Outubro!$I$7</f>
        <v>NO</v>
      </c>
      <c r="E13" s="85" t="str">
        <f>[9]Outubro!$I$8</f>
        <v>*</v>
      </c>
      <c r="F13" s="85" t="str">
        <f>[9]Outubro!$I$9</f>
        <v>*</v>
      </c>
      <c r="G13" s="85" t="str">
        <f>[9]Outubro!$I$10</f>
        <v>*</v>
      </c>
      <c r="H13" s="85" t="str">
        <f>[9]Outubro!$I$11</f>
        <v>*</v>
      </c>
      <c r="I13" s="85" t="str">
        <f>[9]Outubro!$I$12</f>
        <v>*</v>
      </c>
      <c r="J13" s="85" t="str">
        <f>[9]Outubro!$I$13</f>
        <v>*</v>
      </c>
      <c r="K13" s="85" t="str">
        <f>[9]Outubro!$I$14</f>
        <v>*</v>
      </c>
      <c r="L13" s="85" t="str">
        <f>[9]Outubro!$I$15</f>
        <v>NE</v>
      </c>
      <c r="M13" s="85" t="str">
        <f>[9]Outubro!$I$16</f>
        <v>NO</v>
      </c>
      <c r="N13" s="85" t="str">
        <f>[9]Outubro!$I$17</f>
        <v>SO</v>
      </c>
      <c r="O13" s="85" t="str">
        <f>[9]Outubro!$I$18</f>
        <v>SO</v>
      </c>
      <c r="P13" s="85" t="str">
        <f>[9]Outubro!$I$19</f>
        <v>S</v>
      </c>
      <c r="Q13" s="85" t="str">
        <f>[9]Outubro!$I$20</f>
        <v>NE</v>
      </c>
      <c r="R13" s="85" t="str">
        <f>[9]Outubro!$I$21</f>
        <v>*</v>
      </c>
      <c r="S13" s="85" t="str">
        <f>[9]Outubro!$I$22</f>
        <v>*</v>
      </c>
      <c r="T13" s="85" t="str">
        <f>[9]Outubro!$I$23</f>
        <v>*</v>
      </c>
      <c r="U13" s="85" t="str">
        <f>[9]Outubro!$I$24</f>
        <v>*</v>
      </c>
      <c r="V13" s="85" t="str">
        <f>[9]Outubro!$I$25</f>
        <v>*</v>
      </c>
      <c r="W13" s="85" t="str">
        <f>[9]Outubro!$I$26</f>
        <v>NE</v>
      </c>
      <c r="X13" s="85" t="str">
        <f>[9]Outubro!$I$27</f>
        <v>L</v>
      </c>
      <c r="Y13" s="85" t="str">
        <f>[9]Outubro!$I$28</f>
        <v>NO</v>
      </c>
      <c r="Z13" s="85" t="str">
        <f>[9]Outubro!$I$29</f>
        <v>L</v>
      </c>
      <c r="AA13" s="85" t="str">
        <f>[9]Outubro!$I$30</f>
        <v>SE</v>
      </c>
      <c r="AB13" s="85" t="str">
        <f>[9]Outubro!$I$31</f>
        <v>*</v>
      </c>
      <c r="AC13" s="85" t="str">
        <f>[9]Outubro!$I$32</f>
        <v>*</v>
      </c>
      <c r="AD13" s="85" t="str">
        <f>[9]Outubro!$I$33</f>
        <v>*</v>
      </c>
      <c r="AE13" s="85" t="str">
        <f>[9]Outubro!$I$34</f>
        <v>*</v>
      </c>
      <c r="AF13" s="85" t="str">
        <f>[9]Outubro!$I$35</f>
        <v>NO</v>
      </c>
      <c r="AG13" s="118" t="str">
        <f>[9]Outubro!$I$36</f>
        <v>L</v>
      </c>
    </row>
    <row r="14" spans="1:35" ht="12.75" customHeight="1" x14ac:dyDescent="0.2">
      <c r="A14" s="145" t="s">
        <v>47</v>
      </c>
      <c r="B14" s="85" t="str">
        <f>[10]Outubro!$I$5</f>
        <v>NE</v>
      </c>
      <c r="C14" s="85" t="str">
        <f>[10]Outubro!$I$6</f>
        <v>NE</v>
      </c>
      <c r="D14" s="85" t="str">
        <f>[10]Outubro!$I$7</f>
        <v>NO</v>
      </c>
      <c r="E14" s="85" t="str">
        <f>[10]Outubro!$I$8</f>
        <v>NE</v>
      </c>
      <c r="F14" s="85" t="str">
        <f>[10]Outubro!$I$9</f>
        <v>SE</v>
      </c>
      <c r="G14" s="85" t="str">
        <f>[10]Outubro!$I$10</f>
        <v>L</v>
      </c>
      <c r="H14" s="85" t="str">
        <f>[10]Outubro!$I$11</f>
        <v>NE</v>
      </c>
      <c r="I14" s="85" t="str">
        <f>[10]Outubro!$I$12</f>
        <v>N</v>
      </c>
      <c r="J14" s="85" t="str">
        <f>[10]Outubro!$I$13</f>
        <v>NE</v>
      </c>
      <c r="K14" s="85" t="str">
        <f>[10]Outubro!$I$14</f>
        <v>NE</v>
      </c>
      <c r="L14" s="85" t="str">
        <f>[10]Outubro!$I$15</f>
        <v>NE</v>
      </c>
      <c r="M14" s="85" t="str">
        <f>[10]Outubro!$I$16</f>
        <v>NE</v>
      </c>
      <c r="N14" s="85" t="str">
        <f>[10]Outubro!$I$17</f>
        <v>O</v>
      </c>
      <c r="O14" s="85" t="str">
        <f>[10]Outubro!$I$18</f>
        <v>NE</v>
      </c>
      <c r="P14" s="85" t="str">
        <f>[10]Outubro!$I$19</f>
        <v>NO</v>
      </c>
      <c r="Q14" s="85" t="str">
        <f>[10]Outubro!$I$20</f>
        <v>N</v>
      </c>
      <c r="R14" s="85" t="str">
        <f>[10]Outubro!$I$21</f>
        <v>NE</v>
      </c>
      <c r="S14" s="85" t="str">
        <f>[10]Outubro!$I$22</f>
        <v>NO</v>
      </c>
      <c r="T14" s="85" t="str">
        <f>[10]Outubro!$I$23</f>
        <v>NE</v>
      </c>
      <c r="U14" s="85" t="str">
        <f>[10]Outubro!$I$24</f>
        <v>L</v>
      </c>
      <c r="V14" s="85" t="str">
        <f>[10]Outubro!$I$25</f>
        <v>L</v>
      </c>
      <c r="W14" s="85" t="str">
        <f>[10]Outubro!$I$26</f>
        <v>L</v>
      </c>
      <c r="X14" s="85" t="str">
        <f>[10]Outubro!$I$27</f>
        <v>NO</v>
      </c>
      <c r="Y14" s="85" t="str">
        <f>[10]Outubro!$I$28</f>
        <v>NE</v>
      </c>
      <c r="Z14" s="85" t="str">
        <f>[10]Outubro!$I$29</f>
        <v>NE</v>
      </c>
      <c r="AA14" s="85" t="str">
        <f>[10]Outubro!$I$30</f>
        <v>NE</v>
      </c>
      <c r="AB14" s="85" t="str">
        <f>[10]Outubro!$I$31</f>
        <v>SO</v>
      </c>
      <c r="AC14" s="85" t="str">
        <f>[10]Outubro!$I$32</f>
        <v>O</v>
      </c>
      <c r="AD14" s="85" t="str">
        <f>[10]Outubro!$I$33</f>
        <v>O</v>
      </c>
      <c r="AE14" s="85" t="str">
        <f>[10]Outubro!$I$34</f>
        <v>NE</v>
      </c>
      <c r="AF14" s="85" t="str">
        <f>[10]Outubro!$I$35</f>
        <v>N</v>
      </c>
      <c r="AG14" s="118" t="str">
        <f>[10]Outubro!$I$36</f>
        <v>NE</v>
      </c>
    </row>
    <row r="15" spans="1:35" ht="13.5" customHeight="1" x14ac:dyDescent="0.2">
      <c r="A15" s="145" t="s">
        <v>6</v>
      </c>
      <c r="B15" s="85" t="str">
        <f>[11]Outubro!$I$5</f>
        <v>S</v>
      </c>
      <c r="C15" s="85" t="str">
        <f>[11]Outubro!$I$6</f>
        <v>L</v>
      </c>
      <c r="D15" s="85" t="str">
        <f>[11]Outubro!$I$7</f>
        <v>L</v>
      </c>
      <c r="E15" s="85" t="str">
        <f>[11]Outubro!$I$8</f>
        <v>L</v>
      </c>
      <c r="F15" s="85" t="str">
        <f>[11]Outubro!$I$9</f>
        <v>NE</v>
      </c>
      <c r="G15" s="85" t="str">
        <f>[11]Outubro!$I$10</f>
        <v>SE</v>
      </c>
      <c r="H15" s="85" t="str">
        <f>[11]Outubro!$I$11</f>
        <v>SE</v>
      </c>
      <c r="I15" s="85" t="str">
        <f>[11]Outubro!$I$12</f>
        <v>L</v>
      </c>
      <c r="J15" s="85" t="str">
        <f>[11]Outubro!$I$13</f>
        <v>L</v>
      </c>
      <c r="K15" s="85" t="str">
        <f>[11]Outubro!$I$14</f>
        <v>L</v>
      </c>
      <c r="L15" s="85" t="str">
        <f>[11]Outubro!$I$15</f>
        <v>SE</v>
      </c>
      <c r="M15" s="85" t="str">
        <f>[11]Outubro!$I$16</f>
        <v>L</v>
      </c>
      <c r="N15" s="85" t="str">
        <f>[11]Outubro!$I$17</f>
        <v>L</v>
      </c>
      <c r="O15" s="85" t="str">
        <f>[11]Outubro!$I$18</f>
        <v>L</v>
      </c>
      <c r="P15" s="85" t="str">
        <f>[11]Outubro!$I$19</f>
        <v>L</v>
      </c>
      <c r="Q15" s="85" t="str">
        <f>[11]Outubro!$I$20</f>
        <v>SE</v>
      </c>
      <c r="R15" s="85" t="str">
        <f>[11]Outubro!$I$21</f>
        <v>NO</v>
      </c>
      <c r="S15" s="85" t="str">
        <f>[11]Outubro!$I$22</f>
        <v>NO</v>
      </c>
      <c r="T15" s="85" t="str">
        <f>[11]Outubro!$I$23</f>
        <v>SE</v>
      </c>
      <c r="U15" s="85" t="str">
        <f>[11]Outubro!$I$24</f>
        <v>NO</v>
      </c>
      <c r="V15" s="85" t="str">
        <f>[11]Outubro!$I$25</f>
        <v>SE</v>
      </c>
      <c r="W15" s="85" t="str">
        <f>[11]Outubro!$I$26</f>
        <v>SE</v>
      </c>
      <c r="X15" s="85" t="str">
        <f>[11]Outubro!$I$27</f>
        <v>NE</v>
      </c>
      <c r="Y15" s="85" t="str">
        <f>[11]Outubro!$I$28</f>
        <v>NO</v>
      </c>
      <c r="Z15" s="85" t="str">
        <f>[11]Outubro!$I$29</f>
        <v>L</v>
      </c>
      <c r="AA15" s="85" t="str">
        <f>[11]Outubro!$I$30</f>
        <v>NE</v>
      </c>
      <c r="AB15" s="85" t="str">
        <f>[11]Outubro!$I$31</f>
        <v>O</v>
      </c>
      <c r="AC15" s="85" t="str">
        <f>[11]Outubro!$I$32</f>
        <v>O</v>
      </c>
      <c r="AD15" s="85" t="str">
        <f>[11]Outubro!$I$33</f>
        <v>NO</v>
      </c>
      <c r="AE15" s="85" t="str">
        <f>[11]Outubro!$I$34</f>
        <v>O</v>
      </c>
      <c r="AF15" s="85" t="str">
        <f>[11]Outubro!$I$35</f>
        <v>L</v>
      </c>
      <c r="AG15" s="118" t="str">
        <f>[11]Outubro!$I$36</f>
        <v>L</v>
      </c>
      <c r="AH15" s="19" t="s">
        <v>51</v>
      </c>
    </row>
    <row r="16" spans="1:35" ht="13.5" customHeight="1" x14ac:dyDescent="0.2">
      <c r="A16" s="145" t="s">
        <v>7</v>
      </c>
      <c r="B16" s="84" t="str">
        <f>[12]Outubro!$I$5</f>
        <v>S</v>
      </c>
      <c r="C16" s="84" t="str">
        <f>[12]Outubro!$I$6</f>
        <v>SE</v>
      </c>
      <c r="D16" s="84" t="str">
        <f>[12]Outubro!$I$7</f>
        <v>N</v>
      </c>
      <c r="E16" s="84" t="str">
        <f>[12]Outubro!$I$8</f>
        <v>N</v>
      </c>
      <c r="F16" s="84" t="str">
        <f>[12]Outubro!$I$9</f>
        <v>NO</v>
      </c>
      <c r="G16" s="84" t="str">
        <f>[12]Outubro!$I$10</f>
        <v>SO</v>
      </c>
      <c r="H16" s="84" t="str">
        <f>[12]Outubro!$I$11</f>
        <v>O</v>
      </c>
      <c r="I16" s="84" t="str">
        <f>[12]Outubro!$I$12</f>
        <v>NO</v>
      </c>
      <c r="J16" s="84" t="str">
        <f>[12]Outubro!$I$13</f>
        <v>S</v>
      </c>
      <c r="K16" s="84" t="str">
        <f>[12]Outubro!$I$14</f>
        <v>S</v>
      </c>
      <c r="L16" s="84" t="str">
        <f>[12]Outubro!$I$15</f>
        <v>NO</v>
      </c>
      <c r="M16" s="84" t="str">
        <f>[12]Outubro!$I$16</f>
        <v>SO</v>
      </c>
      <c r="N16" s="84" t="str">
        <f>[12]Outubro!$I$17</f>
        <v>S</v>
      </c>
      <c r="O16" s="84" t="str">
        <f>[12]Outubro!$I$18</f>
        <v>N</v>
      </c>
      <c r="P16" s="84" t="str">
        <f>[12]Outubro!$I$19</f>
        <v>N</v>
      </c>
      <c r="Q16" s="84" t="str">
        <f>[12]Outubro!$I$20</f>
        <v>S</v>
      </c>
      <c r="R16" s="84" t="str">
        <f>[12]Outubro!$I$21</f>
        <v>S</v>
      </c>
      <c r="S16" s="84" t="str">
        <f>[12]Outubro!$I$22</f>
        <v>SO</v>
      </c>
      <c r="T16" s="85" t="str">
        <f>[12]Outubro!$I$23</f>
        <v>SO</v>
      </c>
      <c r="U16" s="85" t="str">
        <f>[12]Outubro!$I$24</f>
        <v>O</v>
      </c>
      <c r="V16" s="85" t="str">
        <f>[12]Outubro!$I$25</f>
        <v>O</v>
      </c>
      <c r="W16" s="85" t="str">
        <f>[12]Outubro!$I$26</f>
        <v>O</v>
      </c>
      <c r="X16" s="85" t="str">
        <f>[12]Outubro!$I$27</f>
        <v>SO</v>
      </c>
      <c r="Y16" s="85" t="str">
        <f>[12]Outubro!$I$28</f>
        <v>SO</v>
      </c>
      <c r="Z16" s="85" t="str">
        <f>[12]Outubro!$I$29</f>
        <v>S</v>
      </c>
      <c r="AA16" s="85" t="str">
        <f>[12]Outubro!$I$30</f>
        <v>SE</v>
      </c>
      <c r="AB16" s="85" t="str">
        <f>[12]Outubro!$I$31</f>
        <v>N</v>
      </c>
      <c r="AC16" s="85" t="str">
        <f>[12]Outubro!$I$32</f>
        <v>N</v>
      </c>
      <c r="AD16" s="85" t="str">
        <f>[12]Outubro!$I$33</f>
        <v>NO</v>
      </c>
      <c r="AE16" s="85" t="str">
        <f>[12]Outubro!$I$34</f>
        <v>SO</v>
      </c>
      <c r="AF16" s="85" t="str">
        <f>[12]Outubro!$I$35</f>
        <v>S</v>
      </c>
      <c r="AG16" s="118" t="str">
        <f>[12]Outubro!$I$36</f>
        <v>S</v>
      </c>
      <c r="AI16" t="s">
        <v>51</v>
      </c>
    </row>
    <row r="17" spans="1:35" ht="12.75" customHeight="1" x14ac:dyDescent="0.2">
      <c r="A17" s="145" t="s">
        <v>8</v>
      </c>
      <c r="B17" s="84" t="str">
        <f>[13]Outubro!$I$5</f>
        <v>SE</v>
      </c>
      <c r="C17" s="84" t="str">
        <f>[13]Outubro!$I$6</f>
        <v>SE</v>
      </c>
      <c r="D17" s="84" t="str">
        <f>[13]Outubro!$I$7</f>
        <v>NO</v>
      </c>
      <c r="E17" s="84" t="str">
        <f>[13]Outubro!$I$8</f>
        <v>NO</v>
      </c>
      <c r="F17" s="84" t="str">
        <f>[13]Outubro!$I$9</f>
        <v>O</v>
      </c>
      <c r="G17" s="84" t="str">
        <f>[13]Outubro!$I$10</f>
        <v>S</v>
      </c>
      <c r="H17" s="84" t="str">
        <f>[13]Outubro!$I$11</f>
        <v>S</v>
      </c>
      <c r="I17" s="84" t="str">
        <f>[13]Outubro!$I$12</f>
        <v>S</v>
      </c>
      <c r="J17" s="84" t="str">
        <f>[13]Outubro!$I$13</f>
        <v>SE</v>
      </c>
      <c r="K17" s="84" t="str">
        <f>[13]Outubro!$I$14</f>
        <v>SO</v>
      </c>
      <c r="L17" s="84" t="str">
        <f>[13]Outubro!$I$15</f>
        <v>S</v>
      </c>
      <c r="M17" s="84" t="str">
        <f>[13]Outubro!$I$16</f>
        <v>S</v>
      </c>
      <c r="N17" s="84" t="str">
        <f>[13]Outubro!$I$17</f>
        <v>SE</v>
      </c>
      <c r="O17" s="84" t="str">
        <f>[13]Outubro!$I$18</f>
        <v>NO</v>
      </c>
      <c r="P17" s="84" t="str">
        <f>[13]Outubro!$I$19</f>
        <v>NO</v>
      </c>
      <c r="Q17" s="85" t="str">
        <f>[13]Outubro!$I$20</f>
        <v>O</v>
      </c>
      <c r="R17" s="85" t="str">
        <f>[13]Outubro!$I$21</f>
        <v>S</v>
      </c>
      <c r="S17" s="85" t="str">
        <f>[13]Outubro!$I$22</f>
        <v>SE</v>
      </c>
      <c r="T17" s="85" t="str">
        <f>[13]Outubro!$I$23</f>
        <v>O</v>
      </c>
      <c r="U17" s="85" t="str">
        <f>[13]Outubro!$I$24</f>
        <v>S</v>
      </c>
      <c r="V17" s="85" t="str">
        <f>[13]Outubro!$I$25</f>
        <v>S</v>
      </c>
      <c r="W17" s="85" t="str">
        <f>[13]Outubro!$I$26</f>
        <v>S</v>
      </c>
      <c r="X17" s="85" t="str">
        <f>[13]Outubro!$I$27</f>
        <v>SO</v>
      </c>
      <c r="Y17" s="85" t="str">
        <f>[13]Outubro!$I$28</f>
        <v>S</v>
      </c>
      <c r="Z17" s="85" t="str">
        <f>[13]Outubro!$I$29</f>
        <v>S</v>
      </c>
      <c r="AA17" s="85" t="str">
        <f>[13]Outubro!$I$30</f>
        <v>SE</v>
      </c>
      <c r="AB17" s="85" t="str">
        <f>[13]Outubro!$I$31</f>
        <v>NO</v>
      </c>
      <c r="AC17" s="85" t="str">
        <f>[13]Outubro!$I$32</f>
        <v>NO</v>
      </c>
      <c r="AD17" s="85" t="str">
        <f>[13]Outubro!$I$33</f>
        <v>SE</v>
      </c>
      <c r="AE17" s="85" t="str">
        <f>[13]Outubro!$I$34</f>
        <v>SE</v>
      </c>
      <c r="AF17" s="85" t="str">
        <f>[13]Outubro!$I$35</f>
        <v>SE</v>
      </c>
      <c r="AG17" s="118" t="str">
        <f>[13]Outubro!$I$36</f>
        <v>S</v>
      </c>
    </row>
    <row r="18" spans="1:35" ht="13.5" customHeight="1" x14ac:dyDescent="0.2">
      <c r="A18" s="145" t="s">
        <v>9</v>
      </c>
      <c r="B18" s="84" t="str">
        <f>[14]Outubro!$I$5</f>
        <v>NE</v>
      </c>
      <c r="C18" s="84" t="str">
        <f>[14]Outubro!$I$6</f>
        <v>N</v>
      </c>
      <c r="D18" s="84" t="str">
        <f>[14]Outubro!$I$7</f>
        <v>SO</v>
      </c>
      <c r="E18" s="84" t="str">
        <f>[14]Outubro!$I$8</f>
        <v>S</v>
      </c>
      <c r="F18" s="84" t="str">
        <f>[14]Outubro!$I$9</f>
        <v>S</v>
      </c>
      <c r="G18" s="84" t="str">
        <f>[14]Outubro!$I$10</f>
        <v>L</v>
      </c>
      <c r="H18" s="84" t="str">
        <f>[14]Outubro!$I$11</f>
        <v>L</v>
      </c>
      <c r="I18" s="84" t="str">
        <f>[14]Outubro!$I$12</f>
        <v>NE</v>
      </c>
      <c r="J18" s="84" t="str">
        <f>[14]Outubro!$I$13</f>
        <v>NE</v>
      </c>
      <c r="K18" s="84" t="str">
        <f>[14]Outubro!$I$14</f>
        <v>L</v>
      </c>
      <c r="L18" s="84" t="str">
        <f>[14]Outubro!$I$15</f>
        <v>L</v>
      </c>
      <c r="M18" s="84" t="str">
        <f>[14]Outubro!$I$16</f>
        <v>L</v>
      </c>
      <c r="N18" s="84" t="str">
        <f>[14]Outubro!$I$17</f>
        <v>N</v>
      </c>
      <c r="O18" s="84" t="str">
        <f>[14]Outubro!$I$18</f>
        <v>L</v>
      </c>
      <c r="P18" s="84" t="str">
        <f>[14]Outubro!$I$19</f>
        <v>S</v>
      </c>
      <c r="Q18" s="84" t="str">
        <f>[14]Outubro!$I$20</f>
        <v>S</v>
      </c>
      <c r="R18" s="84" t="str">
        <f>[14]Outubro!$I$21</f>
        <v>L</v>
      </c>
      <c r="S18" s="84" t="str">
        <f>[14]Outubro!$I$22</f>
        <v>L</v>
      </c>
      <c r="T18" s="85" t="str">
        <f>[14]Outubro!$I$23</f>
        <v>SE</v>
      </c>
      <c r="U18" s="85" t="str">
        <f>[14]Outubro!$I$24</f>
        <v>L</v>
      </c>
      <c r="V18" s="85" t="str">
        <f>[14]Outubro!$I$25</f>
        <v>L</v>
      </c>
      <c r="W18" s="85" t="str">
        <f>[14]Outubro!$I$26</f>
        <v>L</v>
      </c>
      <c r="X18" s="85" t="str">
        <f>[14]Outubro!$I$27</f>
        <v>L</v>
      </c>
      <c r="Y18" s="85" t="str">
        <f>[14]Outubro!$I$28</f>
        <v>L</v>
      </c>
      <c r="Z18" s="85" t="str">
        <f>[14]Outubro!$I$29</f>
        <v>N</v>
      </c>
      <c r="AA18" s="85" t="str">
        <f>[14]Outubro!$I$30</f>
        <v>N</v>
      </c>
      <c r="AB18" s="85" t="str">
        <f>[14]Outubro!$I$31</f>
        <v>SO</v>
      </c>
      <c r="AC18" s="85" t="str">
        <f>[14]Outubro!$I$32</f>
        <v>S</v>
      </c>
      <c r="AD18" s="85" t="str">
        <f>[14]Outubro!$I$33</f>
        <v>SE</v>
      </c>
      <c r="AE18" s="85" t="str">
        <f>[14]Outubro!$I$34</f>
        <v>NE</v>
      </c>
      <c r="AF18" s="85" t="str">
        <f>[14]Outubro!$I$35</f>
        <v>N</v>
      </c>
      <c r="AG18" s="118" t="str">
        <f>[14]Outubro!$I$36</f>
        <v>L</v>
      </c>
    </row>
    <row r="19" spans="1:35" ht="12.75" customHeight="1" x14ac:dyDescent="0.2">
      <c r="A19" s="145" t="s">
        <v>46</v>
      </c>
      <c r="B19" s="84" t="str">
        <f>[15]Outubro!$I$5</f>
        <v>N</v>
      </c>
      <c r="C19" s="84" t="str">
        <f>[15]Outubro!$I$6</f>
        <v>NE</v>
      </c>
      <c r="D19" s="84" t="str">
        <f>[15]Outubro!$I$7</f>
        <v>S</v>
      </c>
      <c r="E19" s="84" t="str">
        <f>[15]Outubro!$I$8</f>
        <v>SO</v>
      </c>
      <c r="F19" s="84" t="str">
        <f>[15]Outubro!$I$9</f>
        <v>S</v>
      </c>
      <c r="G19" s="84" t="str">
        <f>[15]Outubro!$I$10</f>
        <v>S</v>
      </c>
      <c r="H19" s="84" t="str">
        <f>[15]Outubro!$I$11</f>
        <v>N</v>
      </c>
      <c r="I19" s="84" t="str">
        <f>[15]Outubro!$I$12</f>
        <v>L</v>
      </c>
      <c r="J19" s="84" t="str">
        <f>[15]Outubro!$I$13</f>
        <v>N</v>
      </c>
      <c r="K19" s="84" t="str">
        <f>[15]Outubro!$I$14</f>
        <v>L</v>
      </c>
      <c r="L19" s="84" t="str">
        <f>[15]Outubro!$I$15</f>
        <v>S</v>
      </c>
      <c r="M19" s="84" t="str">
        <f>[15]Outubro!$I$16</f>
        <v>N</v>
      </c>
      <c r="N19" s="84" t="str">
        <f>[15]Outubro!$I$17</f>
        <v>NO</v>
      </c>
      <c r="O19" s="84" t="str">
        <f>[15]Outubro!$I$18</f>
        <v>SO</v>
      </c>
      <c r="P19" s="84" t="str">
        <f>[15]Outubro!$I$19</f>
        <v>SO</v>
      </c>
      <c r="Q19" s="84" t="str">
        <f>[15]Outubro!$I$20</f>
        <v>N</v>
      </c>
      <c r="R19" s="84" t="str">
        <f>[15]Outubro!$I$21</f>
        <v>N</v>
      </c>
      <c r="S19" s="84" t="str">
        <f>[15]Outubro!$I$22</f>
        <v>N</v>
      </c>
      <c r="T19" s="85" t="str">
        <f>[15]Outubro!$I$23</f>
        <v>SO</v>
      </c>
      <c r="U19" s="85" t="str">
        <f>[15]Outubro!$I$24</f>
        <v>L</v>
      </c>
      <c r="V19" s="85" t="str">
        <f>[15]Outubro!$I$25</f>
        <v>SE</v>
      </c>
      <c r="W19" s="85" t="str">
        <f>[15]Outubro!$I$26</f>
        <v>SE</v>
      </c>
      <c r="X19" s="85" t="str">
        <f>[15]Outubro!$I$27</f>
        <v>SE</v>
      </c>
      <c r="Y19" s="85" t="str">
        <f>[15]Outubro!$I$28</f>
        <v>N</v>
      </c>
      <c r="Z19" s="85" t="str">
        <f>[15]Outubro!$I$29</f>
        <v>N</v>
      </c>
      <c r="AA19" s="85" t="str">
        <f>[15]Outubro!$I$30</f>
        <v>N</v>
      </c>
      <c r="AB19" s="85" t="str">
        <f>[15]Outubro!$I$31</f>
        <v>SO</v>
      </c>
      <c r="AC19" s="85" t="str">
        <f>[15]Outubro!$I$32</f>
        <v>S</v>
      </c>
      <c r="AD19" s="85" t="str">
        <f>[15]Outubro!$I$33</f>
        <v>S</v>
      </c>
      <c r="AE19" s="85" t="str">
        <f>[15]Outubro!$I$34</f>
        <v>SE</v>
      </c>
      <c r="AF19" s="85" t="str">
        <f>[15]Outubro!$I$35</f>
        <v>N</v>
      </c>
      <c r="AG19" s="118" t="str">
        <f>[15]Outubro!$I$36</f>
        <v>N</v>
      </c>
    </row>
    <row r="20" spans="1:35" ht="12.75" customHeight="1" x14ac:dyDescent="0.2">
      <c r="A20" s="145" t="s">
        <v>10</v>
      </c>
      <c r="B20" s="15" t="str">
        <f>[16]Outubro!$I$5</f>
        <v>SO</v>
      </c>
      <c r="C20" s="15" t="str">
        <f>[16]Outubro!$I$6</f>
        <v>S</v>
      </c>
      <c r="D20" s="15" t="str">
        <f>[16]Outubro!$I$7</f>
        <v>L</v>
      </c>
      <c r="E20" s="15" t="str">
        <f>[16]Outubro!$I$8</f>
        <v>N</v>
      </c>
      <c r="F20" s="15" t="str">
        <f>[16]Outubro!$I$9</f>
        <v>N</v>
      </c>
      <c r="G20" s="15" t="str">
        <f>[16]Outubro!$I$10</f>
        <v>NO</v>
      </c>
      <c r="H20" s="15" t="str">
        <f>[16]Outubro!$I$11</f>
        <v>SO</v>
      </c>
      <c r="I20" s="15" t="str">
        <f>[16]Outubro!$I$12</f>
        <v>NO</v>
      </c>
      <c r="J20" s="15" t="str">
        <f>[16]Outubro!$I$13</f>
        <v>O</v>
      </c>
      <c r="K20" s="15" t="str">
        <f>[16]Outubro!$I$14</f>
        <v>SO</v>
      </c>
      <c r="L20" s="15" t="str">
        <f>[16]Outubro!$I$15</f>
        <v>NO</v>
      </c>
      <c r="M20" s="15" t="str">
        <f>[16]Outubro!$I$16</f>
        <v>O</v>
      </c>
      <c r="N20" s="15" t="str">
        <f>[16]Outubro!$I$17</f>
        <v>L</v>
      </c>
      <c r="O20" s="15" t="str">
        <f>[16]Outubro!$I$18</f>
        <v>N</v>
      </c>
      <c r="P20" s="15" t="str">
        <f>[16]Outubro!$I$19</f>
        <v>NE</v>
      </c>
      <c r="Q20" s="15" t="str">
        <f>[16]Outubro!$I$20</f>
        <v>NO</v>
      </c>
      <c r="R20" s="15" t="str">
        <f>[16]Outubro!$I$21</f>
        <v>NO</v>
      </c>
      <c r="S20" s="15" t="str">
        <f>[16]Outubro!$I$22</f>
        <v>NO</v>
      </c>
      <c r="T20" s="85" t="str">
        <f>[16]Outubro!$I$23</f>
        <v>NO</v>
      </c>
      <c r="U20" s="85" t="str">
        <f>[16]Outubro!$I$24</f>
        <v>NO</v>
      </c>
      <c r="V20" s="85" t="str">
        <f>[16]Outubro!$I$25</f>
        <v>O</v>
      </c>
      <c r="W20" s="85" t="str">
        <f>[16]Outubro!$I$26</f>
        <v>O</v>
      </c>
      <c r="X20" s="85" t="str">
        <f>[16]Outubro!$I$27</f>
        <v>O</v>
      </c>
      <c r="Y20" s="85" t="str">
        <f>[16]Outubro!$I$28</f>
        <v>SO</v>
      </c>
      <c r="Z20" s="85" t="str">
        <f>[16]Outubro!$I$29</f>
        <v>S</v>
      </c>
      <c r="AA20" s="85" t="str">
        <f>[16]Outubro!$I$30</f>
        <v>S</v>
      </c>
      <c r="AB20" s="85" t="str">
        <f>[16]Outubro!$I$31</f>
        <v>NE</v>
      </c>
      <c r="AC20" s="85" t="str">
        <f>[16]Outubro!$I$32</f>
        <v>N</v>
      </c>
      <c r="AD20" s="85" t="str">
        <f>[16]Outubro!$I$33</f>
        <v>NO</v>
      </c>
      <c r="AE20" s="85" t="str">
        <f>[16]Outubro!$I$34</f>
        <v>O</v>
      </c>
      <c r="AF20" s="85" t="str">
        <f>[16]Outubro!$I$35</f>
        <v>SO</v>
      </c>
      <c r="AG20" s="118" t="str">
        <f>[16]Outubro!$I$36</f>
        <v>NO</v>
      </c>
      <c r="AH20" t="s">
        <v>51</v>
      </c>
    </row>
    <row r="21" spans="1:35" ht="13.5" customHeight="1" x14ac:dyDescent="0.2">
      <c r="A21" s="145" t="s">
        <v>11</v>
      </c>
      <c r="B21" s="84" t="str">
        <f>[17]Outubro!$I$5</f>
        <v>L</v>
      </c>
      <c r="C21" s="84" t="str">
        <f>[17]Outubro!$I$6</f>
        <v>NE</v>
      </c>
      <c r="D21" s="84" t="str">
        <f>[17]Outubro!$I$7</f>
        <v>NE</v>
      </c>
      <c r="E21" s="84" t="str">
        <f>[17]Outubro!$I$8</f>
        <v>SO</v>
      </c>
      <c r="F21" s="84" t="str">
        <f>[17]Outubro!$I$9</f>
        <v>NO</v>
      </c>
      <c r="G21" s="84" t="str">
        <f>[17]Outubro!$I$10</f>
        <v>SO</v>
      </c>
      <c r="H21" s="84" t="str">
        <f>[17]Outubro!$I$11</f>
        <v>SO</v>
      </c>
      <c r="I21" s="84" t="str">
        <f>[17]Outubro!$I$12</f>
        <v>SO</v>
      </c>
      <c r="J21" s="84" t="str">
        <f>[17]Outubro!$I$13</f>
        <v>S</v>
      </c>
      <c r="K21" s="84" t="str">
        <f>[17]Outubro!$I$14</f>
        <v>SO</v>
      </c>
      <c r="L21" s="84" t="str">
        <f>[17]Outubro!$I$15</f>
        <v>SO</v>
      </c>
      <c r="M21" s="84" t="str">
        <f>[17]Outubro!$I$16</f>
        <v>SO</v>
      </c>
      <c r="N21" s="84" t="str">
        <f>[17]Outubro!$I$17</f>
        <v>N</v>
      </c>
      <c r="O21" s="84" t="str">
        <f>[17]Outubro!$I$18</f>
        <v>N</v>
      </c>
      <c r="P21" s="84" t="str">
        <f>[17]Outubro!$I$19</f>
        <v>NO</v>
      </c>
      <c r="Q21" s="84" t="str">
        <f>[17]Outubro!$I$20</f>
        <v>NE</v>
      </c>
      <c r="R21" s="84" t="str">
        <f>[17]Outubro!$I$21</f>
        <v>L</v>
      </c>
      <c r="S21" s="84" t="str">
        <f>[17]Outubro!$I$22</f>
        <v>L</v>
      </c>
      <c r="T21" s="85" t="str">
        <f>[17]Outubro!$I$23</f>
        <v>SO</v>
      </c>
      <c r="U21" s="85" t="str">
        <f>[17]Outubro!$I$24</f>
        <v>SO</v>
      </c>
      <c r="V21" s="85" t="str">
        <f>[17]Outubro!$I$25</f>
        <v>SO</v>
      </c>
      <c r="W21" s="85" t="str">
        <f>[17]Outubro!$I$26</f>
        <v>SO</v>
      </c>
      <c r="X21" s="85" t="str">
        <f>[17]Outubro!$I$27</f>
        <v>SO</v>
      </c>
      <c r="Y21" s="85" t="str">
        <f>[17]Outubro!$I$28</f>
        <v>L</v>
      </c>
      <c r="Z21" s="85" t="str">
        <f>[17]Outubro!$I$29</f>
        <v>L</v>
      </c>
      <c r="AA21" s="85" t="str">
        <f>[17]Outubro!$I$30</f>
        <v>NE</v>
      </c>
      <c r="AB21" s="85" t="str">
        <f>[17]Outubro!$I$31</f>
        <v>NO</v>
      </c>
      <c r="AC21" s="85" t="str">
        <f>[17]Outubro!$I$32</f>
        <v>SO</v>
      </c>
      <c r="AD21" s="85" t="str">
        <f>[17]Outubro!$I$33</f>
        <v>NE</v>
      </c>
      <c r="AE21" s="85" t="str">
        <f>[17]Outubro!$I$34</f>
        <v>SO</v>
      </c>
      <c r="AF21" s="85" t="str">
        <f>[17]Outubro!$I$35</f>
        <v>L</v>
      </c>
      <c r="AG21" s="118" t="str">
        <f>[17]Outubro!$I$36</f>
        <v>SO</v>
      </c>
    </row>
    <row r="22" spans="1:35" ht="13.5" customHeight="1" x14ac:dyDescent="0.2">
      <c r="A22" s="145" t="s">
        <v>12</v>
      </c>
      <c r="B22" s="84" t="str">
        <f>[18]Outubro!$I$5</f>
        <v>N</v>
      </c>
      <c r="C22" s="84" t="str">
        <f>[18]Outubro!$I$6</f>
        <v>SE</v>
      </c>
      <c r="D22" s="84" t="str">
        <f>[18]Outubro!$I$7</f>
        <v>SO</v>
      </c>
      <c r="E22" s="84" t="str">
        <f>[18]Outubro!$I$8</f>
        <v>SE</v>
      </c>
      <c r="F22" s="84" t="str">
        <f>[18]Outubro!$I$9</f>
        <v>S</v>
      </c>
      <c r="G22" s="84" t="str">
        <f>[18]Outubro!$I$10</f>
        <v>S</v>
      </c>
      <c r="H22" s="84" t="str">
        <f>[18]Outubro!$I$11</f>
        <v>N</v>
      </c>
      <c r="I22" s="84" t="str">
        <f>[18]Outubro!$I$12</f>
        <v>N</v>
      </c>
      <c r="J22" s="84" t="str">
        <f>[18]Outubro!$I$13</f>
        <v>N</v>
      </c>
      <c r="K22" s="84" t="str">
        <f>[18]Outubro!$I$14</f>
        <v>S</v>
      </c>
      <c r="L22" s="84" t="str">
        <f>[18]Outubro!$I$15</f>
        <v>N</v>
      </c>
      <c r="M22" s="84" t="str">
        <f>[18]Outubro!$I$16</f>
        <v>NO</v>
      </c>
      <c r="N22" s="84" t="str">
        <f>[18]Outubro!$I$17</f>
        <v>O</v>
      </c>
      <c r="O22" s="84" t="str">
        <f>[18]Outubro!$I$18</f>
        <v>NE</v>
      </c>
      <c r="P22" s="84" t="str">
        <f>[18]Outubro!$I$19</f>
        <v>NO</v>
      </c>
      <c r="Q22" s="84" t="str">
        <f>[18]Outubro!$I$20</f>
        <v>N</v>
      </c>
      <c r="R22" s="84" t="str">
        <f>[18]Outubro!$I$21</f>
        <v>N</v>
      </c>
      <c r="S22" s="84" t="str">
        <f>[18]Outubro!$I$22</f>
        <v>N</v>
      </c>
      <c r="T22" s="84" t="str">
        <f>[18]Outubro!$I$23</f>
        <v>S</v>
      </c>
      <c r="U22" s="84" t="str">
        <f>[18]Outubro!$I$24</f>
        <v>SE</v>
      </c>
      <c r="V22" s="84" t="str">
        <f>[18]Outubro!$I$25</f>
        <v>S</v>
      </c>
      <c r="W22" s="84" t="str">
        <f>[18]Outubro!$I$26</f>
        <v>NE</v>
      </c>
      <c r="X22" s="84" t="str">
        <f>[18]Outubro!$I$27</f>
        <v>N</v>
      </c>
      <c r="Y22" s="84" t="str">
        <f>[18]Outubro!$I$28</f>
        <v>N</v>
      </c>
      <c r="Z22" s="84" t="str">
        <f>[18]Outubro!$I$29</f>
        <v>N</v>
      </c>
      <c r="AA22" s="84" t="str">
        <f>[18]Outubro!$I$30</f>
        <v>N</v>
      </c>
      <c r="AB22" s="84" t="str">
        <f>[18]Outubro!$I$31</f>
        <v>S</v>
      </c>
      <c r="AC22" s="84" t="str">
        <f>[18]Outubro!$I$32</f>
        <v>S</v>
      </c>
      <c r="AD22" s="84" t="str">
        <f>[18]Outubro!$I$33</f>
        <v>S</v>
      </c>
      <c r="AE22" s="84" t="str">
        <f>[18]Outubro!$I$34</f>
        <v>N</v>
      </c>
      <c r="AF22" s="84" t="str">
        <f>[18]Outubro!$I$35</f>
        <v>N</v>
      </c>
      <c r="AG22" s="117" t="str">
        <f>[18]Outubro!$I$36</f>
        <v>N</v>
      </c>
    </row>
    <row r="23" spans="1:35" ht="13.5" customHeight="1" x14ac:dyDescent="0.2">
      <c r="A23" s="145" t="s">
        <v>13</v>
      </c>
      <c r="B23" s="85" t="str">
        <f>[19]Outubro!$I$5</f>
        <v>NE</v>
      </c>
      <c r="C23" s="85" t="str">
        <f>[19]Outubro!$I$6</f>
        <v>N</v>
      </c>
      <c r="D23" s="85" t="str">
        <f>[19]Outubro!$I$7</f>
        <v>SO</v>
      </c>
      <c r="E23" s="85" t="str">
        <f>[19]Outubro!$I$8</f>
        <v>S</v>
      </c>
      <c r="F23" s="85" t="str">
        <f>[19]Outubro!$I$9</f>
        <v>SO</v>
      </c>
      <c r="G23" s="85" t="str">
        <f>[19]Outubro!$I$10</f>
        <v>NE</v>
      </c>
      <c r="H23" s="85" t="str">
        <f>[19]Outubro!$I$11</f>
        <v>NE</v>
      </c>
      <c r="I23" s="85" t="str">
        <f>[19]Outubro!$I$12</f>
        <v>N</v>
      </c>
      <c r="J23" s="85" t="str">
        <f>[19]Outubro!$I$13</f>
        <v>N</v>
      </c>
      <c r="K23" s="85" t="str">
        <f>[19]Outubro!$I$14</f>
        <v>N</v>
      </c>
      <c r="L23" s="85" t="str">
        <f>[19]Outubro!$I$15</f>
        <v>SE</v>
      </c>
      <c r="M23" s="85" t="str">
        <f>[19]Outubro!$I$16</f>
        <v>N</v>
      </c>
      <c r="N23" s="85" t="str">
        <f>[19]Outubro!$I$17</f>
        <v>N</v>
      </c>
      <c r="O23" s="85" t="str">
        <f>[19]Outubro!$I$18</f>
        <v>SO</v>
      </c>
      <c r="P23" s="85" t="str">
        <f>[19]Outubro!$I$19</f>
        <v>S</v>
      </c>
      <c r="Q23" s="85" t="str">
        <f>[19]Outubro!$I$20</f>
        <v>N</v>
      </c>
      <c r="R23" s="85" t="str">
        <f>[19]Outubro!$I$21</f>
        <v>N</v>
      </c>
      <c r="S23" s="85" t="str">
        <f>[19]Outubro!$I$22</f>
        <v>N</v>
      </c>
      <c r="T23" s="85" t="str">
        <f>[19]Outubro!$I$23</f>
        <v>NE</v>
      </c>
      <c r="U23" s="85" t="str">
        <f>[19]Outubro!$I$24</f>
        <v>SO</v>
      </c>
      <c r="V23" s="85" t="str">
        <f>[19]Outubro!$I$25</f>
        <v>NE</v>
      </c>
      <c r="W23" s="85" t="str">
        <f>[19]Outubro!$I$26</f>
        <v>O</v>
      </c>
      <c r="X23" s="85" t="str">
        <f>[19]Outubro!$I$27</f>
        <v>N</v>
      </c>
      <c r="Y23" s="85" t="str">
        <f>[19]Outubro!$I$28</f>
        <v>NO</v>
      </c>
      <c r="Z23" s="85" t="str">
        <f>[19]Outubro!$I$29</f>
        <v>N</v>
      </c>
      <c r="AA23" s="85" t="str">
        <f>[19]Outubro!$I$30</f>
        <v>N</v>
      </c>
      <c r="AB23" s="85" t="str">
        <f>[19]Outubro!$I$31</f>
        <v>SO</v>
      </c>
      <c r="AC23" s="85" t="str">
        <f>[19]Outubro!$I$32</f>
        <v>S</v>
      </c>
      <c r="AD23" s="85" t="str">
        <f>[19]Outubro!$I$33</f>
        <v>NO</v>
      </c>
      <c r="AE23" s="85" t="str">
        <f>[19]Outubro!$I$34</f>
        <v>NO</v>
      </c>
      <c r="AF23" s="85" t="str">
        <f>[19]Outubro!$I$35</f>
        <v>N</v>
      </c>
      <c r="AG23" s="118" t="str">
        <f>[19]Outubro!$I$36</f>
        <v>N</v>
      </c>
    </row>
    <row r="24" spans="1:35" ht="13.5" customHeight="1" x14ac:dyDescent="0.2">
      <c r="A24" s="145" t="s">
        <v>14</v>
      </c>
      <c r="B24" s="84" t="str">
        <f>[20]Outubro!$I$5</f>
        <v>N</v>
      </c>
      <c r="C24" s="84" t="str">
        <f>[20]Outubro!$I$6</f>
        <v>NO</v>
      </c>
      <c r="D24" s="84" t="str">
        <f>[20]Outubro!$I$7</f>
        <v>S</v>
      </c>
      <c r="E24" s="84" t="str">
        <f>[20]Outubro!$I$8</f>
        <v>SO</v>
      </c>
      <c r="F24" s="84" t="str">
        <f>[20]Outubro!$I$9</f>
        <v>SO</v>
      </c>
      <c r="G24" s="84" t="str">
        <f>[20]Outubro!$I$10</f>
        <v>SO</v>
      </c>
      <c r="H24" s="84" t="str">
        <f>[20]Outubro!$I$11</f>
        <v>NE</v>
      </c>
      <c r="I24" s="84" t="str">
        <f>[20]Outubro!$I$12</f>
        <v>N</v>
      </c>
      <c r="J24" s="84" t="str">
        <f>[20]Outubro!$I$13</f>
        <v>NO</v>
      </c>
      <c r="K24" s="84" t="str">
        <f>[20]Outubro!$I$14</f>
        <v>N</v>
      </c>
      <c r="L24" s="84" t="str">
        <f>[20]Outubro!$I$15</f>
        <v>L</v>
      </c>
      <c r="M24" s="84" t="str">
        <f>[20]Outubro!$I$16</f>
        <v>SE</v>
      </c>
      <c r="N24" s="84" t="str">
        <f>[20]Outubro!$I$17</f>
        <v>SO</v>
      </c>
      <c r="O24" s="84" t="str">
        <f>[20]Outubro!$I$18</f>
        <v>S</v>
      </c>
      <c r="P24" s="84" t="str">
        <f>[20]Outubro!$I$19</f>
        <v>SO</v>
      </c>
      <c r="Q24" s="84" t="str">
        <f>[20]Outubro!$I$20</f>
        <v>O</v>
      </c>
      <c r="R24" s="84" t="str">
        <f>[20]Outubro!$I$21</f>
        <v>NE</v>
      </c>
      <c r="S24" s="84" t="str">
        <f>[20]Outubro!$I$22</f>
        <v>L</v>
      </c>
      <c r="T24" s="84" t="str">
        <f>[20]Outubro!$I$23</f>
        <v>S</v>
      </c>
      <c r="U24" s="84" t="str">
        <f>[20]Outubro!$I$24</f>
        <v>SE</v>
      </c>
      <c r="V24" s="84" t="str">
        <f>[20]Outubro!$I$25</f>
        <v>SE</v>
      </c>
      <c r="W24" s="84" t="str">
        <f>[20]Outubro!$I$26</f>
        <v>NE</v>
      </c>
      <c r="X24" s="84" t="str">
        <f>[20]Outubro!$I$27</f>
        <v>NE</v>
      </c>
      <c r="Y24" s="84" t="str">
        <f>[20]Outubro!$I$28</f>
        <v>SO</v>
      </c>
      <c r="Z24" s="84" t="str">
        <f>[20]Outubro!$I$29</f>
        <v>SE</v>
      </c>
      <c r="AA24" s="84" t="str">
        <f>[20]Outubro!$I$30</f>
        <v>N</v>
      </c>
      <c r="AB24" s="84" t="str">
        <f>[20]Outubro!$I$31</f>
        <v>O</v>
      </c>
      <c r="AC24" s="84" t="str">
        <f>[20]Outubro!$I$32</f>
        <v>SO</v>
      </c>
      <c r="AD24" s="84" t="str">
        <f>[20]Outubro!$I$33</f>
        <v>L</v>
      </c>
      <c r="AE24" s="84" t="str">
        <f>[20]Outubro!$I$34</f>
        <v>SE</v>
      </c>
      <c r="AF24" s="84" t="str">
        <f>[20]Outubro!$I$35</f>
        <v>N</v>
      </c>
      <c r="AG24" s="117" t="str">
        <f>[20]Outubro!$I$36</f>
        <v>SO</v>
      </c>
    </row>
    <row r="25" spans="1:35" ht="12.75" customHeight="1" x14ac:dyDescent="0.2">
      <c r="A25" s="145" t="s">
        <v>15</v>
      </c>
      <c r="B25" s="84" t="str">
        <f>[21]Outubro!$I$5</f>
        <v>NO</v>
      </c>
      <c r="C25" s="84" t="str">
        <f>[21]Outubro!$I$6</f>
        <v>NO</v>
      </c>
      <c r="D25" s="84" t="str">
        <f>[21]Outubro!$I$7</f>
        <v>SO</v>
      </c>
      <c r="E25" s="84" t="str">
        <f>[21]Outubro!$I$8</f>
        <v>SO</v>
      </c>
      <c r="F25" s="84" t="str">
        <f>[21]Outubro!$I$9</f>
        <v>SO</v>
      </c>
      <c r="G25" s="84" t="str">
        <f>[21]Outubro!$I$10</f>
        <v>NO</v>
      </c>
      <c r="H25" s="84" t="str">
        <f>[21]Outubro!$I$11</f>
        <v>NO</v>
      </c>
      <c r="I25" s="84" t="str">
        <f>[21]Outubro!$I$12</f>
        <v>NO</v>
      </c>
      <c r="J25" s="84" t="str">
        <f>[21]Outubro!$I$13</f>
        <v>NO</v>
      </c>
      <c r="K25" s="84" t="str">
        <f>[21]Outubro!$I$14</f>
        <v>O</v>
      </c>
      <c r="L25" s="84" t="str">
        <f>[21]Outubro!$I$15</f>
        <v>O</v>
      </c>
      <c r="M25" s="84" t="str">
        <f>[21]Outubro!$I$16</f>
        <v>NO</v>
      </c>
      <c r="N25" s="84" t="str">
        <f>[21]Outubro!$I$17</f>
        <v>NO</v>
      </c>
      <c r="O25" s="84" t="str">
        <f>[21]Outubro!$I$18</f>
        <v>NO</v>
      </c>
      <c r="P25" s="84" t="str">
        <f>[21]Outubro!$I$19</f>
        <v>SO</v>
      </c>
      <c r="Q25" s="84" t="str">
        <f>[21]Outubro!$I$20</f>
        <v>NO</v>
      </c>
      <c r="R25" s="84" t="str">
        <f>[21]Outubro!$I$21</f>
        <v>NO</v>
      </c>
      <c r="S25" s="84" t="str">
        <f>[21]Outubro!$I$22</f>
        <v>NO</v>
      </c>
      <c r="T25" s="84" t="str">
        <f>[21]Outubro!$I$23</f>
        <v>SO</v>
      </c>
      <c r="U25" s="84" t="str">
        <f>[21]Outubro!$I$24</f>
        <v>O</v>
      </c>
      <c r="V25" s="84" t="str">
        <f>[21]Outubro!$I$25</f>
        <v>NO</v>
      </c>
      <c r="W25" s="84" t="str">
        <f>[21]Outubro!$I$26</f>
        <v>NO</v>
      </c>
      <c r="X25" s="84" t="str">
        <f>[21]Outubro!$I$27</f>
        <v>NO</v>
      </c>
      <c r="Y25" s="84" t="str">
        <f>[21]Outubro!$I$28</f>
        <v>NO</v>
      </c>
      <c r="Z25" s="84" t="str">
        <f>[21]Outubro!$I$29</f>
        <v>NO</v>
      </c>
      <c r="AA25" s="84" t="str">
        <f>[21]Outubro!$I$30</f>
        <v>NO</v>
      </c>
      <c r="AB25" s="84" t="str">
        <f>[21]Outubro!$I$31</f>
        <v>SO</v>
      </c>
      <c r="AC25" s="84" t="str">
        <f>[21]Outubro!$I$32</f>
        <v>SO</v>
      </c>
      <c r="AD25" s="84" t="str">
        <f>[21]Outubro!$I$33</f>
        <v>NO</v>
      </c>
      <c r="AE25" s="84" t="str">
        <f>[21]Outubro!$I$34</f>
        <v>NO</v>
      </c>
      <c r="AF25" s="84" t="str">
        <f>[21]Outubro!$I$35</f>
        <v>NO</v>
      </c>
      <c r="AG25" s="117" t="str">
        <f>[21]Outubro!$I$36</f>
        <v>NO</v>
      </c>
      <c r="AI25" s="19" t="s">
        <v>51</v>
      </c>
    </row>
    <row r="26" spans="1:35" ht="12.75" customHeight="1" x14ac:dyDescent="0.2">
      <c r="A26" s="145" t="s">
        <v>16</v>
      </c>
      <c r="B26" s="17" t="str">
        <f>[22]Outubro!$I$5</f>
        <v>N</v>
      </c>
      <c r="C26" s="17" t="str">
        <f>[22]Outubro!$I$6</f>
        <v>SO</v>
      </c>
      <c r="D26" s="17" t="str">
        <f>[22]Outubro!$I$7</f>
        <v>S</v>
      </c>
      <c r="E26" s="17" t="str">
        <f>[22]Outubro!$I$8</f>
        <v>S</v>
      </c>
      <c r="F26" s="17" t="str">
        <f>[22]Outubro!$I$9</f>
        <v>S</v>
      </c>
      <c r="G26" s="17" t="str">
        <f>[22]Outubro!$I$10</f>
        <v>S</v>
      </c>
      <c r="H26" s="17" t="str">
        <f>[22]Outubro!$I$11</f>
        <v>N</v>
      </c>
      <c r="I26" s="17" t="str">
        <f>[22]Outubro!$I$12</f>
        <v>L</v>
      </c>
      <c r="J26" s="17" t="str">
        <f>[22]Outubro!$I$13</f>
        <v>N</v>
      </c>
      <c r="K26" s="17" t="str">
        <f>[22]Outubro!$I$14</f>
        <v>N</v>
      </c>
      <c r="L26" s="17" t="str">
        <f>[22]Outubro!$I$15</f>
        <v>S</v>
      </c>
      <c r="M26" s="17" t="str">
        <f>[22]Outubro!$I$16</f>
        <v>N</v>
      </c>
      <c r="N26" s="17" t="str">
        <f>[22]Outubro!$I$17</f>
        <v>O</v>
      </c>
      <c r="O26" s="17" t="str">
        <f>[22]Outubro!$I$18</f>
        <v>SO</v>
      </c>
      <c r="P26" s="17" t="str">
        <f>[22]Outubro!$I$19</f>
        <v>S</v>
      </c>
      <c r="Q26" s="17" t="str">
        <f>[22]Outubro!$I$20</f>
        <v>N</v>
      </c>
      <c r="R26" s="17" t="str">
        <f>[22]Outubro!$I$21</f>
        <v>N</v>
      </c>
      <c r="S26" s="17" t="str">
        <f>[22]Outubro!$I$22</f>
        <v>N</v>
      </c>
      <c r="T26" s="17" t="str">
        <f>[22]Outubro!$I$23</f>
        <v>SE</v>
      </c>
      <c r="U26" s="17" t="str">
        <f>[22]Outubro!$I$24</f>
        <v>SE</v>
      </c>
      <c r="V26" s="17" t="str">
        <f>[22]Outubro!$I$25</f>
        <v>SE</v>
      </c>
      <c r="W26" s="17" t="str">
        <f>[22]Outubro!$I$26</f>
        <v>N</v>
      </c>
      <c r="X26" s="17" t="str">
        <f>[22]Outubro!$I$27</f>
        <v>NE</v>
      </c>
      <c r="Y26" s="17" t="str">
        <f>[22]Outubro!$I$28</f>
        <v>NO</v>
      </c>
      <c r="Z26" s="17" t="str">
        <f>[22]Outubro!$I$29</f>
        <v>SO</v>
      </c>
      <c r="AA26" s="17" t="str">
        <f>[22]Outubro!$I$30</f>
        <v>N</v>
      </c>
      <c r="AB26" s="17" t="str">
        <f>[22]Outubro!$I$31</f>
        <v>S</v>
      </c>
      <c r="AC26" s="17" t="str">
        <f>[22]Outubro!$I$32</f>
        <v>SE</v>
      </c>
      <c r="AD26" s="17" t="str">
        <f>[22]Outubro!$I$33</f>
        <v>S</v>
      </c>
      <c r="AE26" s="17" t="str">
        <f>[22]Outubro!$I$34</f>
        <v>N</v>
      </c>
      <c r="AF26" s="17" t="str">
        <f>[22]Outubro!$I$35</f>
        <v>N</v>
      </c>
      <c r="AG26" s="119" t="str">
        <f>[22]Outubro!$I$36</f>
        <v>N</v>
      </c>
    </row>
    <row r="27" spans="1:35" ht="12" customHeight="1" x14ac:dyDescent="0.2">
      <c r="A27" s="145" t="s">
        <v>17</v>
      </c>
      <c r="B27" s="84" t="str">
        <f>[23]Outubro!$I$5</f>
        <v>N</v>
      </c>
      <c r="C27" s="84" t="str">
        <f>[23]Outubro!$I$6</f>
        <v>O</v>
      </c>
      <c r="D27" s="84" t="str">
        <f>[23]Outubro!$I$7</f>
        <v>NO</v>
      </c>
      <c r="E27" s="84" t="str">
        <f>[23]Outubro!$I$8</f>
        <v>SE</v>
      </c>
      <c r="F27" s="84" t="str">
        <f>[23]Outubro!$I$9</f>
        <v>L</v>
      </c>
      <c r="G27" s="84" t="str">
        <f>[23]Outubro!$I$10</f>
        <v>NE</v>
      </c>
      <c r="H27" s="84" t="str">
        <f>[23]Outubro!$I$11</f>
        <v>L</v>
      </c>
      <c r="I27" s="84" t="str">
        <f>[23]Outubro!$I$12</f>
        <v>L</v>
      </c>
      <c r="J27" s="84" t="str">
        <f>[23]Outubro!$I$13</f>
        <v>N</v>
      </c>
      <c r="K27" s="84" t="str">
        <f>[23]Outubro!$I$14</f>
        <v>L</v>
      </c>
      <c r="L27" s="84" t="str">
        <f>[23]Outubro!$I$15</f>
        <v>L</v>
      </c>
      <c r="M27" s="84" t="str">
        <f>[23]Outubro!$I$16</f>
        <v>NE</v>
      </c>
      <c r="N27" s="84" t="str">
        <f>[23]Outubro!$I$17</f>
        <v>SO</v>
      </c>
      <c r="O27" s="84" t="str">
        <f>[23]Outubro!$I$18</f>
        <v>S</v>
      </c>
      <c r="P27" s="84" t="str">
        <f>[23]Outubro!$I$19</f>
        <v>SE</v>
      </c>
      <c r="Q27" s="84" t="str">
        <f>[23]Outubro!$I$20</f>
        <v>O</v>
      </c>
      <c r="R27" s="84" t="str">
        <f>[23]Outubro!$I$21</f>
        <v>O</v>
      </c>
      <c r="S27" s="84" t="str">
        <f>[23]Outubro!$I$22</f>
        <v>O</v>
      </c>
      <c r="T27" s="84" t="str">
        <f>[23]Outubro!$I$23</f>
        <v>NE</v>
      </c>
      <c r="U27" s="84" t="str">
        <f>[23]Outubro!$I$24</f>
        <v>NE</v>
      </c>
      <c r="V27" s="84" t="str">
        <f>[23]Outubro!$I$25</f>
        <v>NE</v>
      </c>
      <c r="W27" s="84" t="str">
        <f>[23]Outubro!$I$26</f>
        <v>N</v>
      </c>
      <c r="X27" s="84" t="str">
        <f>[23]Outubro!$I$27</f>
        <v>O</v>
      </c>
      <c r="Y27" s="84" t="str">
        <f>[23]Outubro!$I$28</f>
        <v>NE</v>
      </c>
      <c r="Z27" s="84" t="str">
        <f>[23]Outubro!$I$29</f>
        <v>NO</v>
      </c>
      <c r="AA27" s="84" t="str">
        <f>[23]Outubro!$I$30</f>
        <v>O</v>
      </c>
      <c r="AB27" s="84" t="str">
        <f>[23]Outubro!$I$31</f>
        <v>SE</v>
      </c>
      <c r="AC27" s="84" t="str">
        <f>[23]Outubro!$I$32</f>
        <v>SE</v>
      </c>
      <c r="AD27" s="84" t="str">
        <f>[23]Outubro!$I$33</f>
        <v>NE</v>
      </c>
      <c r="AE27" s="84" t="str">
        <f>[23]Outubro!$I$34</f>
        <v>N</v>
      </c>
      <c r="AF27" s="84" t="str">
        <f>[23]Outubro!$I$35</f>
        <v>N</v>
      </c>
      <c r="AG27" s="117" t="str">
        <f>[23]Outubro!$I$36</f>
        <v>NE</v>
      </c>
    </row>
    <row r="28" spans="1:35" ht="12.75" customHeight="1" x14ac:dyDescent="0.2">
      <c r="A28" s="145" t="s">
        <v>18</v>
      </c>
      <c r="B28" s="84" t="str">
        <f>[24]Outubro!$I$5</f>
        <v>L</v>
      </c>
      <c r="C28" s="84" t="str">
        <f>[24]Outubro!$I$6</f>
        <v>NO</v>
      </c>
      <c r="D28" s="84" t="str">
        <f>[24]Outubro!$I$7</f>
        <v>S</v>
      </c>
      <c r="E28" s="84" t="str">
        <f>[24]Outubro!$I$8</f>
        <v>L</v>
      </c>
      <c r="F28" s="84" t="str">
        <f>[24]Outubro!$I$9</f>
        <v>SE</v>
      </c>
      <c r="G28" s="84" t="str">
        <f>[24]Outubro!$I$10</f>
        <v>N</v>
      </c>
      <c r="H28" s="84" t="str">
        <f>[24]Outubro!$I$11</f>
        <v>N</v>
      </c>
      <c r="I28" s="84" t="str">
        <f>[24]Outubro!$I$12</f>
        <v>NO</v>
      </c>
      <c r="J28" s="84" t="str">
        <f>[24]Outubro!$I$13</f>
        <v>NO</v>
      </c>
      <c r="K28" s="84" t="str">
        <f>[24]Outubro!$I$14</f>
        <v>L</v>
      </c>
      <c r="L28" s="84" t="str">
        <f>[24]Outubro!$I$15</f>
        <v>L</v>
      </c>
      <c r="M28" s="84" t="str">
        <f>[24]Outubro!$I$16</f>
        <v>L</v>
      </c>
      <c r="N28" s="84" t="str">
        <f>[24]Outubro!$I$17</f>
        <v>*</v>
      </c>
      <c r="O28" s="84" t="str">
        <f>[24]Outubro!$I$18</f>
        <v>NO</v>
      </c>
      <c r="P28" s="84" t="str">
        <f>[24]Outubro!$I$19</f>
        <v>*</v>
      </c>
      <c r="Q28" s="84" t="str">
        <f>[24]Outubro!$I$20</f>
        <v>N</v>
      </c>
      <c r="R28" s="84" t="str">
        <f>[24]Outubro!$I$21</f>
        <v>N</v>
      </c>
      <c r="S28" s="84" t="str">
        <f>[24]Outubro!$I$22</f>
        <v>*</v>
      </c>
      <c r="T28" s="84" t="str">
        <f>[24]Outubro!$I$23</f>
        <v>*</v>
      </c>
      <c r="U28" s="84" t="str">
        <f>[24]Outubro!$I$24</f>
        <v>*</v>
      </c>
      <c r="V28" s="84" t="str">
        <f>[24]Outubro!$I$25</f>
        <v>*</v>
      </c>
      <c r="W28" s="84" t="str">
        <f>[24]Outubro!$I$26</f>
        <v>*</v>
      </c>
      <c r="X28" s="84" t="str">
        <f>[24]Outubro!$I$27</f>
        <v>*</v>
      </c>
      <c r="Y28" s="84" t="str">
        <f>[24]Outubro!$I$28</f>
        <v>*</v>
      </c>
      <c r="Z28" s="84" t="str">
        <f>[24]Outubro!$I$29</f>
        <v>*</v>
      </c>
      <c r="AA28" s="84" t="str">
        <f>[24]Outubro!$I$30</f>
        <v>*</v>
      </c>
      <c r="AB28" s="84" t="str">
        <f>[24]Outubro!$I$31</f>
        <v>*</v>
      </c>
      <c r="AC28" s="84" t="str">
        <f>[24]Outubro!$I$32</f>
        <v>*</v>
      </c>
      <c r="AD28" s="84" t="str">
        <f>[24]Outubro!$I$33</f>
        <v>*</v>
      </c>
      <c r="AE28" s="84" t="str">
        <f>[24]Outubro!$I$34</f>
        <v>*</v>
      </c>
      <c r="AF28" s="84" t="str">
        <f>[24]Outubro!$I$35</f>
        <v>*</v>
      </c>
      <c r="AG28" s="117" t="str">
        <f>[24]Outubro!$I$36</f>
        <v>L</v>
      </c>
    </row>
    <row r="29" spans="1:35" ht="13.5" customHeight="1" x14ac:dyDescent="0.2">
      <c r="A29" s="145" t="s">
        <v>19</v>
      </c>
      <c r="B29" s="84" t="str">
        <f>[25]Outubro!$I$5</f>
        <v>NE</v>
      </c>
      <c r="C29" s="84" t="str">
        <f>[25]Outubro!$I$6</f>
        <v>N</v>
      </c>
      <c r="D29" s="84" t="str">
        <f>[25]Outubro!$I$7</f>
        <v>SO</v>
      </c>
      <c r="E29" s="84" t="str">
        <f>[25]Outubro!$I$8</f>
        <v>S</v>
      </c>
      <c r="F29" s="84" t="str">
        <f>[25]Outubro!$I$9</f>
        <v>S</v>
      </c>
      <c r="G29" s="84" t="str">
        <f>[25]Outubro!$I$10</f>
        <v>NE</v>
      </c>
      <c r="H29" s="84" t="str">
        <f>[25]Outubro!$I$11</f>
        <v>NE</v>
      </c>
      <c r="I29" s="84" t="str">
        <f>[25]Outubro!$I$12</f>
        <v>NE</v>
      </c>
      <c r="J29" s="84" t="str">
        <f>[25]Outubro!$I$13</f>
        <v>NE</v>
      </c>
      <c r="K29" s="84" t="str">
        <f>[25]Outubro!$I$14</f>
        <v>L</v>
      </c>
      <c r="L29" s="84" t="str">
        <f>[25]Outubro!$I$15</f>
        <v>L</v>
      </c>
      <c r="M29" s="84" t="str">
        <f>[25]Outubro!$I$16</f>
        <v>NE</v>
      </c>
      <c r="N29" s="84" t="str">
        <f>[25]Outubro!$I$17</f>
        <v>N</v>
      </c>
      <c r="O29" s="84" t="str">
        <f>[25]Outubro!$I$18</f>
        <v>SO</v>
      </c>
      <c r="P29" s="84" t="str">
        <f>[25]Outubro!$I$19</f>
        <v>SO</v>
      </c>
      <c r="Q29" s="84" t="str">
        <f>[25]Outubro!$I$20</f>
        <v>NE</v>
      </c>
      <c r="R29" s="84" t="str">
        <f>[25]Outubro!$I$21</f>
        <v>L</v>
      </c>
      <c r="S29" s="84" t="str">
        <f>[25]Outubro!$I$22</f>
        <v>L</v>
      </c>
      <c r="T29" s="84" t="str">
        <f>[25]Outubro!$I$23</f>
        <v>L</v>
      </c>
      <c r="U29" s="84" t="str">
        <f>[25]Outubro!$I$24</f>
        <v>L</v>
      </c>
      <c r="V29" s="84" t="str">
        <f>[25]Outubro!$I$25</f>
        <v>NE</v>
      </c>
      <c r="W29" s="84" t="str">
        <f>[25]Outubro!$I$26</f>
        <v>NE</v>
      </c>
      <c r="X29" s="84" t="str">
        <f>[25]Outubro!$I$27</f>
        <v>SE</v>
      </c>
      <c r="Y29" s="84" t="str">
        <f>[25]Outubro!$I$28</f>
        <v>NE</v>
      </c>
      <c r="Z29" s="84" t="str">
        <f>[25]Outubro!$I$29</f>
        <v>NE</v>
      </c>
      <c r="AA29" s="84" t="str">
        <f>[25]Outubro!$I$30</f>
        <v>NE</v>
      </c>
      <c r="AB29" s="84" t="str">
        <f>[25]Outubro!$I$31</f>
        <v>SO</v>
      </c>
      <c r="AC29" s="84" t="str">
        <f>[25]Outubro!$I$32</f>
        <v>S</v>
      </c>
      <c r="AD29" s="84" t="str">
        <f>[25]Outubro!$I$33</f>
        <v>NE</v>
      </c>
      <c r="AE29" s="84" t="str">
        <f>[25]Outubro!$I$34</f>
        <v>NE</v>
      </c>
      <c r="AF29" s="84" t="str">
        <f>[25]Outubro!$I$35</f>
        <v>NE</v>
      </c>
      <c r="AG29" s="117" t="str">
        <f>[25]Outubro!$I$36</f>
        <v>NE</v>
      </c>
    </row>
    <row r="30" spans="1:35" ht="12.75" customHeight="1" x14ac:dyDescent="0.2">
      <c r="A30" s="145" t="s">
        <v>31</v>
      </c>
      <c r="B30" s="84" t="str">
        <f>[26]Outubro!$I$5</f>
        <v>NO</v>
      </c>
      <c r="C30" s="84" t="str">
        <f>[26]Outubro!$I$6</f>
        <v>NO</v>
      </c>
      <c r="D30" s="84" t="str">
        <f>[26]Outubro!$I$7</f>
        <v>NE</v>
      </c>
      <c r="E30" s="84" t="str">
        <f>[26]Outubro!$I$8</f>
        <v>SE</v>
      </c>
      <c r="F30" s="84" t="str">
        <f>[26]Outubro!$I$9</f>
        <v>SE</v>
      </c>
      <c r="G30" s="84" t="str">
        <f>[26]Outubro!$I$10</f>
        <v>NE</v>
      </c>
      <c r="H30" s="84" t="str">
        <f>[26]Outubro!$I$11</f>
        <v>NO</v>
      </c>
      <c r="I30" s="84" t="str">
        <f>[26]Outubro!$I$12</f>
        <v>NO</v>
      </c>
      <c r="J30" s="84" t="str">
        <f>[26]Outubro!$I$13</f>
        <v>NO</v>
      </c>
      <c r="K30" s="84" t="str">
        <f>[26]Outubro!$I$14</f>
        <v>SE</v>
      </c>
      <c r="L30" s="84" t="str">
        <f>[26]Outubro!$I$15</f>
        <v>SE</v>
      </c>
      <c r="M30" s="84" t="str">
        <f>[26]Outubro!$I$16</f>
        <v>NO</v>
      </c>
      <c r="N30" s="84" t="str">
        <f>[26]Outubro!$I$17</f>
        <v>NO</v>
      </c>
      <c r="O30" s="84" t="str">
        <f>[26]Outubro!$I$18</f>
        <v>NO</v>
      </c>
      <c r="P30" s="84" t="str">
        <f>[26]Outubro!$I$19</f>
        <v>NO</v>
      </c>
      <c r="Q30" s="84" t="str">
        <f>[26]Outubro!$I$20</f>
        <v>NO</v>
      </c>
      <c r="R30" s="84" t="str">
        <f>[26]Outubro!$I$21</f>
        <v>NO</v>
      </c>
      <c r="S30" s="84" t="str">
        <f>[26]Outubro!$I$22</f>
        <v>NO</v>
      </c>
      <c r="T30" s="84" t="str">
        <f>[26]Outubro!$I$23</f>
        <v>L</v>
      </c>
      <c r="U30" s="84" t="str">
        <f>[26]Outubro!$I$24</f>
        <v>SE</v>
      </c>
      <c r="V30" s="84" t="str">
        <f>[26]Outubro!$I$25</f>
        <v>SE</v>
      </c>
      <c r="W30" s="84" t="str">
        <f>[26]Outubro!$I$26</f>
        <v>SE</v>
      </c>
      <c r="X30" s="84" t="str">
        <f>[26]Outubro!$I$27</f>
        <v>NO</v>
      </c>
      <c r="Y30" s="84" t="str">
        <f>[26]Outubro!$I$28</f>
        <v>NO</v>
      </c>
      <c r="Z30" s="84" t="str">
        <f>[26]Outubro!$I$29</f>
        <v>NO</v>
      </c>
      <c r="AA30" s="84" t="str">
        <f>[26]Outubro!$I$30</f>
        <v>NO</v>
      </c>
      <c r="AB30" s="84" t="str">
        <f>[26]Outubro!$I$31</f>
        <v>S</v>
      </c>
      <c r="AC30" s="84" t="str">
        <f>[26]Outubro!$I$32</f>
        <v>SE</v>
      </c>
      <c r="AD30" s="84" t="str">
        <f>[26]Outubro!$I$33</f>
        <v>NO</v>
      </c>
      <c r="AE30" s="84" t="str">
        <f>[26]Outubro!$I$34</f>
        <v>NO</v>
      </c>
      <c r="AF30" s="84" t="str">
        <f>[26]Outubro!$I$35</f>
        <v>NO</v>
      </c>
      <c r="AG30" s="117" t="str">
        <f>[26]Outubro!$I$36</f>
        <v>NO</v>
      </c>
    </row>
    <row r="31" spans="1:35" ht="12.75" customHeight="1" x14ac:dyDescent="0.2">
      <c r="A31" s="145" t="s">
        <v>48</v>
      </c>
      <c r="B31" s="84" t="str">
        <f>[27]Outubro!$I$5</f>
        <v>NE</v>
      </c>
      <c r="C31" s="84" t="str">
        <f>[27]Outubro!$I$6</f>
        <v>L</v>
      </c>
      <c r="D31" s="84" t="str">
        <f>[27]Outubro!$I$7</f>
        <v>L</v>
      </c>
      <c r="E31" s="84" t="str">
        <f>[27]Outubro!$I$8</f>
        <v>SE</v>
      </c>
      <c r="F31" s="84" t="str">
        <f>[27]Outubro!$I$9</f>
        <v>S</v>
      </c>
      <c r="G31" s="84" t="str">
        <f>[27]Outubro!$I$10</f>
        <v>SE</v>
      </c>
      <c r="H31" s="84" t="str">
        <f>[27]Outubro!$I$11</f>
        <v>L</v>
      </c>
      <c r="I31" s="84" t="str">
        <f>[27]Outubro!$I$12</f>
        <v>N</v>
      </c>
      <c r="J31" s="84" t="str">
        <f>[27]Outubro!$I$13</f>
        <v>NO</v>
      </c>
      <c r="K31" s="84" t="str">
        <f>[27]Outubro!$I$14</f>
        <v>NO</v>
      </c>
      <c r="L31" s="84" t="str">
        <f>[27]Outubro!$I$15</f>
        <v>O</v>
      </c>
      <c r="M31" s="84" t="str">
        <f>[27]Outubro!$I$16</f>
        <v>O</v>
      </c>
      <c r="N31" s="84" t="str">
        <f>[27]Outubro!$I$17</f>
        <v>NO</v>
      </c>
      <c r="O31" s="84" t="str">
        <f>[27]Outubro!$I$18</f>
        <v>N</v>
      </c>
      <c r="P31" s="84" t="str">
        <f>[27]Outubro!$I$19</f>
        <v>SE</v>
      </c>
      <c r="Q31" s="84" t="str">
        <f>[27]Outubro!$I$20</f>
        <v>NO</v>
      </c>
      <c r="R31" s="84" t="str">
        <f>[27]Outubro!$I$21</f>
        <v>N</v>
      </c>
      <c r="S31" s="84" t="str">
        <f>[27]Outubro!$I$22</f>
        <v>N</v>
      </c>
      <c r="T31" s="84" t="str">
        <f>[27]Outubro!$I$23</f>
        <v>NE</v>
      </c>
      <c r="U31" s="84" t="str">
        <f>[27]Outubro!$I$24</f>
        <v>L</v>
      </c>
      <c r="V31" s="84" t="str">
        <f>[27]Outubro!$I$25</f>
        <v>L</v>
      </c>
      <c r="W31" s="84" t="str">
        <f>[27]Outubro!$I$26</f>
        <v>N</v>
      </c>
      <c r="X31" s="84" t="str">
        <f>[27]Outubro!$I$27</f>
        <v>NO</v>
      </c>
      <c r="Y31" s="84" t="str">
        <f>[27]Outubro!$I$28</f>
        <v>O</v>
      </c>
      <c r="Z31" s="84" t="str">
        <f>[27]Outubro!$I$29</f>
        <v>O</v>
      </c>
      <c r="AA31" s="84" t="str">
        <f>[27]Outubro!$I$30</f>
        <v>NO</v>
      </c>
      <c r="AB31" s="84" t="str">
        <f>[27]Outubro!$I$31</f>
        <v>SO</v>
      </c>
      <c r="AC31" s="84" t="str">
        <f>[27]Outubro!$I$32</f>
        <v>O</v>
      </c>
      <c r="AD31" s="84" t="str">
        <f>[27]Outubro!$I$33</f>
        <v>NO</v>
      </c>
      <c r="AE31" s="84" t="str">
        <f>[27]Outubro!$I$34</f>
        <v>N</v>
      </c>
      <c r="AF31" s="84" t="str">
        <f>[27]Outubro!$I$35</f>
        <v>NO</v>
      </c>
      <c r="AG31" s="117" t="str">
        <f>[27]Outubro!$I$36</f>
        <v>NO</v>
      </c>
    </row>
    <row r="32" spans="1:35" ht="12.75" customHeight="1" x14ac:dyDescent="0.2">
      <c r="A32" s="145" t="s">
        <v>20</v>
      </c>
      <c r="B32" s="144" t="str">
        <f>[28]Outubro!$I$5</f>
        <v>NE</v>
      </c>
      <c r="C32" s="144" t="str">
        <f>[28]Outubro!$I$6</f>
        <v>NE</v>
      </c>
      <c r="D32" s="144" t="str">
        <f>[28]Outubro!$I$7</f>
        <v>S</v>
      </c>
      <c r="E32" s="144" t="str">
        <f>[28]Outubro!$I$8</f>
        <v>S</v>
      </c>
      <c r="F32" s="144" t="str">
        <f>[28]Outubro!$I$9</f>
        <v>S</v>
      </c>
      <c r="G32" s="144" t="str">
        <f>[28]Outubro!$I$10</f>
        <v>SE</v>
      </c>
      <c r="H32" s="144" t="str">
        <f>[28]Outubro!$I$11</f>
        <v>SE</v>
      </c>
      <c r="I32" s="144" t="str">
        <f>[28]Outubro!$I$12</f>
        <v>NE</v>
      </c>
      <c r="J32" s="144" t="str">
        <f>[28]Outubro!$I$13</f>
        <v>N</v>
      </c>
      <c r="K32" s="144" t="str">
        <f>[28]Outubro!$I$14</f>
        <v>S</v>
      </c>
      <c r="L32" s="144" t="str">
        <f>[28]Outubro!$I$15</f>
        <v>SE</v>
      </c>
      <c r="M32" s="144" t="str">
        <f>[28]Outubro!$I$16</f>
        <v>SE</v>
      </c>
      <c r="N32" s="144" t="str">
        <f>[28]Outubro!$I$17</f>
        <v>SO</v>
      </c>
      <c r="O32" s="144" t="str">
        <f>[28]Outubro!$I$18</f>
        <v>N</v>
      </c>
      <c r="P32" s="144" t="str">
        <f>[28]Outubro!$I$19</f>
        <v>S</v>
      </c>
      <c r="Q32" s="144" t="str">
        <f>[28]Outubro!$I$20</f>
        <v>S</v>
      </c>
      <c r="R32" s="144" t="str">
        <f>[28]Outubro!$I$21</f>
        <v>N</v>
      </c>
      <c r="S32" s="144" t="str">
        <f>[28]Outubro!$I$22</f>
        <v>NE</v>
      </c>
      <c r="T32" s="144" t="str">
        <f>[28]Outubro!$I$23</f>
        <v>SE</v>
      </c>
      <c r="U32" s="144" t="str">
        <f>[28]Outubro!$I$24</f>
        <v>SE</v>
      </c>
      <c r="V32" s="144" t="str">
        <f>[28]Outubro!$I$25</f>
        <v>SE</v>
      </c>
      <c r="W32" s="144" t="str">
        <f>[28]Outubro!$I$26</f>
        <v>S</v>
      </c>
      <c r="X32" s="144" t="str">
        <f>[28]Outubro!$I$27</f>
        <v>N</v>
      </c>
      <c r="Y32" s="144" t="str">
        <f>[28]Outubro!$I$28</f>
        <v>NE</v>
      </c>
      <c r="Z32" s="144" t="str">
        <f>[28]Outubro!$I$29</f>
        <v>NO</v>
      </c>
      <c r="AA32" s="144" t="str">
        <f>[28]Outubro!$I$30</f>
        <v>N</v>
      </c>
      <c r="AB32" s="144" t="str">
        <f>[28]Outubro!$I$31</f>
        <v>SO</v>
      </c>
      <c r="AC32" s="144" t="str">
        <f>[28]Outubro!$I$32</f>
        <v>S</v>
      </c>
      <c r="AD32" s="144" t="str">
        <f>[28]Outubro!$I$33</f>
        <v>L</v>
      </c>
      <c r="AE32" s="144" t="str">
        <f>[28]Outubro!$I$34</f>
        <v>L</v>
      </c>
      <c r="AF32" s="144" t="str">
        <f>[28]Outubro!$I$35</f>
        <v>NE</v>
      </c>
      <c r="AG32" s="117" t="str">
        <f>[28]Outubro!$I$36</f>
        <v>S</v>
      </c>
    </row>
    <row r="33" spans="1:33" ht="12.75" customHeight="1" x14ac:dyDescent="0.2">
      <c r="A33" s="89" t="s">
        <v>116</v>
      </c>
      <c r="B33" s="144" t="str">
        <f>[29]Outubro!$I$5</f>
        <v>NE</v>
      </c>
      <c r="C33" s="144" t="str">
        <f>[29]Outubro!$I$6</f>
        <v>NE</v>
      </c>
      <c r="D33" s="144" t="str">
        <f>[29]Outubro!$I$7</f>
        <v>NO</v>
      </c>
      <c r="E33" s="144" t="str">
        <f>[29]Outubro!$I$8</f>
        <v>S</v>
      </c>
      <c r="F33" s="144" t="str">
        <f>[29]Outubro!$I$9</f>
        <v>SE</v>
      </c>
      <c r="G33" s="144" t="str">
        <f>[29]Outubro!$I$10</f>
        <v>L</v>
      </c>
      <c r="H33" s="144" t="str">
        <f>[29]Outubro!$I$11</f>
        <v>SE</v>
      </c>
      <c r="I33" s="144" t="str">
        <f>[29]Outubro!$I$12</f>
        <v>SE</v>
      </c>
      <c r="J33" s="144" t="str">
        <f>[29]Outubro!$I$13</f>
        <v>SE</v>
      </c>
      <c r="K33" s="144" t="str">
        <f>[29]Outubro!$I$14</f>
        <v>SE</v>
      </c>
      <c r="L33" s="144" t="str">
        <f>[29]Outubro!$I$15</f>
        <v>SE</v>
      </c>
      <c r="M33" s="144" t="str">
        <f>[29]Outubro!$I$16</f>
        <v>SE</v>
      </c>
      <c r="N33" s="144" t="str">
        <f>[29]Outubro!$I$17</f>
        <v>SE</v>
      </c>
      <c r="O33" s="144" t="str">
        <f>[29]Outubro!$I$18</f>
        <v>SE</v>
      </c>
      <c r="P33" s="144" t="str">
        <f>[29]Outubro!$I$19</f>
        <v>SE</v>
      </c>
      <c r="Q33" s="144" t="str">
        <f>[29]Outubro!$I$20</f>
        <v>SE</v>
      </c>
      <c r="R33" s="144" t="str">
        <f>[29]Outubro!$I$21</f>
        <v>SE</v>
      </c>
      <c r="S33" s="144" t="str">
        <f>[29]Outubro!$I$22</f>
        <v>SE</v>
      </c>
      <c r="T33" s="144" t="str">
        <f>[29]Outubro!$I$23</f>
        <v>SE</v>
      </c>
      <c r="U33" s="144" t="str">
        <f>[29]Outubro!$I$24</f>
        <v>SE</v>
      </c>
      <c r="V33" s="144" t="str">
        <f>[29]Outubro!$I$25</f>
        <v>SE</v>
      </c>
      <c r="W33" s="144" t="str">
        <f>[29]Outubro!$I$26</f>
        <v>SE</v>
      </c>
      <c r="X33" s="144" t="str">
        <f>[29]Outubro!$I$27</f>
        <v>SE</v>
      </c>
      <c r="Y33" s="144" t="str">
        <f>[29]Outubro!$I$28</f>
        <v>SE</v>
      </c>
      <c r="Z33" s="144" t="str">
        <f>[29]Outubro!$I$29</f>
        <v>SE</v>
      </c>
      <c r="AA33" s="144" t="str">
        <f>[29]Outubro!$I$30</f>
        <v>SE</v>
      </c>
      <c r="AB33" s="144" t="str">
        <f>[29]Outubro!$I$31</f>
        <v>SE</v>
      </c>
      <c r="AC33" s="144" t="str">
        <f>[29]Outubro!$I$32</f>
        <v>SE</v>
      </c>
      <c r="AD33" s="144" t="str">
        <f>[29]Outubro!$I$33</f>
        <v>SE</v>
      </c>
      <c r="AE33" s="144" t="str">
        <f>[29]Outubro!$I$34</f>
        <v>SE</v>
      </c>
      <c r="AF33" s="144" t="str">
        <f>[29]Outubro!$I$35</f>
        <v>SE</v>
      </c>
      <c r="AG33" s="117" t="str">
        <f>[29]Outubro!$I$36</f>
        <v>SE</v>
      </c>
    </row>
    <row r="34" spans="1:33" ht="12.75" customHeight="1" x14ac:dyDescent="0.2">
      <c r="A34" s="89" t="s">
        <v>195</v>
      </c>
      <c r="B34" s="15" t="str">
        <f>[30]Outubro!$I$5</f>
        <v>NO</v>
      </c>
      <c r="C34" s="15" t="str">
        <f>[30]Outubro!$I$6</f>
        <v>NO</v>
      </c>
      <c r="D34" s="15" t="str">
        <f>[30]Outubro!$I$7</f>
        <v>SO</v>
      </c>
      <c r="E34" s="15" t="str">
        <f>[30]Outubro!$I$8</f>
        <v>SO</v>
      </c>
      <c r="F34" s="15" t="str">
        <f>[30]Outubro!$I$9</f>
        <v>*</v>
      </c>
      <c r="G34" s="15" t="str">
        <f>[30]Outubro!$I$10</f>
        <v>*</v>
      </c>
      <c r="H34" s="15" t="str">
        <f>[30]Outubro!$I$11</f>
        <v>*</v>
      </c>
      <c r="I34" s="15" t="str">
        <f>[30]Outubro!$I$12</f>
        <v>*</v>
      </c>
      <c r="J34" s="15" t="str">
        <f>[30]Outubro!$I$13</f>
        <v>*</v>
      </c>
      <c r="K34" s="15" t="str">
        <f>[30]Outubro!$I$14</f>
        <v>*</v>
      </c>
      <c r="L34" s="15" t="str">
        <f>[30]Outubro!$I$15</f>
        <v>*</v>
      </c>
      <c r="M34" s="15" t="str">
        <f>[30]Outubro!$I$16</f>
        <v>*</v>
      </c>
      <c r="N34" s="15" t="str">
        <f>[30]Outubro!$I$17</f>
        <v>*</v>
      </c>
      <c r="O34" s="15" t="str">
        <f>[30]Outubro!$I$18</f>
        <v>*</v>
      </c>
      <c r="P34" s="15" t="str">
        <f>[30]Outubro!$I$19</f>
        <v>*</v>
      </c>
      <c r="Q34" s="15" t="str">
        <f>[30]Outubro!$I$20</f>
        <v>*</v>
      </c>
      <c r="R34" s="15" t="str">
        <f>[30]Outubro!$I$21</f>
        <v>*</v>
      </c>
      <c r="S34" s="15" t="str">
        <f>[30]Outubro!$I$22</f>
        <v>*</v>
      </c>
      <c r="T34" s="144" t="str">
        <f>[30]Outubro!$I$23</f>
        <v>*</v>
      </c>
      <c r="U34" s="144" t="str">
        <f>[30]Outubro!$I$24</f>
        <v>*</v>
      </c>
      <c r="V34" s="144" t="str">
        <f>[30]Outubro!$I$25</f>
        <v>*</v>
      </c>
      <c r="W34" s="144" t="str">
        <f>[30]Outubro!$I$26</f>
        <v>*</v>
      </c>
      <c r="X34" s="144" t="str">
        <f>[30]Outubro!$I$27</f>
        <v>*</v>
      </c>
      <c r="Y34" s="144" t="str">
        <f>[30]Outubro!$I$28</f>
        <v>*</v>
      </c>
      <c r="Z34" s="144" t="str">
        <f>[30]Outubro!$I$29</f>
        <v>*</v>
      </c>
      <c r="AA34" s="144" t="str">
        <f>[30]Outubro!$I$30</f>
        <v>*</v>
      </c>
      <c r="AB34" s="144" t="str">
        <f>[30]Outubro!$I$31</f>
        <v>*</v>
      </c>
      <c r="AC34" s="144" t="str">
        <f>[30]Outubro!$I$32</f>
        <v>*</v>
      </c>
      <c r="AD34" s="144" t="str">
        <f>[30]Outubro!$I$33</f>
        <v>*</v>
      </c>
      <c r="AE34" s="144" t="str">
        <f>[30]Outubro!$I$34</f>
        <v>*</v>
      </c>
      <c r="AF34" s="144" t="str">
        <f>[30]Outubro!$I$35</f>
        <v>*</v>
      </c>
      <c r="AG34" s="117" t="s">
        <v>188</v>
      </c>
    </row>
    <row r="35" spans="1:33" ht="12.75" customHeight="1" x14ac:dyDescent="0.2">
      <c r="A35" s="89" t="s">
        <v>124</v>
      </c>
      <c r="B35" s="15" t="str">
        <f>[31]Outubro!$I$5</f>
        <v>NO</v>
      </c>
      <c r="C35" s="15" t="str">
        <f>[31]Outubro!$I$6</f>
        <v>NE</v>
      </c>
      <c r="D35" s="15" t="str">
        <f>[31]Outubro!$I$7</f>
        <v>L</v>
      </c>
      <c r="E35" s="15" t="str">
        <f>[31]Outubro!$I$8</f>
        <v>SE</v>
      </c>
      <c r="F35" s="15" t="str">
        <f>[31]Outubro!$I$9</f>
        <v>SE</v>
      </c>
      <c r="G35" s="15" t="str">
        <f>[31]Outubro!$I$10</f>
        <v>SE</v>
      </c>
      <c r="H35" s="15" t="str">
        <f>[31]Outubro!$I$11</f>
        <v>SE</v>
      </c>
      <c r="I35" s="15" t="str">
        <f>[31]Outubro!$I$12</f>
        <v>NO</v>
      </c>
      <c r="J35" s="15" t="str">
        <f>[31]Outubro!$I$13</f>
        <v>NO</v>
      </c>
      <c r="K35" s="15" t="str">
        <f>[31]Outubro!$I$14</f>
        <v>L</v>
      </c>
      <c r="L35" s="15" t="str">
        <f>[31]Outubro!$I$15</f>
        <v>L</v>
      </c>
      <c r="M35" s="15" t="str">
        <f>[31]Outubro!$I$16</f>
        <v>L</v>
      </c>
      <c r="N35" s="15" t="str">
        <f>[31]Outubro!$I$17</f>
        <v>O</v>
      </c>
      <c r="O35" s="15" t="str">
        <f>[31]Outubro!$I$18</f>
        <v>O</v>
      </c>
      <c r="P35" s="15" t="str">
        <f>[31]Outubro!$I$19</f>
        <v>O</v>
      </c>
      <c r="Q35" s="15" t="str">
        <f>[31]Outubro!$I$20</f>
        <v>NO</v>
      </c>
      <c r="R35" s="15" t="str">
        <f>[31]Outubro!$I$21</f>
        <v>NE</v>
      </c>
      <c r="S35" s="15" t="str">
        <f>[31]Outubro!$I$22</f>
        <v>NE</v>
      </c>
      <c r="T35" s="144" t="str">
        <f>[31]Outubro!$I$23</f>
        <v>SE</v>
      </c>
      <c r="U35" s="144" t="str">
        <f>[31]Outubro!$I$24</f>
        <v>SE</v>
      </c>
      <c r="V35" s="144" t="str">
        <f>[31]Outubro!$I$25</f>
        <v>SE</v>
      </c>
      <c r="W35" s="144" t="str">
        <f>[31]Outubro!$I$26</f>
        <v>SE</v>
      </c>
      <c r="X35" s="144" t="str">
        <f>[31]Outubro!$I$27</f>
        <v>NO</v>
      </c>
      <c r="Y35" s="144" t="str">
        <f>[31]Outubro!$I$28</f>
        <v>SE</v>
      </c>
      <c r="Z35" s="144" t="str">
        <f>[31]Outubro!$I$29</f>
        <v>O</v>
      </c>
      <c r="AA35" s="144" t="str">
        <f>[31]Outubro!$I$30</f>
        <v>NO</v>
      </c>
      <c r="AB35" s="144" t="str">
        <f>[31]Outubro!$I$31</f>
        <v>O</v>
      </c>
      <c r="AC35" s="144" t="str">
        <f>[31]Outubro!$I$32</f>
        <v>SE</v>
      </c>
      <c r="AD35" s="144" t="str">
        <f>[31]Outubro!$I$33</f>
        <v>L</v>
      </c>
      <c r="AE35" s="144" t="str">
        <f>[31]Outubro!$I$34</f>
        <v>L</v>
      </c>
      <c r="AF35" s="144" t="str">
        <f>[31]Outubro!$I$35</f>
        <v>NO</v>
      </c>
      <c r="AG35" s="118" t="str">
        <f>[31]Outubro!$I$36</f>
        <v>SE</v>
      </c>
    </row>
    <row r="36" spans="1:33" ht="12.75" customHeight="1" x14ac:dyDescent="0.2">
      <c r="A36" s="89" t="s">
        <v>127</v>
      </c>
      <c r="B36" s="15" t="str">
        <f>[32]Outubro!$I$5</f>
        <v>N</v>
      </c>
      <c r="C36" s="15" t="str">
        <f>[32]Outubro!$I$6</f>
        <v>N</v>
      </c>
      <c r="D36" s="15" t="str">
        <f>[32]Outubro!$I$7</f>
        <v>S</v>
      </c>
      <c r="E36" s="15" t="str">
        <f>[32]Outubro!$I$8</f>
        <v>SO</v>
      </c>
      <c r="F36" s="15" t="str">
        <f>[32]Outubro!$I$9</f>
        <v>SO</v>
      </c>
      <c r="G36" s="15" t="str">
        <f>[32]Outubro!$I$10</f>
        <v>SO</v>
      </c>
      <c r="H36" s="15" t="str">
        <f>[32]Outubro!$I$11</f>
        <v>N</v>
      </c>
      <c r="I36" s="15" t="str">
        <f>[32]Outubro!$I$12</f>
        <v>N</v>
      </c>
      <c r="J36" s="15" t="str">
        <f>[32]Outubro!$I$13</f>
        <v>N</v>
      </c>
      <c r="K36" s="15" t="str">
        <f>[32]Outubro!$I$14</f>
        <v>SE</v>
      </c>
      <c r="L36" s="15" t="str">
        <f>[32]Outubro!$I$15</f>
        <v>SE</v>
      </c>
      <c r="M36" s="15" t="str">
        <f>[32]Outubro!$I$16</f>
        <v>N</v>
      </c>
      <c r="N36" s="15" t="str">
        <f>[32]Outubro!$I$17</f>
        <v>O</v>
      </c>
      <c r="O36" s="15" t="str">
        <f>[32]Outubro!$I$18</f>
        <v>S</v>
      </c>
      <c r="P36" s="15" t="str">
        <f>[32]Outubro!$I$19</f>
        <v>S</v>
      </c>
      <c r="Q36" s="15" t="str">
        <f>[32]Outubro!$I$20</f>
        <v>N</v>
      </c>
      <c r="R36" s="15" t="str">
        <f>[32]Outubro!$I$21</f>
        <v>N</v>
      </c>
      <c r="S36" s="15" t="str">
        <f>[32]Outubro!$I$22</f>
        <v>N</v>
      </c>
      <c r="T36" s="144" t="str">
        <f>[32]Outubro!$I$23</f>
        <v>S</v>
      </c>
      <c r="U36" s="144" t="str">
        <f>[32]Outubro!$I$24</f>
        <v>S</v>
      </c>
      <c r="V36" s="144" t="str">
        <f>[32]Outubro!$I$25</f>
        <v>L</v>
      </c>
      <c r="W36" s="144" t="str">
        <f>[32]Outubro!$I$26</f>
        <v>N</v>
      </c>
      <c r="X36" s="144" t="str">
        <f>[32]Outubro!$I$27</f>
        <v>N</v>
      </c>
      <c r="Y36" s="144" t="str">
        <f>[32]Outubro!$I$28</f>
        <v>N</v>
      </c>
      <c r="Z36" s="144" t="str">
        <f>[32]Outubro!$I$29</f>
        <v>N</v>
      </c>
      <c r="AA36" s="144" t="str">
        <f>[32]Outubro!$I$30</f>
        <v>NO</v>
      </c>
      <c r="AB36" s="144" t="str">
        <f>[32]Outubro!$I$31</f>
        <v>S</v>
      </c>
      <c r="AC36" s="144" t="str">
        <f>[32]Outubro!$I$32</f>
        <v>S</v>
      </c>
      <c r="AD36" s="144" t="str">
        <f>[32]Outubro!$I$33</f>
        <v>N</v>
      </c>
      <c r="AE36" s="144" t="str">
        <f>[32]Outubro!$I$34</f>
        <v>N</v>
      </c>
      <c r="AF36" s="144" t="str">
        <f>[32]Outubro!$I$35</f>
        <v>N</v>
      </c>
      <c r="AG36" s="118" t="s">
        <v>191</v>
      </c>
    </row>
    <row r="37" spans="1:33" ht="12.75" customHeight="1" x14ac:dyDescent="0.2">
      <c r="A37" s="89" t="s">
        <v>131</v>
      </c>
      <c r="B37" s="84" t="str">
        <f>[33]Outubro!$I$5</f>
        <v>N</v>
      </c>
      <c r="C37" s="84" t="str">
        <f>[33]Outubro!$I$6</f>
        <v>N</v>
      </c>
      <c r="D37" s="84" t="str">
        <f>[33]Outubro!$I$7</f>
        <v>N</v>
      </c>
      <c r="E37" s="84" t="str">
        <f>[33]Outubro!$I$8</f>
        <v>N</v>
      </c>
      <c r="F37" s="84" t="str">
        <f>[33]Outubro!$I$9</f>
        <v>N</v>
      </c>
      <c r="G37" s="84" t="str">
        <f>[33]Outubro!$I$10</f>
        <v>N</v>
      </c>
      <c r="H37" s="84" t="str">
        <f>[33]Outubro!$I$11</f>
        <v>N</v>
      </c>
      <c r="I37" s="84" t="str">
        <f>[33]Outubro!$I$12</f>
        <v>N</v>
      </c>
      <c r="J37" s="84" t="str">
        <f>[33]Outubro!$I$13</f>
        <v>N</v>
      </c>
      <c r="K37" s="84" t="str">
        <f>[33]Outubro!$I$14</f>
        <v>N</v>
      </c>
      <c r="L37" s="84" t="str">
        <f>[33]Outubro!$I$15</f>
        <v>N</v>
      </c>
      <c r="M37" s="84" t="str">
        <f>[33]Outubro!$I$16</f>
        <v>N</v>
      </c>
      <c r="N37" s="84" t="str">
        <f>[33]Outubro!$I$17</f>
        <v>N</v>
      </c>
      <c r="O37" s="84" t="str">
        <f>[33]Outubro!$I$18</f>
        <v>N</v>
      </c>
      <c r="P37" s="84" t="str">
        <f>[33]Outubro!$I$19</f>
        <v>N</v>
      </c>
      <c r="Q37" s="84" t="str">
        <f>[33]Outubro!$I$20</f>
        <v>N</v>
      </c>
      <c r="R37" s="84" t="str">
        <f>[33]Outubro!$I$21</f>
        <v>N</v>
      </c>
      <c r="S37" s="84" t="str">
        <f>[33]Outubro!$I$22</f>
        <v>N</v>
      </c>
      <c r="T37" s="144" t="str">
        <f>[33]Outubro!$I$23</f>
        <v>N</v>
      </c>
      <c r="U37" s="144" t="str">
        <f>[33]Outubro!$I$24</f>
        <v>N</v>
      </c>
      <c r="V37" s="144" t="str">
        <f>[33]Outubro!$I$25</f>
        <v>N</v>
      </c>
      <c r="W37" s="144" t="str">
        <f>[33]Outubro!$I$26</f>
        <v>N</v>
      </c>
      <c r="X37" s="144" t="str">
        <f>[33]Outubro!$I$27</f>
        <v>N</v>
      </c>
      <c r="Y37" s="144" t="str">
        <f>[33]Outubro!$I$28</f>
        <v>N</v>
      </c>
      <c r="Z37" s="144" t="str">
        <f>[33]Outubro!$I$29</f>
        <v>N</v>
      </c>
      <c r="AA37" s="144" t="str">
        <f>[33]Outubro!$I$30</f>
        <v>N</v>
      </c>
      <c r="AB37" s="144" t="str">
        <f>[33]Outubro!$I$31</f>
        <v>N</v>
      </c>
      <c r="AC37" s="144" t="str">
        <f>[33]Outubro!$I$32</f>
        <v>N</v>
      </c>
      <c r="AD37" s="144" t="str">
        <f>[33]Outubro!$I$33</f>
        <v>N</v>
      </c>
      <c r="AE37" s="144" t="str">
        <f>[33]Outubro!$I$34</f>
        <v>N</v>
      </c>
      <c r="AF37" s="144" t="str">
        <f>[33]Outubro!$I$35</f>
        <v>N</v>
      </c>
      <c r="AG37" s="118" t="str">
        <f>[33]Outubro!$I$36</f>
        <v>N</v>
      </c>
    </row>
    <row r="38" spans="1:33" ht="12.75" customHeight="1" x14ac:dyDescent="0.2">
      <c r="A38" s="89" t="s">
        <v>134</v>
      </c>
      <c r="B38" s="84" t="str">
        <f>[34]Outubro!$I$5</f>
        <v>N</v>
      </c>
      <c r="C38" s="84" t="str">
        <f>[34]Outubro!$I$6</f>
        <v>N</v>
      </c>
      <c r="D38" s="84" t="str">
        <f>[34]Outubro!$I$7</f>
        <v>N</v>
      </c>
      <c r="E38" s="84" t="str">
        <f>[34]Outubro!$I$8</f>
        <v>N</v>
      </c>
      <c r="F38" s="84" t="str">
        <f>[34]Outubro!$I$9</f>
        <v>N</v>
      </c>
      <c r="G38" s="84" t="str">
        <f>[34]Outubro!$I$10</f>
        <v>N</v>
      </c>
      <c r="H38" s="84" t="str">
        <f>[34]Outubro!$I$11</f>
        <v>N</v>
      </c>
      <c r="I38" s="84" t="str">
        <f>[34]Outubro!$I$12</f>
        <v>N</v>
      </c>
      <c r="J38" s="84" t="str">
        <f>[34]Outubro!$I$13</f>
        <v>NE</v>
      </c>
      <c r="K38" s="84" t="str">
        <f>[34]Outubro!$I$14</f>
        <v>NE</v>
      </c>
      <c r="L38" s="84" t="str">
        <f>[34]Outubro!$I$15</f>
        <v>SE</v>
      </c>
      <c r="M38" s="84" t="str">
        <f>[34]Outubro!$I$16</f>
        <v>NE</v>
      </c>
      <c r="N38" s="84" t="str">
        <f>[34]Outubro!$I$17</f>
        <v>O</v>
      </c>
      <c r="O38" s="84" t="str">
        <f>[34]Outubro!$I$18</f>
        <v>NO</v>
      </c>
      <c r="P38" s="84" t="str">
        <f>[34]Outubro!$I$19</f>
        <v>NO</v>
      </c>
      <c r="Q38" s="84" t="str">
        <f>[34]Outubro!$I$20</f>
        <v>NO</v>
      </c>
      <c r="R38" s="84" t="str">
        <f>[34]Outubro!$I$21</f>
        <v>NO</v>
      </c>
      <c r="S38" s="84" t="str">
        <f>[34]Outubro!$I$22</f>
        <v>NO</v>
      </c>
      <c r="T38" s="144" t="str">
        <f>[34]Outubro!$I$23</f>
        <v>NO</v>
      </c>
      <c r="U38" s="144" t="str">
        <f>[34]Outubro!$I$24</f>
        <v>NO</v>
      </c>
      <c r="V38" s="84" t="str">
        <f>[34]Outubro!$I$25</f>
        <v>NO</v>
      </c>
      <c r="W38" s="144" t="str">
        <f>[34]Outubro!$I$26</f>
        <v>NO</v>
      </c>
      <c r="X38" s="144" t="str">
        <f>[34]Outubro!$I$27</f>
        <v>NO</v>
      </c>
      <c r="Y38" s="144" t="str">
        <f>[34]Outubro!$I$28</f>
        <v>NO</v>
      </c>
      <c r="Z38" s="144" t="str">
        <f>[34]Outubro!$I$29</f>
        <v>NO</v>
      </c>
      <c r="AA38" s="144" t="str">
        <f>[34]Outubro!$I$30</f>
        <v>NO</v>
      </c>
      <c r="AB38" s="144" t="str">
        <f>[34]Outubro!$I$31</f>
        <v>NO</v>
      </c>
      <c r="AC38" s="144" t="str">
        <f>[34]Outubro!$I$32</f>
        <v>NO</v>
      </c>
      <c r="AD38" s="144" t="str">
        <f>[34]Outubro!$I$33</f>
        <v>NO</v>
      </c>
      <c r="AE38" s="144" t="str">
        <f>[34]Outubro!$I$34</f>
        <v>NO</v>
      </c>
      <c r="AF38" s="144" t="str">
        <f>[34]Outubro!$I$35</f>
        <v>NO</v>
      </c>
      <c r="AG38" s="118" t="str">
        <f>[34]Outubro!$I$36</f>
        <v>NO</v>
      </c>
    </row>
    <row r="39" spans="1:33" ht="12.75" customHeight="1" x14ac:dyDescent="0.2">
      <c r="A39" s="89" t="s">
        <v>196</v>
      </c>
      <c r="B39" s="84" t="str">
        <f>[35]Outubro!$I$5</f>
        <v>NO</v>
      </c>
      <c r="C39" s="84" t="str">
        <f>[35]Outubro!$I$6</f>
        <v>S</v>
      </c>
      <c r="D39" s="84" t="str">
        <f>[35]Outubro!$I$7</f>
        <v>S</v>
      </c>
      <c r="E39" s="84" t="str">
        <f>[35]Outubro!$I$8</f>
        <v>S</v>
      </c>
      <c r="F39" s="84" t="str">
        <f>[35]Outubro!$I$9</f>
        <v>S</v>
      </c>
      <c r="G39" s="84" t="str">
        <f>[35]Outubro!$I$10</f>
        <v>S</v>
      </c>
      <c r="H39" s="84" t="str">
        <f>[35]Outubro!$I$11</f>
        <v>S</v>
      </c>
      <c r="I39" s="84" t="str">
        <f>[35]Outubro!$I$12</f>
        <v>NO</v>
      </c>
      <c r="J39" s="84" t="str">
        <f>[35]Outubro!$I$13</f>
        <v>NO</v>
      </c>
      <c r="K39" s="84" t="str">
        <f>[35]Outubro!$I$14</f>
        <v>NO</v>
      </c>
      <c r="L39" s="84" t="str">
        <f>[35]Outubro!$I$15</f>
        <v>S</v>
      </c>
      <c r="M39" s="84" t="str">
        <f>[35]Outubro!$I$16</f>
        <v>NE</v>
      </c>
      <c r="N39" s="84" t="str">
        <f>[35]Outubro!$I$17</f>
        <v>NO</v>
      </c>
      <c r="O39" s="84" t="str">
        <f>[35]Outubro!$I$18</f>
        <v>N</v>
      </c>
      <c r="P39" s="84" t="str">
        <f>[35]Outubro!$I$19</f>
        <v>S</v>
      </c>
      <c r="Q39" s="84" t="str">
        <f>[35]Outubro!$I$20</f>
        <v>NE</v>
      </c>
      <c r="R39" s="84" t="str">
        <f>[35]Outubro!$I$21</f>
        <v>NO</v>
      </c>
      <c r="S39" s="84" t="str">
        <f>[35]Outubro!$I$22</f>
        <v>NO</v>
      </c>
      <c r="T39" s="144" t="str">
        <f>[35]Outubro!$I$23</f>
        <v>SE</v>
      </c>
      <c r="U39" s="144" t="str">
        <f>[35]Outubro!$I$24</f>
        <v>SE</v>
      </c>
      <c r="V39" s="144" t="str">
        <f>[35]Outubro!$I$25</f>
        <v>SE</v>
      </c>
      <c r="W39" s="144" t="str">
        <f>[35]Outubro!$I$26</f>
        <v>NO</v>
      </c>
      <c r="X39" s="144" t="str">
        <f>[35]Outubro!$I$27</f>
        <v>N</v>
      </c>
      <c r="Y39" s="144" t="str">
        <f>[35]Outubro!$I$28</f>
        <v>S</v>
      </c>
      <c r="Z39" s="144" t="str">
        <f>[35]Outubro!$I$29</f>
        <v>NO</v>
      </c>
      <c r="AA39" s="144" t="str">
        <f>[35]Outubro!$I$30</f>
        <v>NO</v>
      </c>
      <c r="AB39" s="144" t="str">
        <f>[35]Outubro!$I$31</f>
        <v>NO</v>
      </c>
      <c r="AC39" s="144" t="str">
        <f>[35]Outubro!$I$32</f>
        <v>S</v>
      </c>
      <c r="AD39" s="144" t="str">
        <f>[35]Outubro!$I$33</f>
        <v>NO</v>
      </c>
      <c r="AE39" s="144" t="str">
        <f>[35]Outubro!$I$34</f>
        <v>S</v>
      </c>
      <c r="AF39" s="144" t="str">
        <f>[35]Outubro!$I$35</f>
        <v>NO</v>
      </c>
      <c r="AG39" s="118" t="str">
        <f>[35]Outubro!$I$36</f>
        <v>NO</v>
      </c>
    </row>
    <row r="40" spans="1:33" ht="12.75" customHeight="1" x14ac:dyDescent="0.2">
      <c r="A40" s="89" t="s">
        <v>197</v>
      </c>
      <c r="B40" s="84" t="str">
        <f>[36]Outubro!$I$5</f>
        <v>NE</v>
      </c>
      <c r="C40" s="84" t="str">
        <f>[36]Outubro!$I$6</f>
        <v>L</v>
      </c>
      <c r="D40" s="84" t="str">
        <f>[36]Outubro!$I$7</f>
        <v>SO</v>
      </c>
      <c r="E40" s="84" t="str">
        <f>[36]Outubro!$I$8</f>
        <v>S</v>
      </c>
      <c r="F40" s="84" t="str">
        <f>[36]Outubro!$I$9</f>
        <v>SE</v>
      </c>
      <c r="G40" s="84" t="str">
        <f>[36]Outubro!$I$10</f>
        <v>L</v>
      </c>
      <c r="H40" s="84" t="str">
        <f>[36]Outubro!$I$11</f>
        <v>L</v>
      </c>
      <c r="I40" s="84" t="str">
        <f>[36]Outubro!$I$12</f>
        <v>L</v>
      </c>
      <c r="J40" s="84" t="str">
        <f>[36]Outubro!$I$13</f>
        <v>SE</v>
      </c>
      <c r="K40" s="84" t="str">
        <f>[36]Outubro!$I$14</f>
        <v>NE</v>
      </c>
      <c r="L40" s="84" t="str">
        <f>[36]Outubro!$I$15</f>
        <v>L</v>
      </c>
      <c r="M40" s="84" t="str">
        <f>[36]Outubro!$I$16</f>
        <v>L</v>
      </c>
      <c r="N40" s="84" t="str">
        <f>[36]Outubro!$I$17</f>
        <v>NE</v>
      </c>
      <c r="O40" s="84" t="str">
        <f>[36]Outubro!$I$18</f>
        <v>S</v>
      </c>
      <c r="P40" s="84" t="str">
        <f>[36]Outubro!$I$19</f>
        <v>S</v>
      </c>
      <c r="Q40" s="84" t="str">
        <f>[36]Outubro!$I$20</f>
        <v>N</v>
      </c>
      <c r="R40" s="84" t="str">
        <f>[36]Outubro!$I$21</f>
        <v>L</v>
      </c>
      <c r="S40" s="84" t="str">
        <f>[36]Outubro!$I$22</f>
        <v>L</v>
      </c>
      <c r="T40" s="144" t="str">
        <f>[36]Outubro!$I$23</f>
        <v>NO</v>
      </c>
      <c r="U40" s="144" t="str">
        <f>[36]Outubro!$I$24</f>
        <v>L</v>
      </c>
      <c r="V40" s="144" t="str">
        <f>[36]Outubro!$I$25</f>
        <v>L</v>
      </c>
      <c r="W40" s="144" t="str">
        <f>[36]Outubro!$I$26</f>
        <v>L</v>
      </c>
      <c r="X40" s="144" t="str">
        <f>[36]Outubro!$I$27</f>
        <v>L</v>
      </c>
      <c r="Y40" s="144" t="str">
        <f>[36]Outubro!$I$28</f>
        <v>NE</v>
      </c>
      <c r="Z40" s="144" t="str">
        <f>[36]Outubro!$I$29</f>
        <v>NE</v>
      </c>
      <c r="AA40" s="144" t="str">
        <f>[36]Outubro!$I$30</f>
        <v>NO</v>
      </c>
      <c r="AB40" s="144" t="str">
        <f>[36]Outubro!$I$31</f>
        <v>SO</v>
      </c>
      <c r="AC40" s="144" t="str">
        <f>[36]Outubro!$I$32</f>
        <v>S</v>
      </c>
      <c r="AD40" s="144" t="str">
        <f>[36]Outubro!$I$33</f>
        <v>SE</v>
      </c>
      <c r="AE40" s="144" t="str">
        <f>[36]Outubro!$I$34</f>
        <v>NE</v>
      </c>
      <c r="AF40" s="144" t="str">
        <f>[36]Outubro!$I$35</f>
        <v>L</v>
      </c>
      <c r="AG40" s="118" t="str">
        <f>[36]Outubro!$I$36</f>
        <v>L</v>
      </c>
    </row>
    <row r="41" spans="1:33" ht="12.75" customHeight="1" x14ac:dyDescent="0.2">
      <c r="A41" s="89" t="s">
        <v>198</v>
      </c>
      <c r="B41" s="144" t="str">
        <f>[37]Outubro!$I$5</f>
        <v>NE</v>
      </c>
      <c r="C41" s="144" t="str">
        <f>[37]Outubro!$I$6</f>
        <v>NE</v>
      </c>
      <c r="D41" s="144" t="str">
        <f>[37]Outubro!$I$7</f>
        <v>SO</v>
      </c>
      <c r="E41" s="144" t="str">
        <f>[37]Outubro!$I$8</f>
        <v>S</v>
      </c>
      <c r="F41" s="144" t="str">
        <f>[37]Outubro!$I$9</f>
        <v>S</v>
      </c>
      <c r="G41" s="144" t="str">
        <f>[37]Outubro!$I$10</f>
        <v>NE</v>
      </c>
      <c r="H41" s="144" t="str">
        <f>[37]Outubro!$I$11</f>
        <v>NE</v>
      </c>
      <c r="I41" s="144" t="str">
        <f>[37]Outubro!$I$12</f>
        <v>L</v>
      </c>
      <c r="J41" s="144" t="str">
        <f>[37]Outubro!$I$13</f>
        <v>NE</v>
      </c>
      <c r="K41" s="144" t="str">
        <f>[37]Outubro!$I$14</f>
        <v>SE</v>
      </c>
      <c r="L41" s="144" t="str">
        <f>[37]Outubro!$I$15</f>
        <v>L</v>
      </c>
      <c r="M41" s="144" t="str">
        <f>[37]Outubro!$I$16</f>
        <v>NE</v>
      </c>
      <c r="N41" s="144" t="str">
        <f>[37]Outubro!$I$17</f>
        <v>NE</v>
      </c>
      <c r="O41" s="144" t="str">
        <f>[37]Outubro!$I$18</f>
        <v>SO</v>
      </c>
      <c r="P41" s="144" t="str">
        <f>[37]Outubro!$I$19</f>
        <v>SO</v>
      </c>
      <c r="Q41" s="144" t="str">
        <f>[37]Outubro!$I$20</f>
        <v>SE</v>
      </c>
      <c r="R41" s="144" t="str">
        <f>[37]Outubro!$I$21</f>
        <v>L</v>
      </c>
      <c r="S41" s="144" t="str">
        <f>[37]Outubro!$I$22</f>
        <v>NE</v>
      </c>
      <c r="T41" s="144" t="str">
        <f>[37]Outubro!$I$23</f>
        <v>SE</v>
      </c>
      <c r="U41" s="144" t="str">
        <f>[37]Outubro!$I$24</f>
        <v>NE</v>
      </c>
      <c r="V41" s="144" t="str">
        <f>[37]Outubro!$I$25</f>
        <v>L</v>
      </c>
      <c r="W41" s="144" t="str">
        <f>[37]Outubro!$I$26</f>
        <v>NE</v>
      </c>
      <c r="X41" s="144" t="str">
        <f>[37]Outubro!$I$27</f>
        <v>L</v>
      </c>
      <c r="Y41" s="144" t="str">
        <f>[37]Outubro!$I$28</f>
        <v>NE</v>
      </c>
      <c r="Z41" s="144" t="str">
        <f>[37]Outubro!$I$29</f>
        <v>NE</v>
      </c>
      <c r="AA41" s="144" t="str">
        <f>[37]Outubro!$I$30</f>
        <v>NE</v>
      </c>
      <c r="AB41" s="144" t="str">
        <f>[37]Outubro!$I$31</f>
        <v>SO</v>
      </c>
      <c r="AC41" s="144" t="str">
        <f>[37]Outubro!$I$32</f>
        <v>S</v>
      </c>
      <c r="AD41" s="144" t="str">
        <f>[37]Outubro!$I$33</f>
        <v>NE</v>
      </c>
      <c r="AE41" s="144" t="str">
        <f>[37]Outubro!$I$34</f>
        <v>NE</v>
      </c>
      <c r="AF41" s="144" t="str">
        <f>[37]Outubro!$I$35</f>
        <v>NE</v>
      </c>
      <c r="AG41" s="118" t="str">
        <f>[37]Outubro!$I$36</f>
        <v>NE</v>
      </c>
    </row>
    <row r="42" spans="1:33" ht="12.75" customHeight="1" x14ac:dyDescent="0.2">
      <c r="A42" s="89" t="s">
        <v>199</v>
      </c>
      <c r="B42" s="144" t="str">
        <f>[38]Outubro!$I$5</f>
        <v>L</v>
      </c>
      <c r="C42" s="144" t="str">
        <f>[38]Outubro!$I$6</f>
        <v>NO</v>
      </c>
      <c r="D42" s="144" t="str">
        <f>[38]Outubro!$I$7</f>
        <v>O</v>
      </c>
      <c r="E42" s="144" t="str">
        <f>[38]Outubro!$I$8</f>
        <v>S</v>
      </c>
      <c r="F42" s="144" t="str">
        <f>[38]Outubro!$I$9</f>
        <v>SE</v>
      </c>
      <c r="G42" s="144" t="str">
        <f>[38]Outubro!$I$10</f>
        <v>L</v>
      </c>
      <c r="H42" s="144" t="str">
        <f>[38]Outubro!$I$11</f>
        <v>SE</v>
      </c>
      <c r="I42" s="144" t="str">
        <f>[38]Outubro!$I$12</f>
        <v>L</v>
      </c>
      <c r="J42" s="144" t="str">
        <f>[38]Outubro!$I$13</f>
        <v>L</v>
      </c>
      <c r="K42" s="144" t="str">
        <f>[38]Outubro!$I$14</f>
        <v>SE</v>
      </c>
      <c r="L42" s="144" t="str">
        <f>[38]Outubro!$I$15</f>
        <v>SE</v>
      </c>
      <c r="M42" s="144" t="str">
        <f>[38]Outubro!$I$16</f>
        <v>L</v>
      </c>
      <c r="N42" s="144" t="str">
        <f>[38]Outubro!$I$17</f>
        <v>O</v>
      </c>
      <c r="O42" s="144" t="str">
        <f>[38]Outubro!$I$18</f>
        <v>S</v>
      </c>
      <c r="P42" s="144" t="str">
        <f>[38]Outubro!$I$19</f>
        <v>S</v>
      </c>
      <c r="Q42" s="144" t="str">
        <f>[38]Outubro!$I$20</f>
        <v>N</v>
      </c>
      <c r="R42" s="144" t="str">
        <f>[38]Outubro!$I$21</f>
        <v>L</v>
      </c>
      <c r="S42" s="144" t="str">
        <f>[38]Outubro!$I$22</f>
        <v>L</v>
      </c>
      <c r="T42" s="144" t="str">
        <f>[38]Outubro!$I$23</f>
        <v>L</v>
      </c>
      <c r="U42" s="144" t="str">
        <f>[38]Outubro!$I$24</f>
        <v>SE</v>
      </c>
      <c r="V42" s="144" t="str">
        <f>[38]Outubro!$I$25</f>
        <v>L</v>
      </c>
      <c r="W42" s="144" t="str">
        <f>[38]Outubro!$I$26</f>
        <v>SE</v>
      </c>
      <c r="X42" s="144" t="str">
        <f>[38]Outubro!$I$27</f>
        <v>SE</v>
      </c>
      <c r="Y42" s="144" t="str">
        <f>[38]Outubro!$I$28</f>
        <v>L</v>
      </c>
      <c r="Z42" s="144" t="str">
        <f>[38]Outubro!$I$29</f>
        <v>NO</v>
      </c>
      <c r="AA42" s="144" t="str">
        <f>[38]Outubro!$I$30</f>
        <v>N</v>
      </c>
      <c r="AB42" s="144" t="str">
        <f>[38]Outubro!$I$31</f>
        <v>SO</v>
      </c>
      <c r="AC42" s="144" t="str">
        <f>[38]Outubro!$I$32</f>
        <v>S</v>
      </c>
      <c r="AD42" s="144" t="str">
        <f>[38]Outubro!$I$33</f>
        <v>SE</v>
      </c>
      <c r="AE42" s="144" t="str">
        <f>[38]Outubro!$I$34</f>
        <v>L</v>
      </c>
      <c r="AF42" s="144" t="str">
        <f>[38]Outubro!$I$35</f>
        <v>L</v>
      </c>
      <c r="AG42" s="118" t="str">
        <f>[38]Outubro!$I$36</f>
        <v>L</v>
      </c>
    </row>
    <row r="43" spans="1:33" ht="12.75" customHeight="1" x14ac:dyDescent="0.2">
      <c r="A43" s="89" t="s">
        <v>200</v>
      </c>
      <c r="B43" s="144" t="str">
        <f>[39]Outubro!$I$5</f>
        <v>N</v>
      </c>
      <c r="C43" s="144" t="str">
        <f>[39]Outubro!$I$6</f>
        <v>NO</v>
      </c>
      <c r="D43" s="144" t="str">
        <f>[39]Outubro!$I$7</f>
        <v>S</v>
      </c>
      <c r="E43" s="144" t="str">
        <f>[39]Outubro!$I$8</f>
        <v>S</v>
      </c>
      <c r="F43" s="144" t="str">
        <f>[39]Outubro!$I$9</f>
        <v>S</v>
      </c>
      <c r="G43" s="144" t="str">
        <f>[39]Outubro!$I$10</f>
        <v>NE</v>
      </c>
      <c r="H43" s="144" t="str">
        <f>[39]Outubro!$I$11</f>
        <v>L</v>
      </c>
      <c r="I43" s="144" t="str">
        <f>[39]Outubro!$I$12</f>
        <v>NE</v>
      </c>
      <c r="J43" s="144" t="str">
        <f>[39]Outubro!$I$13</f>
        <v>NE</v>
      </c>
      <c r="K43" s="144" t="str">
        <f>[39]Outubro!$I$14</f>
        <v>SE</v>
      </c>
      <c r="L43" s="144" t="str">
        <f>[39]Outubro!$I$15</f>
        <v>SE</v>
      </c>
      <c r="M43" s="144" t="str">
        <f>[39]Outubro!$I$16</f>
        <v>NE</v>
      </c>
      <c r="N43" s="144" t="str">
        <f>[39]Outubro!$I$17</f>
        <v>O</v>
      </c>
      <c r="O43" s="144" t="str">
        <f>[39]Outubro!$I$18</f>
        <v>S</v>
      </c>
      <c r="P43" s="144" t="str">
        <f>[39]Outubro!$I$19</f>
        <v>SO</v>
      </c>
      <c r="Q43" s="144" t="str">
        <f>[39]Outubro!$I$20</f>
        <v>N</v>
      </c>
      <c r="R43" s="144" t="str">
        <f>[39]Outubro!$I$21</f>
        <v>NE</v>
      </c>
      <c r="S43" s="144" t="str">
        <f>[39]Outubro!$I$22</f>
        <v>NE</v>
      </c>
      <c r="T43" s="144" t="str">
        <f>[39]Outubro!$I$23</f>
        <v>L</v>
      </c>
      <c r="U43" s="144" t="str">
        <f>[39]Outubro!$I$24</f>
        <v>L</v>
      </c>
      <c r="V43" s="144" t="str">
        <f>[39]Outubro!$I$25</f>
        <v>L</v>
      </c>
      <c r="W43" s="144" t="str">
        <f>[39]Outubro!$I$26</f>
        <v>NE</v>
      </c>
      <c r="X43" s="144" t="str">
        <f>[39]Outubro!$I$27</f>
        <v>L</v>
      </c>
      <c r="Y43" s="144" t="str">
        <f>[39]Outubro!$I$28</f>
        <v>NE</v>
      </c>
      <c r="Z43" s="144" t="str">
        <f>[39]Outubro!$I$29</f>
        <v>N</v>
      </c>
      <c r="AA43" s="144" t="str">
        <f>[39]Outubro!$I$30</f>
        <v>N</v>
      </c>
      <c r="AB43" s="144" t="str">
        <f>[39]Outubro!$I$31</f>
        <v>S</v>
      </c>
      <c r="AC43" s="144" t="str">
        <f>[39]Outubro!$I$32</f>
        <v>S</v>
      </c>
      <c r="AD43" s="144" t="str">
        <f>[39]Outubro!$I$33</f>
        <v>SE</v>
      </c>
      <c r="AE43" s="144" t="str">
        <f>[39]Outubro!$I$34</f>
        <v>NE</v>
      </c>
      <c r="AF43" s="144" t="str">
        <f>[39]Outubro!$I$35</f>
        <v>NO</v>
      </c>
      <c r="AG43" s="118" t="str">
        <f>[39]Outubro!$I$36</f>
        <v>NE</v>
      </c>
    </row>
    <row r="44" spans="1:33" ht="12.75" customHeight="1" x14ac:dyDescent="0.2">
      <c r="A44" s="89" t="s">
        <v>201</v>
      </c>
      <c r="B44" s="84" t="str">
        <f>[40]Outubro!$I$5</f>
        <v>NE</v>
      </c>
      <c r="C44" s="84" t="str">
        <f>[40]Outubro!$I$6</f>
        <v>NE</v>
      </c>
      <c r="D44" s="84" t="str">
        <f>[40]Outubro!$I$7</f>
        <v>NE</v>
      </c>
      <c r="E44" s="84" t="str">
        <f>[40]Outubro!$I$8</f>
        <v>SE</v>
      </c>
      <c r="F44" s="84" t="str">
        <f>[40]Outubro!$I$9</f>
        <v>SE</v>
      </c>
      <c r="G44" s="84" t="str">
        <f>[40]Outubro!$I$10</f>
        <v>NE</v>
      </c>
      <c r="H44" s="84" t="str">
        <f>[40]Outubro!$I$11</f>
        <v>NE</v>
      </c>
      <c r="I44" s="84" t="str">
        <f>[40]Outubro!$I$12</f>
        <v>NO</v>
      </c>
      <c r="J44" s="84" t="str">
        <f>[40]Outubro!$I$13</f>
        <v>NE</v>
      </c>
      <c r="K44" s="84" t="str">
        <f>[40]Outubro!$I$14</f>
        <v>NE</v>
      </c>
      <c r="L44" s="84" t="str">
        <f>[40]Outubro!$I$15</f>
        <v>L</v>
      </c>
      <c r="M44" s="84" t="str">
        <f>[40]Outubro!$I$16</f>
        <v>NE</v>
      </c>
      <c r="N44" s="84" t="str">
        <f>[40]Outubro!$I$17</f>
        <v>NE</v>
      </c>
      <c r="O44" s="84" t="str">
        <f>[40]Outubro!$I$18</f>
        <v>NE</v>
      </c>
      <c r="P44" s="84" t="str">
        <f>[40]Outubro!$I$19</f>
        <v>S</v>
      </c>
      <c r="Q44" s="84" t="str">
        <f>[40]Outubro!$I$20</f>
        <v>N</v>
      </c>
      <c r="R44" s="84" t="str">
        <f>[40]Outubro!$I$21</f>
        <v>NE</v>
      </c>
      <c r="S44" s="84" t="str">
        <f>[40]Outubro!$I$22</f>
        <v>NO</v>
      </c>
      <c r="T44" s="144" t="str">
        <f>[40]Outubro!$I$23</f>
        <v>S</v>
      </c>
      <c r="U44" s="144" t="str">
        <f>[40]Outubro!$I$24</f>
        <v>L</v>
      </c>
      <c r="V44" s="144" t="str">
        <f>[40]Outubro!$I$25</f>
        <v>L</v>
      </c>
      <c r="W44" s="144" t="str">
        <f>[40]Outubro!$I$26</f>
        <v>NE</v>
      </c>
      <c r="X44" s="144" t="str">
        <f>[40]Outubro!$I$27</f>
        <v>NE</v>
      </c>
      <c r="Y44" s="144" t="str">
        <f>[40]Outubro!$I$28</f>
        <v>NE</v>
      </c>
      <c r="Z44" s="144" t="str">
        <f>[40]Outubro!$I$29</f>
        <v>N</v>
      </c>
      <c r="AA44" s="144" t="str">
        <f>[40]Outubro!$I$30</f>
        <v>NE</v>
      </c>
      <c r="AB44" s="144" t="str">
        <f>[40]Outubro!$I$31</f>
        <v>SO</v>
      </c>
      <c r="AC44" s="144" t="str">
        <f>[40]Outubro!$I$32</f>
        <v>SO</v>
      </c>
      <c r="AD44" s="144" t="str">
        <f>[40]Outubro!$I$33</f>
        <v>NE</v>
      </c>
      <c r="AE44" s="144" t="str">
        <f>[40]Outubro!$I$34</f>
        <v>NE</v>
      </c>
      <c r="AF44" s="144" t="str">
        <f>[40]Outubro!$I$35</f>
        <v>NE</v>
      </c>
      <c r="AG44" s="118" t="str">
        <f>[40]Outubro!$I$36</f>
        <v>NE</v>
      </c>
    </row>
    <row r="45" spans="1:33" ht="12.75" customHeight="1" x14ac:dyDescent="0.2">
      <c r="A45" s="89" t="s">
        <v>163</v>
      </c>
      <c r="B45" s="84" t="str">
        <f>[41]Outubro!$I$5</f>
        <v>NE</v>
      </c>
      <c r="C45" s="84" t="str">
        <f>[41]Outubro!$I$6</f>
        <v>NE</v>
      </c>
      <c r="D45" s="84" t="str">
        <f>[41]Outubro!$I$7</f>
        <v>NE</v>
      </c>
      <c r="E45" s="84" t="str">
        <f>[41]Outubro!$I$8</f>
        <v>S</v>
      </c>
      <c r="F45" s="84" t="str">
        <f>[41]Outubro!$I$9</f>
        <v>S</v>
      </c>
      <c r="G45" s="84" t="str">
        <f>[41]Outubro!$I$10</f>
        <v>L</v>
      </c>
      <c r="H45" s="84" t="str">
        <f>[41]Outubro!$I$11</f>
        <v>L</v>
      </c>
      <c r="I45" s="84" t="str">
        <f>[41]Outubro!$I$12</f>
        <v>NE</v>
      </c>
      <c r="J45" s="84" t="str">
        <f>[41]Outubro!$I$13</f>
        <v>NE</v>
      </c>
      <c r="K45" s="84" t="str">
        <f>[41]Outubro!$I$14</f>
        <v>L</v>
      </c>
      <c r="L45" s="84" t="str">
        <f>[41]Outubro!$I$15</f>
        <v>L</v>
      </c>
      <c r="M45" s="84" t="str">
        <f>[41]Outubro!$I$16</f>
        <v>L</v>
      </c>
      <c r="N45" s="84" t="str">
        <f>[41]Outubro!$I$17</f>
        <v>NE</v>
      </c>
      <c r="O45" s="84" t="str">
        <f>[41]Outubro!$I$18</f>
        <v>NE</v>
      </c>
      <c r="P45" s="84" t="str">
        <f>[41]Outubro!$I$19</f>
        <v>S</v>
      </c>
      <c r="Q45" s="144" t="str">
        <f>[41]Outubro!$I$20</f>
        <v>S</v>
      </c>
      <c r="R45" s="144" t="str">
        <f>[41]Outubro!$I$21</f>
        <v>NE</v>
      </c>
      <c r="S45" s="144" t="str">
        <f>[41]Outubro!$I$22</f>
        <v>L</v>
      </c>
      <c r="T45" s="144" t="str">
        <f>[41]Outubro!$I$23</f>
        <v>N</v>
      </c>
      <c r="U45" s="144" t="str">
        <f>[41]Outubro!$I$24</f>
        <v>L</v>
      </c>
      <c r="V45" s="144" t="str">
        <f>[41]Outubro!$I$25</f>
        <v>L</v>
      </c>
      <c r="W45" s="144" t="str">
        <f>[41]Outubro!$I$26</f>
        <v>L</v>
      </c>
      <c r="X45" s="144" t="str">
        <f>[41]Outubro!$I$27</f>
        <v>L</v>
      </c>
      <c r="Y45" s="144" t="str">
        <f>[41]Outubro!$I$28</f>
        <v>NE</v>
      </c>
      <c r="Z45" s="144" t="str">
        <f>[41]Outubro!$I$29</f>
        <v>N</v>
      </c>
      <c r="AA45" s="144" t="str">
        <f>[41]Outubro!$I$30</f>
        <v>NE</v>
      </c>
      <c r="AB45" s="144" t="str">
        <f>[41]Outubro!$I$31</f>
        <v>SO</v>
      </c>
      <c r="AC45" s="144" t="str">
        <f>[41]Outubro!$I$32</f>
        <v>SO</v>
      </c>
      <c r="AD45" s="144" t="str">
        <f>[41]Outubro!$I$33</f>
        <v>L</v>
      </c>
      <c r="AE45" s="144" t="str">
        <f>[41]Outubro!$I$34</f>
        <v>NE</v>
      </c>
      <c r="AF45" s="144" t="str">
        <f>[41]Outubro!$I$35</f>
        <v>NE</v>
      </c>
      <c r="AG45" s="118" t="str">
        <f>[41]Outubro!$I$36</f>
        <v>NE</v>
      </c>
    </row>
    <row r="46" spans="1:33" ht="12.75" customHeight="1" x14ac:dyDescent="0.2">
      <c r="A46" s="89" t="s">
        <v>202</v>
      </c>
      <c r="B46" s="84" t="str">
        <f>[42]Outubro!$I$5</f>
        <v>N</v>
      </c>
      <c r="C46" s="84" t="str">
        <f>[42]Outubro!$I$6</f>
        <v>SE</v>
      </c>
      <c r="D46" s="84" t="str">
        <f>[42]Outubro!$I$7</f>
        <v>S</v>
      </c>
      <c r="E46" s="84" t="str">
        <f>[42]Outubro!$I$8</f>
        <v>O</v>
      </c>
      <c r="F46" s="84" t="str">
        <f>[42]Outubro!$I$9</f>
        <v>SE</v>
      </c>
      <c r="G46" s="84" t="str">
        <f>[42]Outubro!$I$10</f>
        <v>N</v>
      </c>
      <c r="H46" s="84" t="str">
        <f>[42]Outubro!$I$11</f>
        <v>N</v>
      </c>
      <c r="I46" s="84" t="str">
        <f>[42]Outubro!$I$12</f>
        <v>NE</v>
      </c>
      <c r="J46" s="84" t="str">
        <f>[42]Outubro!$I$13</f>
        <v>N</v>
      </c>
      <c r="K46" s="84" t="str">
        <f>[42]Outubro!$I$14</f>
        <v>L</v>
      </c>
      <c r="L46" s="84" t="str">
        <f>[42]Outubro!$I$15</f>
        <v>S</v>
      </c>
      <c r="M46" s="84" t="str">
        <f>[42]Outubro!$I$16</f>
        <v>L</v>
      </c>
      <c r="N46" s="84" t="str">
        <f>[42]Outubro!$I$17</f>
        <v>O</v>
      </c>
      <c r="O46" s="84" t="str">
        <f>[42]Outubro!$I$18</f>
        <v>O</v>
      </c>
      <c r="P46" s="84" t="str">
        <f>[42]Outubro!$I$19</f>
        <v>SO</v>
      </c>
      <c r="Q46" s="84" t="str">
        <f>[42]Outubro!$I$20</f>
        <v>N</v>
      </c>
      <c r="R46" s="84" t="str">
        <f>[42]Outubro!$I$21</f>
        <v>SE</v>
      </c>
      <c r="S46" s="84" t="str">
        <f>[42]Outubro!$I$22</f>
        <v>N</v>
      </c>
      <c r="T46" s="144" t="str">
        <f>[42]Outubro!$I$23</f>
        <v>SE</v>
      </c>
      <c r="U46" s="144" t="str">
        <f>[42]Outubro!$I$24</f>
        <v>NE</v>
      </c>
      <c r="V46" s="144" t="str">
        <f>[42]Outubro!$I$25</f>
        <v>S</v>
      </c>
      <c r="W46" s="144" t="str">
        <f>[42]Outubro!$I$26</f>
        <v>SE</v>
      </c>
      <c r="X46" s="144" t="str">
        <f>[42]Outubro!$I$27</f>
        <v>N</v>
      </c>
      <c r="Y46" s="144" t="str">
        <f>[42]Outubro!$I$28</f>
        <v>SE</v>
      </c>
      <c r="Z46" s="144" t="str">
        <f>[42]Outubro!$I$29</f>
        <v>S</v>
      </c>
      <c r="AA46" s="144" t="str">
        <f>[42]Outubro!$I$30</f>
        <v>N</v>
      </c>
      <c r="AB46" s="144" t="str">
        <f>[42]Outubro!$I$31</f>
        <v>SO</v>
      </c>
      <c r="AC46" s="144" t="str">
        <f>[42]Outubro!$I$32</f>
        <v>SO</v>
      </c>
      <c r="AD46" s="144" t="str">
        <f>[42]Outubro!$I$33</f>
        <v>NO</v>
      </c>
      <c r="AE46" s="144" t="str">
        <f>[42]Outubro!$I$34</f>
        <v>NE</v>
      </c>
      <c r="AF46" s="144" t="str">
        <f>[42]Outubro!$I$35</f>
        <v>N</v>
      </c>
      <c r="AG46" s="118" t="str">
        <f>[42]Outubro!$I$36</f>
        <v>N</v>
      </c>
    </row>
    <row r="47" spans="1:33" ht="12.75" customHeight="1" x14ac:dyDescent="0.2">
      <c r="A47" s="89" t="s">
        <v>203</v>
      </c>
      <c r="B47" s="84" t="str">
        <f>[43]Outubro!$I$5</f>
        <v>N</v>
      </c>
      <c r="C47" s="84" t="str">
        <f>[43]Outubro!$I$6</f>
        <v>NO</v>
      </c>
      <c r="D47" s="84" t="str">
        <f>[43]Outubro!$I$7</f>
        <v>NO</v>
      </c>
      <c r="E47" s="84" t="str">
        <f>[43]Outubro!$I$8</f>
        <v>S</v>
      </c>
      <c r="F47" s="84" t="str">
        <f>[43]Outubro!$I$9</f>
        <v>S</v>
      </c>
      <c r="G47" s="84" t="str">
        <f>[43]Outubro!$I$10</f>
        <v>SE</v>
      </c>
      <c r="H47" s="84" t="str">
        <f>[43]Outubro!$I$11</f>
        <v>SE</v>
      </c>
      <c r="I47" s="84" t="str">
        <f>[43]Outubro!$I$12</f>
        <v>N</v>
      </c>
      <c r="J47" s="84" t="str">
        <f>[43]Outubro!$I$13</f>
        <v>NO</v>
      </c>
      <c r="K47" s="84" t="str">
        <f>[43]Outubro!$I$14</f>
        <v>SE</v>
      </c>
      <c r="L47" s="84" t="str">
        <f>[43]Outubro!$I$15</f>
        <v>SE</v>
      </c>
      <c r="M47" s="84" t="str">
        <f>[43]Outubro!$I$16</f>
        <v>L</v>
      </c>
      <c r="N47" s="84" t="str">
        <f>[43]Outubro!$I$17</f>
        <v>NO</v>
      </c>
      <c r="O47" s="84" t="str">
        <f>[43]Outubro!$I$18</f>
        <v>NO</v>
      </c>
      <c r="P47" s="84" t="str">
        <f>[43]Outubro!$I$19</f>
        <v>NO</v>
      </c>
      <c r="Q47" s="84" t="str">
        <f>[43]Outubro!$I$20</f>
        <v>NO</v>
      </c>
      <c r="R47" s="84" t="str">
        <f>[43]Outubro!$I$21</f>
        <v>N</v>
      </c>
      <c r="S47" s="84" t="str">
        <f>[43]Outubro!$I$22</f>
        <v>NO</v>
      </c>
      <c r="T47" s="144" t="str">
        <f>[43]Outubro!$I$23</f>
        <v>SE</v>
      </c>
      <c r="U47" s="144" t="str">
        <f>[43]Outubro!$I$24</f>
        <v>SE</v>
      </c>
      <c r="V47" s="144" t="str">
        <f>[43]Outubro!$I$25</f>
        <v>SE</v>
      </c>
      <c r="W47" s="144" t="str">
        <f>[43]Outubro!$I$26</f>
        <v>S</v>
      </c>
      <c r="X47" s="144" t="str">
        <f>[43]Outubro!$I$27</f>
        <v>NO</v>
      </c>
      <c r="Y47" s="144" t="str">
        <f>[43]Outubro!$I$28</f>
        <v>NO</v>
      </c>
      <c r="Z47" s="144" t="str">
        <f>[43]Outubro!$I$29</f>
        <v>N</v>
      </c>
      <c r="AA47" s="144" t="str">
        <f>[43]Outubro!$I$30</f>
        <v>NO</v>
      </c>
      <c r="AB47" s="144" t="str">
        <f>[43]Outubro!$I$31</f>
        <v>S</v>
      </c>
      <c r="AC47" s="144" t="str">
        <f>[43]Outubro!$I$32</f>
        <v>S</v>
      </c>
      <c r="AD47" s="144" t="str">
        <f>[43]Outubro!$I$33</f>
        <v>N</v>
      </c>
      <c r="AE47" s="144" t="str">
        <f>[43]Outubro!$I$34</f>
        <v>NE</v>
      </c>
      <c r="AF47" s="144" t="str">
        <f>[43]Outubro!$I$35</f>
        <v>NO</v>
      </c>
      <c r="AG47" s="118" t="str">
        <f>[43]Outubro!$I$36</f>
        <v>NO</v>
      </c>
    </row>
    <row r="48" spans="1:33" ht="12.75" customHeight="1" x14ac:dyDescent="0.2">
      <c r="A48" s="89" t="s">
        <v>178</v>
      </c>
      <c r="B48" s="15" t="str">
        <f>[44]Outubro!$I$5</f>
        <v>NE</v>
      </c>
      <c r="C48" s="15" t="str">
        <f>[44]Outubro!$I$6</f>
        <v>NE</v>
      </c>
      <c r="D48" s="15" t="str">
        <f>[44]Outubro!$I$7</f>
        <v>S</v>
      </c>
      <c r="E48" s="15" t="str">
        <f>[44]Outubro!$I$8</f>
        <v>S</v>
      </c>
      <c r="F48" s="15" t="str">
        <f>[44]Outubro!$I$9</f>
        <v>SE</v>
      </c>
      <c r="G48" s="15" t="str">
        <f>[44]Outubro!$I$10</f>
        <v>L</v>
      </c>
      <c r="H48" s="15" t="str">
        <f>[44]Outubro!$I$11</f>
        <v>SE</v>
      </c>
      <c r="I48" s="15" t="str">
        <f>[44]Outubro!$I$12</f>
        <v>NE</v>
      </c>
      <c r="J48" s="15" t="str">
        <f>[44]Outubro!$I$13</f>
        <v>N</v>
      </c>
      <c r="K48" s="15" t="str">
        <f>[44]Outubro!$I$14</f>
        <v>NE</v>
      </c>
      <c r="L48" s="15" t="str">
        <f>[44]Outubro!$I$15</f>
        <v>SE</v>
      </c>
      <c r="M48" s="15" t="str">
        <f>[44]Outubro!$I$16</f>
        <v>L</v>
      </c>
      <c r="N48" s="15" t="str">
        <f>[44]Outubro!$I$17</f>
        <v>N</v>
      </c>
      <c r="O48" s="15" t="str">
        <f>[44]Outubro!$I$18</f>
        <v>S</v>
      </c>
      <c r="P48" s="15" t="str">
        <f>[44]Outubro!$I$19</f>
        <v>SO</v>
      </c>
      <c r="Q48" s="15" t="str">
        <f>[44]Outubro!$I$20</f>
        <v>SE</v>
      </c>
      <c r="R48" s="15" t="str">
        <f>[44]Outubro!$I$21</f>
        <v>NE</v>
      </c>
      <c r="S48" s="15" t="str">
        <f>[44]Outubro!$I$22</f>
        <v>L</v>
      </c>
      <c r="T48" s="144" t="str">
        <f>[44]Outubro!$I$23</f>
        <v>N</v>
      </c>
      <c r="U48" s="144" t="str">
        <f>[44]Outubro!$I$24</f>
        <v>L</v>
      </c>
      <c r="V48" s="144" t="str">
        <f>[44]Outubro!$I$25</f>
        <v>SE</v>
      </c>
      <c r="W48" s="144" t="str">
        <f>[44]Outubro!$I$26</f>
        <v>L</v>
      </c>
      <c r="X48" s="144" t="str">
        <f>[44]Outubro!$I$27</f>
        <v>SE</v>
      </c>
      <c r="Y48" s="144" t="str">
        <f>[44]Outubro!$I$28</f>
        <v>NE</v>
      </c>
      <c r="Z48" s="144" t="str">
        <f>[44]Outubro!$I$29</f>
        <v>NO</v>
      </c>
      <c r="AA48" s="144" t="str">
        <f>[44]Outubro!$I$30</f>
        <v>NE</v>
      </c>
      <c r="AB48" s="144" t="str">
        <f>[44]Outubro!$I$31</f>
        <v>SO</v>
      </c>
      <c r="AC48" s="144" t="str">
        <f>[44]Outubro!$I$32</f>
        <v>SO</v>
      </c>
      <c r="AD48" s="144" t="str">
        <f>[44]Outubro!$I$33</f>
        <v>L</v>
      </c>
      <c r="AE48" s="144" t="str">
        <f>[44]Outubro!$I$34</f>
        <v>L</v>
      </c>
      <c r="AF48" s="144" t="str">
        <f>[44]Outubro!$I$35</f>
        <v>NE</v>
      </c>
      <c r="AG48" s="118" t="str">
        <f>[44]Outubro!$I$36</f>
        <v>NE</v>
      </c>
    </row>
    <row r="49" spans="1:36" ht="12.75" customHeight="1" x14ac:dyDescent="0.2">
      <c r="A49" s="89" t="s">
        <v>183</v>
      </c>
      <c r="B49" s="84" t="str">
        <f>[45]Outubro!$I$5</f>
        <v>NE</v>
      </c>
      <c r="C49" s="84" t="str">
        <f>[45]Outubro!$I$6</f>
        <v>N</v>
      </c>
      <c r="D49" s="84" t="str">
        <f>[45]Outubro!$I$7</f>
        <v>S</v>
      </c>
      <c r="E49" s="84" t="str">
        <f>[45]Outubro!$I$8</f>
        <v>SO</v>
      </c>
      <c r="F49" s="84" t="str">
        <f>[45]Outubro!$I$9</f>
        <v>S</v>
      </c>
      <c r="G49" s="84" t="str">
        <f>[45]Outubro!$I$10</f>
        <v>SE</v>
      </c>
      <c r="H49" s="84" t="str">
        <f>[45]Outubro!$I$11</f>
        <v>SE</v>
      </c>
      <c r="I49" s="84" t="str">
        <f>[45]Outubro!$I$12</f>
        <v>L</v>
      </c>
      <c r="J49" s="84" t="str">
        <f>[45]Outubro!$I$13</f>
        <v>N</v>
      </c>
      <c r="K49" s="84" t="str">
        <f>[45]Outubro!$I$14</f>
        <v>NE</v>
      </c>
      <c r="L49" s="84" t="str">
        <f>[45]Outubro!$I$15</f>
        <v>L</v>
      </c>
      <c r="M49" s="84" t="str">
        <f>[45]Outubro!$I$16</f>
        <v>L</v>
      </c>
      <c r="N49" s="84" t="str">
        <f>[45]Outubro!$I$17</f>
        <v>O</v>
      </c>
      <c r="O49" s="84" t="str">
        <f>[45]Outubro!$I$18</f>
        <v>SO</v>
      </c>
      <c r="P49" s="84" t="str">
        <f>[45]Outubro!$I$19</f>
        <v>O</v>
      </c>
      <c r="Q49" s="84" t="str">
        <f>[45]Outubro!$I$20</f>
        <v>L</v>
      </c>
      <c r="R49" s="84" t="str">
        <f>[45]Outubro!$I$21</f>
        <v>N</v>
      </c>
      <c r="S49" s="84" t="str">
        <f>[45]Outubro!$I$22</f>
        <v>NE</v>
      </c>
      <c r="T49" s="144" t="str">
        <f>[45]Outubro!$I$23</f>
        <v>S</v>
      </c>
      <c r="U49" s="144" t="str">
        <f>[45]Outubro!$I$24</f>
        <v>SE</v>
      </c>
      <c r="V49" s="144" t="str">
        <f>[45]Outubro!$I$25</f>
        <v>SE</v>
      </c>
      <c r="W49" s="144" t="str">
        <f>[45]Outubro!$I$26</f>
        <v>L</v>
      </c>
      <c r="X49" s="144" t="str">
        <f>[45]Outubro!$I$27</f>
        <v>N</v>
      </c>
      <c r="Y49" s="144" t="str">
        <f>[45]Outubro!$I$28</f>
        <v>NO</v>
      </c>
      <c r="Z49" s="144" t="str">
        <f>[45]Outubro!$I$29</f>
        <v>N</v>
      </c>
      <c r="AA49" s="144" t="str">
        <f>[45]Outubro!$I$30</f>
        <v>NO</v>
      </c>
      <c r="AB49" s="144" t="str">
        <f>[45]Outubro!$I$31</f>
        <v>O</v>
      </c>
      <c r="AC49" s="144" t="str">
        <f>[45]Outubro!$I$32</f>
        <v>O</v>
      </c>
      <c r="AD49" s="144" t="str">
        <f>[45]Outubro!$I$33</f>
        <v>L</v>
      </c>
      <c r="AE49" s="144" t="str">
        <f>[45]Outubro!$I$34</f>
        <v>L</v>
      </c>
      <c r="AF49" s="144" t="str">
        <f>[45]Outubro!$I$35</f>
        <v>N</v>
      </c>
      <c r="AG49" s="118" t="str">
        <f>[45]Outubro!$I$36</f>
        <v>L</v>
      </c>
    </row>
    <row r="50" spans="1:36" s="5" customFormat="1" ht="17.100000000000001" customHeight="1" x14ac:dyDescent="0.2">
      <c r="A50" s="92" t="s">
        <v>107</v>
      </c>
      <c r="B50" s="122" t="s">
        <v>192</v>
      </c>
      <c r="C50" s="122" t="s">
        <v>191</v>
      </c>
      <c r="D50" s="122" t="s">
        <v>190</v>
      </c>
      <c r="E50" s="122" t="s">
        <v>190</v>
      </c>
      <c r="F50" s="122" t="s">
        <v>190</v>
      </c>
      <c r="G50" s="122" t="s">
        <v>190</v>
      </c>
      <c r="H50" s="122" t="s">
        <v>192</v>
      </c>
      <c r="I50" s="122" t="s">
        <v>188</v>
      </c>
      <c r="J50" s="122" t="s">
        <v>191</v>
      </c>
      <c r="K50" s="122" t="s">
        <v>190</v>
      </c>
      <c r="L50" s="122" t="s">
        <v>193</v>
      </c>
      <c r="M50" s="122" t="s">
        <v>194</v>
      </c>
      <c r="N50" s="122" t="s">
        <v>190</v>
      </c>
      <c r="O50" s="122" t="s">
        <v>190</v>
      </c>
      <c r="P50" s="122" t="s">
        <v>190</v>
      </c>
      <c r="Q50" s="122" t="s">
        <v>188</v>
      </c>
      <c r="R50" s="122" t="s">
        <v>191</v>
      </c>
      <c r="S50" s="122" t="s">
        <v>191</v>
      </c>
      <c r="T50" s="122" t="s">
        <v>190</v>
      </c>
      <c r="U50" s="122" t="s">
        <v>194</v>
      </c>
      <c r="V50" s="122" t="s">
        <v>193</v>
      </c>
      <c r="W50" s="122" t="s">
        <v>191</v>
      </c>
      <c r="X50" s="122" t="s">
        <v>191</v>
      </c>
      <c r="Y50" s="122" t="s">
        <v>188</v>
      </c>
      <c r="Z50" s="122" t="s">
        <v>191</v>
      </c>
      <c r="AA50" s="122" t="s">
        <v>191</v>
      </c>
      <c r="AB50" s="122" t="s">
        <v>190</v>
      </c>
      <c r="AC50" s="122" t="s">
        <v>190</v>
      </c>
      <c r="AD50" s="122" t="s">
        <v>188</v>
      </c>
      <c r="AE50" s="122" t="s">
        <v>191</v>
      </c>
      <c r="AF50" s="30" t="s">
        <v>191</v>
      </c>
      <c r="AG50" s="120"/>
    </row>
    <row r="51" spans="1:36" x14ac:dyDescent="0.2">
      <c r="A51" s="162" t="s">
        <v>189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86"/>
      <c r="AG51" s="121" t="s">
        <v>188</v>
      </c>
    </row>
    <row r="52" spans="1:36" x14ac:dyDescent="0.2">
      <c r="A52" s="65"/>
      <c r="B52" s="66"/>
      <c r="C52" s="66"/>
      <c r="D52" s="66" t="s">
        <v>113</v>
      </c>
      <c r="E52" s="66"/>
      <c r="F52" s="66"/>
      <c r="G52" s="66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78"/>
      <c r="AE52" s="78"/>
      <c r="AF52" s="79"/>
      <c r="AG52" s="77"/>
    </row>
    <row r="53" spans="1:36" x14ac:dyDescent="0.2">
      <c r="A53" s="65"/>
      <c r="B53" s="67" t="s">
        <v>114</v>
      </c>
      <c r="C53" s="67"/>
      <c r="D53" s="67"/>
      <c r="E53" s="67"/>
      <c r="F53" s="67"/>
      <c r="G53" s="67"/>
      <c r="H53" s="67"/>
      <c r="I53" s="67"/>
      <c r="J53" s="81"/>
      <c r="K53" s="81"/>
      <c r="L53" s="81"/>
      <c r="M53" s="81" t="s">
        <v>49</v>
      </c>
      <c r="N53" s="81"/>
      <c r="O53" s="81"/>
      <c r="P53" s="81"/>
      <c r="Q53" s="81"/>
      <c r="R53" s="81"/>
      <c r="S53" s="81"/>
      <c r="T53" s="155" t="s">
        <v>108</v>
      </c>
      <c r="U53" s="155"/>
      <c r="V53" s="155"/>
      <c r="W53" s="155"/>
      <c r="X53" s="155"/>
      <c r="Y53" s="81"/>
      <c r="Z53" s="81"/>
      <c r="AA53" s="81"/>
      <c r="AB53" s="81"/>
      <c r="AC53" s="81"/>
      <c r="AD53" s="81"/>
      <c r="AE53" s="81"/>
      <c r="AF53" s="81"/>
      <c r="AG53" s="76"/>
    </row>
    <row r="54" spans="1:36" x14ac:dyDescent="0.2">
      <c r="A54" s="69"/>
      <c r="B54" s="81"/>
      <c r="C54" s="81"/>
      <c r="D54" s="81"/>
      <c r="E54" s="81"/>
      <c r="F54" s="81"/>
      <c r="G54" s="81"/>
      <c r="H54" s="81"/>
      <c r="I54" s="81"/>
      <c r="J54" s="82"/>
      <c r="K54" s="82"/>
      <c r="L54" s="82"/>
      <c r="M54" s="82" t="s">
        <v>50</v>
      </c>
      <c r="N54" s="82"/>
      <c r="O54" s="82"/>
      <c r="P54" s="82"/>
      <c r="Q54" s="81"/>
      <c r="R54" s="81"/>
      <c r="S54" s="81"/>
      <c r="T54" s="156" t="s">
        <v>109</v>
      </c>
      <c r="U54" s="156"/>
      <c r="V54" s="156"/>
      <c r="W54" s="156"/>
      <c r="X54" s="156"/>
      <c r="Y54" s="81"/>
      <c r="Z54" s="81"/>
      <c r="AA54" s="81"/>
      <c r="AB54" s="81"/>
      <c r="AC54" s="81"/>
      <c r="AD54" s="78"/>
      <c r="AE54" s="81"/>
      <c r="AF54" s="81"/>
      <c r="AG54" s="70"/>
      <c r="AH54" s="2"/>
    </row>
    <row r="55" spans="1:36" x14ac:dyDescent="0.2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78"/>
      <c r="AE55" s="81"/>
      <c r="AF55" s="81"/>
      <c r="AG55" s="77"/>
    </row>
    <row r="56" spans="1:36" x14ac:dyDescent="0.2">
      <c r="A56" s="69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114"/>
    </row>
    <row r="57" spans="1:36" ht="13.5" thickBot="1" x14ac:dyDescent="0.25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115"/>
    </row>
    <row r="58" spans="1:36" x14ac:dyDescent="0.2">
      <c r="L58" s="2" t="s">
        <v>51</v>
      </c>
    </row>
    <row r="60" spans="1:36" x14ac:dyDescent="0.2">
      <c r="Q60" s="2" t="s">
        <v>51</v>
      </c>
      <c r="AJ60" s="19" t="s">
        <v>51</v>
      </c>
    </row>
    <row r="61" spans="1:36" x14ac:dyDescent="0.2">
      <c r="AJ61" s="19" t="s">
        <v>51</v>
      </c>
    </row>
    <row r="62" spans="1:36" x14ac:dyDescent="0.2">
      <c r="AB62" s="2" t="s">
        <v>51</v>
      </c>
      <c r="AI62" s="19" t="s">
        <v>51</v>
      </c>
    </row>
  </sheetData>
  <sheetProtection algorithmName="SHA-512" hashValue="DRyyVB1ffgZFEnK4rbOLfwH0K/P5EqZjhlb98Bhpx9WjNX9R2JXMjkrJLMDlgiNwJXHuO4evjTsoc7D0r+/7Yw==" saltValue="teFcZFrSEDV5Y7FHEQ+glg==" spinCount="100000" sheet="1" objects="1" scenarios="1"/>
  <mergeCells count="37">
    <mergeCell ref="M3:M4"/>
    <mergeCell ref="N3:N4"/>
    <mergeCell ref="O3:O4"/>
    <mergeCell ref="P3:P4"/>
    <mergeCell ref="Q3:Q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G2"/>
    <mergeCell ref="T53:X53"/>
    <mergeCell ref="T54:X54"/>
    <mergeCell ref="W3:W4"/>
    <mergeCell ref="L3:L4"/>
    <mergeCell ref="AF3:AF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51:AE5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7"/>
  <sheetViews>
    <sheetView zoomScale="90" zoomScaleNormal="90" workbookViewId="0">
      <selection activeCell="I62" sqref="I6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6.85546875" style="2" customWidth="1"/>
    <col min="14" max="23" width="5.42578125" style="2" bestFit="1" customWidth="1"/>
    <col min="24" max="24" width="6.42578125" style="2" customWidth="1"/>
    <col min="25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51" t="s">
        <v>32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30"/>
    </row>
    <row r="2" spans="1:34" s="4" customFormat="1" ht="20.100000000000001" customHeight="1" x14ac:dyDescent="0.2">
      <c r="A2" s="154" t="s">
        <v>21</v>
      </c>
      <c r="B2" s="147" t="s">
        <v>112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9"/>
    </row>
    <row r="3" spans="1:34" s="5" customFormat="1" ht="20.100000000000001" customHeight="1" x14ac:dyDescent="0.2">
      <c r="A3" s="154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50">
        <v>30</v>
      </c>
      <c r="AF3" s="150">
        <v>31</v>
      </c>
      <c r="AG3" s="21" t="s">
        <v>39</v>
      </c>
      <c r="AH3" s="105" t="s">
        <v>38</v>
      </c>
    </row>
    <row r="4" spans="1:34" s="5" customFormat="1" ht="20.100000000000001" customHeight="1" x14ac:dyDescent="0.2">
      <c r="A4" s="154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21" t="s">
        <v>37</v>
      </c>
      <c r="AH4" s="96" t="s">
        <v>37</v>
      </c>
    </row>
    <row r="5" spans="1:34" s="5" customFormat="1" ht="20.100000000000001" customHeight="1" x14ac:dyDescent="0.2">
      <c r="A5" s="145" t="s">
        <v>44</v>
      </c>
      <c r="B5" s="15">
        <f>[1]Outubro!$J$5</f>
        <v>28.8</v>
      </c>
      <c r="C5" s="15">
        <f>[1]Outubro!$J$6</f>
        <v>37.800000000000004</v>
      </c>
      <c r="D5" s="15">
        <f>[1]Outubro!$J$7</f>
        <v>51.480000000000004</v>
      </c>
      <c r="E5" s="15">
        <f>[1]Outubro!$J$8</f>
        <v>18.36</v>
      </c>
      <c r="F5" s="15">
        <f>[1]Outubro!$J$9</f>
        <v>31.319999999999997</v>
      </c>
      <c r="G5" s="15">
        <f>[1]Outubro!$J$10</f>
        <v>24.840000000000003</v>
      </c>
      <c r="H5" s="15">
        <f>[1]Outubro!$J$11</f>
        <v>36.72</v>
      </c>
      <c r="I5" s="15">
        <f>[1]Outubro!$J$12</f>
        <v>33.840000000000003</v>
      </c>
      <c r="J5" s="15">
        <f>[1]Outubro!$J$13</f>
        <v>40.680000000000007</v>
      </c>
      <c r="K5" s="15">
        <f>[1]Outubro!$J$14</f>
        <v>45</v>
      </c>
      <c r="L5" s="15">
        <f>[1]Outubro!$J$15</f>
        <v>21.6</v>
      </c>
      <c r="M5" s="15">
        <f>[1]Outubro!$J$16</f>
        <v>23.759999999999998</v>
      </c>
      <c r="N5" s="15">
        <f>[1]Outubro!$J$17</f>
        <v>57.960000000000008</v>
      </c>
      <c r="O5" s="15">
        <f>[1]Outubro!$J$18</f>
        <v>11.520000000000001</v>
      </c>
      <c r="P5" s="15">
        <f>[1]Outubro!$J$19</f>
        <v>11.879999999999999</v>
      </c>
      <c r="Q5" s="15">
        <f>[1]Outubro!$J$20</f>
        <v>21.96</v>
      </c>
      <c r="R5" s="15">
        <f>[1]Outubro!$J$21</f>
        <v>25.56</v>
      </c>
      <c r="S5" s="15">
        <f>[1]Outubro!$J$22</f>
        <v>44.28</v>
      </c>
      <c r="T5" s="15">
        <f>[1]Outubro!$J$23</f>
        <v>45.72</v>
      </c>
      <c r="U5" s="15">
        <f>[1]Outubro!$J$24</f>
        <v>33.840000000000003</v>
      </c>
      <c r="V5" s="15">
        <f>[1]Outubro!$J$25</f>
        <v>33.119999999999997</v>
      </c>
      <c r="W5" s="15">
        <f>[1]Outubro!$J$26</f>
        <v>24.48</v>
      </c>
      <c r="X5" s="15">
        <f>[1]Outubro!$J$27</f>
        <v>28.8</v>
      </c>
      <c r="Y5" s="15">
        <f>[1]Outubro!$J$28</f>
        <v>27.720000000000002</v>
      </c>
      <c r="Z5" s="15">
        <f>[1]Outubro!$J$29</f>
        <v>48.6</v>
      </c>
      <c r="AA5" s="15">
        <f>[1]Outubro!$J$30</f>
        <v>42.12</v>
      </c>
      <c r="AB5" s="15">
        <f>[1]Outubro!$J$31</f>
        <v>51.480000000000004</v>
      </c>
      <c r="AC5" s="15">
        <f>[1]Outubro!$J$32</f>
        <v>18.720000000000002</v>
      </c>
      <c r="AD5" s="15">
        <f>[1]Outubro!$J$33</f>
        <v>22.68</v>
      </c>
      <c r="AE5" s="15">
        <f>[1]Outubro!$J$34</f>
        <v>27.36</v>
      </c>
      <c r="AF5" s="15">
        <f>[1]Outubro!$J$35</f>
        <v>52.56</v>
      </c>
      <c r="AG5" s="22">
        <f>MAX(B5:AF5)</f>
        <v>57.960000000000008</v>
      </c>
      <c r="AH5" s="103">
        <f>AVERAGE(B5:AF5)</f>
        <v>33.050322580645158</v>
      </c>
    </row>
    <row r="6" spans="1:34" s="1" customFormat="1" ht="17.100000000000001" customHeight="1" x14ac:dyDescent="0.2">
      <c r="A6" s="145" t="s">
        <v>0</v>
      </c>
      <c r="B6" s="15">
        <f>[2]Outubro!$J$5</f>
        <v>34.200000000000003</v>
      </c>
      <c r="C6" s="15">
        <f>[2]Outubro!$J$6</f>
        <v>38.519999999999996</v>
      </c>
      <c r="D6" s="15">
        <f>[2]Outubro!$J$7</f>
        <v>27.36</v>
      </c>
      <c r="E6" s="15">
        <f>[2]Outubro!$J$8</f>
        <v>36</v>
      </c>
      <c r="F6" s="15">
        <f>[2]Outubro!$J$9</f>
        <v>26.64</v>
      </c>
      <c r="G6" s="15">
        <f>[2]Outubro!$J$10</f>
        <v>37.800000000000004</v>
      </c>
      <c r="H6" s="15">
        <f>[2]Outubro!$J$11</f>
        <v>40.680000000000007</v>
      </c>
      <c r="I6" s="15">
        <f>[2]Outubro!$J$12</f>
        <v>43.92</v>
      </c>
      <c r="J6" s="15">
        <f>[2]Outubro!$J$13</f>
        <v>51.12</v>
      </c>
      <c r="K6" s="15">
        <f>[2]Outubro!$J$14</f>
        <v>54</v>
      </c>
      <c r="L6" s="15">
        <f>[2]Outubro!$J$15</f>
        <v>28.8</v>
      </c>
      <c r="M6" s="15">
        <f>[2]Outubro!$J$16</f>
        <v>30.96</v>
      </c>
      <c r="N6" s="15">
        <f>[2]Outubro!$J$17</f>
        <v>35.28</v>
      </c>
      <c r="O6" s="15">
        <f>[2]Outubro!$J$18</f>
        <v>36.72</v>
      </c>
      <c r="P6" s="15">
        <f>[2]Outubro!$J$19</f>
        <v>31.319999999999997</v>
      </c>
      <c r="Q6" s="15">
        <f>[2]Outubro!$J$20</f>
        <v>27</v>
      </c>
      <c r="R6" s="15">
        <f>[2]Outubro!$J$21</f>
        <v>49.32</v>
      </c>
      <c r="S6" s="15">
        <f>[2]Outubro!$J$22</f>
        <v>56.16</v>
      </c>
      <c r="T6" s="15">
        <f>[2]Outubro!$J$23</f>
        <v>29.880000000000003</v>
      </c>
      <c r="U6" s="15">
        <f>[2]Outubro!$J$24</f>
        <v>51.12</v>
      </c>
      <c r="V6" s="15">
        <f>[2]Outubro!$J$25</f>
        <v>37.440000000000005</v>
      </c>
      <c r="W6" s="15">
        <f>[2]Outubro!$J$26</f>
        <v>34.200000000000003</v>
      </c>
      <c r="X6" s="15">
        <f>[2]Outubro!$J$27</f>
        <v>47.16</v>
      </c>
      <c r="Y6" s="15">
        <f>[2]Outubro!$J$28</f>
        <v>36</v>
      </c>
      <c r="Z6" s="15">
        <f>[2]Outubro!$J$29</f>
        <v>37.440000000000005</v>
      </c>
      <c r="AA6" s="15">
        <f>[2]Outubro!$J$30</f>
        <v>34.56</v>
      </c>
      <c r="AB6" s="15">
        <f>[2]Outubro!$J$31</f>
        <v>27</v>
      </c>
      <c r="AC6" s="15">
        <f>[2]Outubro!$J$32</f>
        <v>28.44</v>
      </c>
      <c r="AD6" s="15">
        <f>[2]Outubro!$J$33</f>
        <v>29.880000000000003</v>
      </c>
      <c r="AE6" s="15">
        <f>[2]Outubro!$J$34</f>
        <v>36</v>
      </c>
      <c r="AF6" s="15">
        <f>[2]Outubro!$J$35</f>
        <v>54</v>
      </c>
      <c r="AG6" s="23">
        <f>MAX(B6:AF6)</f>
        <v>56.16</v>
      </c>
      <c r="AH6" s="103">
        <f t="shared" ref="AH6:AH31" si="1">AVERAGE(B6:AF6)</f>
        <v>37.707096774193559</v>
      </c>
    </row>
    <row r="7" spans="1:34" ht="17.100000000000001" customHeight="1" x14ac:dyDescent="0.2">
      <c r="A7" s="145" t="s">
        <v>1</v>
      </c>
      <c r="B7" s="15">
        <f>[3]Outubro!$J$5</f>
        <v>31.319999999999997</v>
      </c>
      <c r="C7" s="15">
        <f>[3]Outubro!$J$6</f>
        <v>33.119999999999997</v>
      </c>
      <c r="D7" s="15">
        <f>[3]Outubro!$J$7</f>
        <v>22.68</v>
      </c>
      <c r="E7" s="15">
        <f>[3]Outubro!$J$8</f>
        <v>39.6</v>
      </c>
      <c r="F7" s="15">
        <f>[3]Outubro!$J$9</f>
        <v>22.32</v>
      </c>
      <c r="G7" s="15">
        <f>[3]Outubro!$J$10</f>
        <v>28.44</v>
      </c>
      <c r="H7" s="15">
        <f>[3]Outubro!$J$11</f>
        <v>28.8</v>
      </c>
      <c r="I7" s="15">
        <f>[3]Outubro!$J$12</f>
        <v>44.64</v>
      </c>
      <c r="J7" s="15">
        <f>[3]Outubro!$J$13</f>
        <v>34.56</v>
      </c>
      <c r="K7" s="15">
        <f>[3]Outubro!$J$14</f>
        <v>35.64</v>
      </c>
      <c r="L7" s="15">
        <f>[3]Outubro!$J$15</f>
        <v>18.36</v>
      </c>
      <c r="M7" s="15">
        <f>[3]Outubro!$J$16</f>
        <v>28.8</v>
      </c>
      <c r="N7" s="15">
        <f>[3]Outubro!$J$17</f>
        <v>30.240000000000002</v>
      </c>
      <c r="O7" s="15">
        <f>[3]Outubro!$J$18</f>
        <v>25.56</v>
      </c>
      <c r="P7" s="15">
        <f>[3]Outubro!$J$19</f>
        <v>19.079999999999998</v>
      </c>
      <c r="Q7" s="15">
        <f>[3]Outubro!$J$20</f>
        <v>27.36</v>
      </c>
      <c r="R7" s="15">
        <f>[3]Outubro!$J$21</f>
        <v>34.92</v>
      </c>
      <c r="S7" s="15">
        <f>[3]Outubro!$J$22</f>
        <v>28.8</v>
      </c>
      <c r="T7" s="15">
        <f>[3]Outubro!$J$23</f>
        <v>22.32</v>
      </c>
      <c r="U7" s="15">
        <f>[3]Outubro!$J$24</f>
        <v>31.319999999999997</v>
      </c>
      <c r="V7" s="15">
        <f>[3]Outubro!$J$25</f>
        <v>32.4</v>
      </c>
      <c r="W7" s="15">
        <f>[3]Outubro!$J$26</f>
        <v>35.64</v>
      </c>
      <c r="X7" s="15">
        <f>[3]Outubro!$J$27</f>
        <v>25.2</v>
      </c>
      <c r="Y7" s="15">
        <f>[3]Outubro!$J$28</f>
        <v>23.040000000000003</v>
      </c>
      <c r="Z7" s="15">
        <f>[3]Outubro!$J$29</f>
        <v>20.16</v>
      </c>
      <c r="AA7" s="15">
        <f>[3]Outubro!$J$30</f>
        <v>23.400000000000002</v>
      </c>
      <c r="AB7" s="15">
        <f>[3]Outubro!$J$31</f>
        <v>15.120000000000001</v>
      </c>
      <c r="AC7" s="15">
        <f>[3]Outubro!$J$32</f>
        <v>24.840000000000003</v>
      </c>
      <c r="AD7" s="15">
        <f>[3]Outubro!$J$33</f>
        <v>25.92</v>
      </c>
      <c r="AE7" s="15">
        <f>[3]Outubro!$J$34</f>
        <v>32.4</v>
      </c>
      <c r="AF7" s="15">
        <f>[3]Outubro!$J$35</f>
        <v>28.08</v>
      </c>
      <c r="AG7" s="23">
        <f t="shared" ref="AG7:AG17" si="2">MAX(B7:AF7)</f>
        <v>44.64</v>
      </c>
      <c r="AH7" s="103">
        <f t="shared" si="1"/>
        <v>28.196129032258067</v>
      </c>
    </row>
    <row r="8" spans="1:34" ht="17.100000000000001" customHeight="1" x14ac:dyDescent="0.2">
      <c r="A8" s="145" t="s">
        <v>70</v>
      </c>
      <c r="B8" s="15">
        <f>[4]Outubro!$J$5</f>
        <v>27</v>
      </c>
      <c r="C8" s="15">
        <f>[4]Outubro!$J$6</f>
        <v>30.6</v>
      </c>
      <c r="D8" s="15">
        <f>[4]Outubro!$J$7</f>
        <v>41.76</v>
      </c>
      <c r="E8" s="15">
        <f>[4]Outubro!$J$8</f>
        <v>27</v>
      </c>
      <c r="F8" s="15">
        <f>[4]Outubro!$J$9</f>
        <v>26.28</v>
      </c>
      <c r="G8" s="15">
        <f>[4]Outubro!$J$10</f>
        <v>36</v>
      </c>
      <c r="H8" s="15">
        <f>[4]Outubro!$J$11</f>
        <v>35.28</v>
      </c>
      <c r="I8" s="15">
        <f>[4]Outubro!$J$12</f>
        <v>56.519999999999996</v>
      </c>
      <c r="J8" s="15">
        <f>[4]Outubro!$J$13</f>
        <v>73.08</v>
      </c>
      <c r="K8" s="15">
        <f>[4]Outubro!$J$14</f>
        <v>36</v>
      </c>
      <c r="L8" s="15">
        <f>[4]Outubro!$J$15</f>
        <v>34.200000000000003</v>
      </c>
      <c r="M8" s="15">
        <f>[4]Outubro!$J$16</f>
        <v>38.159999999999997</v>
      </c>
      <c r="N8" s="15">
        <f>[4]Outubro!$J$17</f>
        <v>37.800000000000004</v>
      </c>
      <c r="O8" s="15">
        <f>[4]Outubro!$J$18</f>
        <v>35.28</v>
      </c>
      <c r="P8" s="15">
        <f>[4]Outubro!$J$19</f>
        <v>32.76</v>
      </c>
      <c r="Q8" s="15">
        <f>[4]Outubro!$J$20</f>
        <v>29.16</v>
      </c>
      <c r="R8" s="15">
        <f>[4]Outubro!$J$21</f>
        <v>29.16</v>
      </c>
      <c r="S8" s="15">
        <f>[4]Outubro!$J$22</f>
        <v>68.039999999999992</v>
      </c>
      <c r="T8" s="15">
        <f>[4]Outubro!$J$23</f>
        <v>36.36</v>
      </c>
      <c r="U8" s="15">
        <f>[4]Outubro!$J$24</f>
        <v>52.2</v>
      </c>
      <c r="V8" s="15">
        <f>[4]Outubro!$J$25</f>
        <v>39.24</v>
      </c>
      <c r="W8" s="15">
        <f>[4]Outubro!$J$26</f>
        <v>33.840000000000003</v>
      </c>
      <c r="X8" s="15">
        <f>[4]Outubro!$J$27</f>
        <v>41.04</v>
      </c>
      <c r="Y8" s="15">
        <f>[4]Outubro!$J$28</f>
        <v>34.56</v>
      </c>
      <c r="Z8" s="15">
        <f>[4]Outubro!$J$29</f>
        <v>45</v>
      </c>
      <c r="AA8" s="15">
        <f>[4]Outubro!$J$30</f>
        <v>36.72</v>
      </c>
      <c r="AB8" s="15">
        <f>[4]Outubro!$J$31</f>
        <v>33.840000000000003</v>
      </c>
      <c r="AC8" s="15">
        <f>[4]Outubro!$J$32</f>
        <v>24.840000000000003</v>
      </c>
      <c r="AD8" s="15">
        <f>[4]Outubro!$J$33</f>
        <v>41.04</v>
      </c>
      <c r="AE8" s="15">
        <f>[4]Outubro!$J$34</f>
        <v>35.64</v>
      </c>
      <c r="AF8" s="15">
        <f>[4]Outubro!$J$35</f>
        <v>69.12</v>
      </c>
      <c r="AG8" s="23">
        <f t="shared" si="2"/>
        <v>73.08</v>
      </c>
      <c r="AH8" s="103">
        <f t="shared" si="1"/>
        <v>39.274838709677418</v>
      </c>
    </row>
    <row r="9" spans="1:34" ht="17.100000000000001" customHeight="1" x14ac:dyDescent="0.2">
      <c r="A9" s="145" t="s">
        <v>45</v>
      </c>
      <c r="B9" s="15">
        <f>[5]Outubro!$J$5</f>
        <v>29.880000000000003</v>
      </c>
      <c r="C9" s="15">
        <f>[5]Outubro!$J$6</f>
        <v>37.800000000000004</v>
      </c>
      <c r="D9" s="15">
        <f>[5]Outubro!$J$7</f>
        <v>28.8</v>
      </c>
      <c r="E9" s="15">
        <f>[5]Outubro!$J$8</f>
        <v>32.4</v>
      </c>
      <c r="F9" s="15">
        <f>[5]Outubro!$J$9</f>
        <v>24.840000000000003</v>
      </c>
      <c r="G9" s="15">
        <f>[5]Outubro!$J$10</f>
        <v>27</v>
      </c>
      <c r="H9" s="15">
        <f>[5]Outubro!$J$11</f>
        <v>51.12</v>
      </c>
      <c r="I9" s="15">
        <f>[5]Outubro!$J$12</f>
        <v>42.84</v>
      </c>
      <c r="J9" s="15">
        <f>[5]Outubro!$J$13</f>
        <v>35.64</v>
      </c>
      <c r="K9" s="15">
        <f>[5]Outubro!$J$14</f>
        <v>32.4</v>
      </c>
      <c r="L9" s="15">
        <f>[5]Outubro!$J$15</f>
        <v>17.64</v>
      </c>
      <c r="M9" s="15">
        <f>[5]Outubro!$J$16</f>
        <v>26.28</v>
      </c>
      <c r="N9" s="15">
        <f>[5]Outubro!$J$17</f>
        <v>30.96</v>
      </c>
      <c r="O9" s="15">
        <f>[5]Outubro!$J$18</f>
        <v>28.08</v>
      </c>
      <c r="P9" s="15">
        <f>[5]Outubro!$J$19</f>
        <v>28.8</v>
      </c>
      <c r="Q9" s="15">
        <f>[5]Outubro!$J$20</f>
        <v>29.16</v>
      </c>
      <c r="R9" s="15">
        <f>[5]Outubro!$J$21</f>
        <v>41.4</v>
      </c>
      <c r="S9" s="15">
        <f>[5]Outubro!$J$22</f>
        <v>61.2</v>
      </c>
      <c r="T9" s="15">
        <f>[5]Outubro!$J$23</f>
        <v>31.319999999999997</v>
      </c>
      <c r="U9" s="15">
        <f>[5]Outubro!$J$24</f>
        <v>27.720000000000002</v>
      </c>
      <c r="V9" s="15">
        <f>[5]Outubro!$J$25</f>
        <v>33.480000000000004</v>
      </c>
      <c r="W9" s="15">
        <f>[5]Outubro!$J$26</f>
        <v>27.720000000000002</v>
      </c>
      <c r="X9" s="15">
        <f>[5]Outubro!$J$27</f>
        <v>33.480000000000004</v>
      </c>
      <c r="Y9" s="15">
        <f>[5]Outubro!$J$28</f>
        <v>32.04</v>
      </c>
      <c r="Z9" s="15">
        <f>[5]Outubro!$J$29</f>
        <v>33.840000000000003</v>
      </c>
      <c r="AA9" s="15">
        <f>[5]Outubro!$J$30</f>
        <v>24.12</v>
      </c>
      <c r="AB9" s="15">
        <f>[5]Outubro!$J$31</f>
        <v>38.519999999999996</v>
      </c>
      <c r="AC9" s="15">
        <f>[5]Outubro!$J$32</f>
        <v>21.96</v>
      </c>
      <c r="AD9" s="15">
        <f>[5]Outubro!$J$33</f>
        <v>25.2</v>
      </c>
      <c r="AE9" s="15">
        <f>[5]Outubro!$J$34</f>
        <v>34.56</v>
      </c>
      <c r="AF9" s="15">
        <f>[5]Outubro!$J$35</f>
        <v>35.28</v>
      </c>
      <c r="AG9" s="23">
        <f t="shared" si="2"/>
        <v>61.2</v>
      </c>
      <c r="AH9" s="103">
        <f t="shared" si="1"/>
        <v>32.434838709677429</v>
      </c>
    </row>
    <row r="10" spans="1:34" ht="17.100000000000001" customHeight="1" x14ac:dyDescent="0.2">
      <c r="A10" s="145" t="s">
        <v>2</v>
      </c>
      <c r="B10" s="15">
        <f>[6]Outubro!$J$5</f>
        <v>40.680000000000007</v>
      </c>
      <c r="C10" s="15">
        <f>[6]Outubro!$J$6</f>
        <v>32.76</v>
      </c>
      <c r="D10" s="15">
        <f>[6]Outubro!$J$7</f>
        <v>70.92</v>
      </c>
      <c r="E10" s="15">
        <f>[6]Outubro!$J$8</f>
        <v>43.92</v>
      </c>
      <c r="F10" s="15">
        <f>[6]Outubro!$J$9</f>
        <v>37.080000000000005</v>
      </c>
      <c r="G10" s="15">
        <f>[6]Outubro!$J$10</f>
        <v>61.92</v>
      </c>
      <c r="H10" s="15">
        <f>[6]Outubro!$J$11</f>
        <v>34.200000000000003</v>
      </c>
      <c r="I10" s="15">
        <f>[6]Outubro!$J$12</f>
        <v>45</v>
      </c>
      <c r="J10" s="15">
        <f>[6]Outubro!$J$13</f>
        <v>45.72</v>
      </c>
      <c r="K10" s="15">
        <f>[6]Outubro!$J$14</f>
        <v>51.480000000000004</v>
      </c>
      <c r="L10" s="15">
        <f>[6]Outubro!$J$15</f>
        <v>38.159999999999997</v>
      </c>
      <c r="M10" s="15">
        <f>[6]Outubro!$J$16</f>
        <v>36.36</v>
      </c>
      <c r="N10" s="15">
        <f>[6]Outubro!$J$17</f>
        <v>73.8</v>
      </c>
      <c r="O10" s="15">
        <f>[6]Outubro!$J$18</f>
        <v>29.52</v>
      </c>
      <c r="P10" s="15">
        <f>[6]Outubro!$J$19</f>
        <v>23.040000000000003</v>
      </c>
      <c r="Q10" s="15">
        <f>[6]Outubro!$J$20</f>
        <v>26.28</v>
      </c>
      <c r="R10" s="15">
        <f>[6]Outubro!$J$21</f>
        <v>38.880000000000003</v>
      </c>
      <c r="S10" s="15">
        <f>[6]Outubro!$J$22</f>
        <v>51.84</v>
      </c>
      <c r="T10" s="15">
        <f>[6]Outubro!$J$23</f>
        <v>54.72</v>
      </c>
      <c r="U10" s="15">
        <f>[6]Outubro!$J$24</f>
        <v>54.72</v>
      </c>
      <c r="V10" s="15">
        <f>[6]Outubro!$J$25</f>
        <v>53.64</v>
      </c>
      <c r="W10" s="15">
        <f>[6]Outubro!$J$26</f>
        <v>40.32</v>
      </c>
      <c r="X10" s="15">
        <f>[6]Outubro!$J$27</f>
        <v>45</v>
      </c>
      <c r="Y10" s="15">
        <f>[6]Outubro!$J$28</f>
        <v>29.52</v>
      </c>
      <c r="Z10" s="15">
        <f>[6]Outubro!$J$29</f>
        <v>28.8</v>
      </c>
      <c r="AA10" s="15">
        <f>[6]Outubro!$J$30</f>
        <v>27.36</v>
      </c>
      <c r="AB10" s="15">
        <f>[6]Outubro!$J$31</f>
        <v>28.08</v>
      </c>
      <c r="AC10" s="15">
        <f>[6]Outubro!$J$32</f>
        <v>28.08</v>
      </c>
      <c r="AD10" s="15">
        <f>[6]Outubro!$J$33</f>
        <v>31.319999999999997</v>
      </c>
      <c r="AE10" s="15">
        <f>[6]Outubro!$J$34</f>
        <v>29.52</v>
      </c>
      <c r="AF10" s="15">
        <f>[6]Outubro!$J$35</f>
        <v>34.92</v>
      </c>
      <c r="AG10" s="23">
        <f t="shared" si="2"/>
        <v>73.8</v>
      </c>
      <c r="AH10" s="103">
        <f t="shared" si="1"/>
        <v>40.88903225806451</v>
      </c>
    </row>
    <row r="11" spans="1:34" ht="17.100000000000001" customHeight="1" x14ac:dyDescent="0.2">
      <c r="A11" s="145" t="s">
        <v>3</v>
      </c>
      <c r="B11" s="15">
        <f>[7]Outubro!$J$5</f>
        <v>40.680000000000007</v>
      </c>
      <c r="C11" s="15">
        <f>[7]Outubro!$J$6</f>
        <v>24.840000000000003</v>
      </c>
      <c r="D11" s="15">
        <f>[7]Outubro!$J$7</f>
        <v>33.840000000000003</v>
      </c>
      <c r="E11" s="15">
        <f>[7]Outubro!$J$8</f>
        <v>12.6</v>
      </c>
      <c r="F11" s="15">
        <f>[7]Outubro!$J$9</f>
        <v>40.680000000000007</v>
      </c>
      <c r="G11" s="15">
        <f>[7]Outubro!$J$10</f>
        <v>29.16</v>
      </c>
      <c r="H11" s="15">
        <f>[7]Outubro!$J$11</f>
        <v>11.520000000000001</v>
      </c>
      <c r="I11" s="15">
        <f>[7]Outubro!$J$12</f>
        <v>36.72</v>
      </c>
      <c r="J11" s="15">
        <f>[7]Outubro!$J$13</f>
        <v>55.080000000000005</v>
      </c>
      <c r="K11" s="15">
        <f>[7]Outubro!$J$14</f>
        <v>15.840000000000002</v>
      </c>
      <c r="L11" s="15">
        <f>[7]Outubro!$J$15</f>
        <v>31.680000000000003</v>
      </c>
      <c r="M11" s="15">
        <f>[7]Outubro!$J$16</f>
        <v>11.16</v>
      </c>
      <c r="N11" s="15">
        <f>[7]Outubro!$J$17</f>
        <v>32.04</v>
      </c>
      <c r="O11" s="15">
        <f>[7]Outubro!$J$18</f>
        <v>0</v>
      </c>
      <c r="P11" s="15">
        <f>[7]Outubro!$J$19</f>
        <v>24.48</v>
      </c>
      <c r="Q11" s="15">
        <f>[7]Outubro!$J$20</f>
        <v>0</v>
      </c>
      <c r="R11" s="15">
        <f>[7]Outubro!$J$21</f>
        <v>19.440000000000001</v>
      </c>
      <c r="S11" s="15">
        <f>[7]Outubro!$J$22</f>
        <v>28.08</v>
      </c>
      <c r="T11" s="15">
        <f>[7]Outubro!$J$23</f>
        <v>23.400000000000002</v>
      </c>
      <c r="U11" s="15">
        <f>[7]Outubro!$J$24</f>
        <v>39.6</v>
      </c>
      <c r="V11" s="15">
        <f>[7]Outubro!$J$25</f>
        <v>21.6</v>
      </c>
      <c r="W11" s="15">
        <f>[7]Outubro!$J$26</f>
        <v>23.400000000000002</v>
      </c>
      <c r="X11" s="15">
        <f>[7]Outubro!$J$27</f>
        <v>26.64</v>
      </c>
      <c r="Y11" s="15">
        <f>[7]Outubro!$J$28</f>
        <v>43.92</v>
      </c>
      <c r="Z11" s="15">
        <f>[7]Outubro!$J$29</f>
        <v>28.44</v>
      </c>
      <c r="AA11" s="15">
        <f>[7]Outubro!$J$30</f>
        <v>55.800000000000004</v>
      </c>
      <c r="AB11" s="15">
        <f>[7]Outubro!$J$31</f>
        <v>51.84</v>
      </c>
      <c r="AC11" s="15">
        <f>[7]Outubro!$J$32</f>
        <v>20.52</v>
      </c>
      <c r="AD11" s="15">
        <f>[7]Outubro!$J$33</f>
        <v>20.52</v>
      </c>
      <c r="AE11" s="15">
        <f>[7]Outubro!$J$34</f>
        <v>20.52</v>
      </c>
      <c r="AF11" s="15">
        <f>[7]Outubro!$J$35</f>
        <v>28.8</v>
      </c>
      <c r="AG11" s="23">
        <f>MAX(B11:AF11)</f>
        <v>55.800000000000004</v>
      </c>
      <c r="AH11" s="103">
        <f t="shared" si="1"/>
        <v>27.510967741935481</v>
      </c>
    </row>
    <row r="12" spans="1:34" ht="17.100000000000001" customHeight="1" x14ac:dyDescent="0.2">
      <c r="A12" s="145" t="s">
        <v>4</v>
      </c>
      <c r="B12" s="15">
        <f>[8]Outubro!$J$5</f>
        <v>44.28</v>
      </c>
      <c r="C12" s="15">
        <f>[8]Outubro!$J$6</f>
        <v>25.92</v>
      </c>
      <c r="D12" s="15">
        <f>[8]Outubro!$J$7</f>
        <v>45.72</v>
      </c>
      <c r="E12" s="15">
        <f>[8]Outubro!$J$8</f>
        <v>24.840000000000003</v>
      </c>
      <c r="F12" s="15">
        <f>[8]Outubro!$J$9</f>
        <v>41.4</v>
      </c>
      <c r="G12" s="15">
        <f>[8]Outubro!$J$10</f>
        <v>38.880000000000003</v>
      </c>
      <c r="H12" s="15">
        <f>[8]Outubro!$J$11</f>
        <v>31.319999999999997</v>
      </c>
      <c r="I12" s="15">
        <f>[8]Outubro!$J$12</f>
        <v>57.6</v>
      </c>
      <c r="J12" s="15">
        <f>[8]Outubro!$J$13</f>
        <v>58.32</v>
      </c>
      <c r="K12" s="15">
        <f>[8]Outubro!$J$14</f>
        <v>47.16</v>
      </c>
      <c r="L12" s="15">
        <f>[8]Outubro!$J$15</f>
        <v>44.28</v>
      </c>
      <c r="M12" s="15">
        <f>[8]Outubro!$J$16</f>
        <v>32.76</v>
      </c>
      <c r="N12" s="15">
        <f>[8]Outubro!$J$17</f>
        <v>58.32</v>
      </c>
      <c r="O12" s="15">
        <f>[8]Outubro!$J$18</f>
        <v>29.52</v>
      </c>
      <c r="P12" s="15">
        <f>[8]Outubro!$J$19</f>
        <v>43.2</v>
      </c>
      <c r="Q12" s="15">
        <f>[8]Outubro!$J$20</f>
        <v>78.12</v>
      </c>
      <c r="R12" s="15">
        <f>[8]Outubro!$J$21</f>
        <v>32.4</v>
      </c>
      <c r="S12" s="15">
        <f>[8]Outubro!$J$22</f>
        <v>52.92</v>
      </c>
      <c r="T12" s="15">
        <f>[8]Outubro!$J$23</f>
        <v>61.560000000000009</v>
      </c>
      <c r="U12" s="15">
        <f>[8]Outubro!$J$24</f>
        <v>41.04</v>
      </c>
      <c r="V12" s="15">
        <f>[8]Outubro!$J$25</f>
        <v>28.44</v>
      </c>
      <c r="W12" s="15">
        <f>[8]Outubro!$J$26</f>
        <v>33.840000000000003</v>
      </c>
      <c r="X12" s="15">
        <f>[8]Outubro!$J$27</f>
        <v>51.12</v>
      </c>
      <c r="Y12" s="15">
        <f>[8]Outubro!$J$28</f>
        <v>31.680000000000003</v>
      </c>
      <c r="Z12" s="15">
        <f>[8]Outubro!$J$29</f>
        <v>32.04</v>
      </c>
      <c r="AA12" s="15">
        <f>[8]Outubro!$J$30</f>
        <v>52.92</v>
      </c>
      <c r="AB12" s="15">
        <f>[8]Outubro!$J$31</f>
        <v>50.76</v>
      </c>
      <c r="AC12" s="15">
        <f>[8]Outubro!$J$32</f>
        <v>28.44</v>
      </c>
      <c r="AD12" s="15">
        <f>[8]Outubro!$J$33</f>
        <v>29.16</v>
      </c>
      <c r="AE12" s="15">
        <f>[8]Outubro!$J$34</f>
        <v>27.36</v>
      </c>
      <c r="AF12" s="15">
        <f>[8]Outubro!$J$35</f>
        <v>39.96</v>
      </c>
      <c r="AG12" s="23">
        <f t="shared" si="2"/>
        <v>78.12</v>
      </c>
      <c r="AH12" s="103">
        <f t="shared" si="1"/>
        <v>41.783225806451618</v>
      </c>
    </row>
    <row r="13" spans="1:34" ht="17.100000000000001" customHeight="1" x14ac:dyDescent="0.2">
      <c r="A13" s="145" t="s">
        <v>5</v>
      </c>
      <c r="B13" s="15">
        <f>[9]Outubro!$J$5</f>
        <v>31.319999999999997</v>
      </c>
      <c r="C13" s="15">
        <f>[9]Outubro!$J$6</f>
        <v>34.56</v>
      </c>
      <c r="D13" s="15">
        <f>[9]Outubro!$J$7</f>
        <v>3.24</v>
      </c>
      <c r="E13" s="15" t="str">
        <f>[9]Outubro!$J$8</f>
        <v>*</v>
      </c>
      <c r="F13" s="15" t="str">
        <f>[9]Outubro!$J$9</f>
        <v>*</v>
      </c>
      <c r="G13" s="15" t="str">
        <f>[9]Outubro!$J$10</f>
        <v>*</v>
      </c>
      <c r="H13" s="15" t="str">
        <f>[9]Outubro!$J$11</f>
        <v>*</v>
      </c>
      <c r="I13" s="15" t="str">
        <f>[9]Outubro!$J$12</f>
        <v>*</v>
      </c>
      <c r="J13" s="15" t="str">
        <f>[9]Outubro!$J$13</f>
        <v>*</v>
      </c>
      <c r="K13" s="15" t="str">
        <f>[9]Outubro!$J$14</f>
        <v>*</v>
      </c>
      <c r="L13" s="15">
        <f>[9]Outubro!$J$15</f>
        <v>21.96</v>
      </c>
      <c r="M13" s="15">
        <f>[9]Outubro!$J$16</f>
        <v>16.559999999999999</v>
      </c>
      <c r="N13" s="15">
        <f>[9]Outubro!$J$17</f>
        <v>32.76</v>
      </c>
      <c r="O13" s="15">
        <f>[9]Outubro!$J$18</f>
        <v>45.36</v>
      </c>
      <c r="P13" s="15">
        <f>[9]Outubro!$J$19</f>
        <v>47.16</v>
      </c>
      <c r="Q13" s="15">
        <f>[9]Outubro!$J$20</f>
        <v>9.3600000000000012</v>
      </c>
      <c r="R13" s="15" t="str">
        <f>[9]Outubro!$J$21</f>
        <v>*</v>
      </c>
      <c r="S13" s="15" t="str">
        <f>[9]Outubro!$J$22</f>
        <v>*</v>
      </c>
      <c r="T13" s="15" t="str">
        <f>[9]Outubro!$J$23</f>
        <v>*</v>
      </c>
      <c r="U13" s="15" t="str">
        <f>[9]Outubro!$J$24</f>
        <v>*</v>
      </c>
      <c r="V13" s="15" t="str">
        <f>[9]Outubro!$J$25</f>
        <v>*</v>
      </c>
      <c r="W13" s="15">
        <f>[9]Outubro!$J$26</f>
        <v>35.28</v>
      </c>
      <c r="X13" s="15">
        <f>[9]Outubro!$J$27</f>
        <v>29.880000000000003</v>
      </c>
      <c r="Y13" s="15">
        <f>[9]Outubro!$J$28</f>
        <v>35.28</v>
      </c>
      <c r="Z13" s="15">
        <f>[9]Outubro!$J$29</f>
        <v>34.200000000000003</v>
      </c>
      <c r="AA13" s="15">
        <f>[9]Outubro!$J$30</f>
        <v>10.8</v>
      </c>
      <c r="AB13" s="15" t="str">
        <f>[9]Outubro!$J$31</f>
        <v>*</v>
      </c>
      <c r="AC13" s="15" t="str">
        <f>[9]Outubro!$J$32</f>
        <v>*</v>
      </c>
      <c r="AD13" s="15" t="str">
        <f>[9]Outubro!$J$33</f>
        <v>*</v>
      </c>
      <c r="AE13" s="15" t="str">
        <f>[9]Outubro!$J$34</f>
        <v>*</v>
      </c>
      <c r="AF13" s="15">
        <f>[9]Outubro!$J$35</f>
        <v>33.480000000000004</v>
      </c>
      <c r="AG13" s="23">
        <f t="shared" si="2"/>
        <v>47.16</v>
      </c>
      <c r="AH13" s="103">
        <f t="shared" si="1"/>
        <v>28.080000000000002</v>
      </c>
    </row>
    <row r="14" spans="1:34" ht="17.100000000000001" customHeight="1" x14ac:dyDescent="0.2">
      <c r="A14" s="145" t="s">
        <v>47</v>
      </c>
      <c r="B14" s="15">
        <f>[10]Outubro!$J$5</f>
        <v>38.159999999999997</v>
      </c>
      <c r="C14" s="15">
        <f>[10]Outubro!$J$6</f>
        <v>37.080000000000005</v>
      </c>
      <c r="D14" s="15">
        <f>[10]Outubro!$J$7</f>
        <v>64.08</v>
      </c>
      <c r="E14" s="15">
        <f>[10]Outubro!$J$8</f>
        <v>66.239999999999995</v>
      </c>
      <c r="F14" s="15">
        <f>[10]Outubro!$J$9</f>
        <v>48.6</v>
      </c>
      <c r="G14" s="15">
        <f>[10]Outubro!$J$10</f>
        <v>37.440000000000005</v>
      </c>
      <c r="H14" s="15">
        <f>[10]Outubro!$J$11</f>
        <v>46.440000000000005</v>
      </c>
      <c r="I14" s="15">
        <f>[10]Outubro!$J$12</f>
        <v>45</v>
      </c>
      <c r="J14" s="15">
        <f>[10]Outubro!$J$13</f>
        <v>51.480000000000004</v>
      </c>
      <c r="K14" s="15">
        <f>[10]Outubro!$J$14</f>
        <v>45.36</v>
      </c>
      <c r="L14" s="15">
        <f>[10]Outubro!$J$15</f>
        <v>38.519999999999996</v>
      </c>
      <c r="M14" s="15">
        <f>[10]Outubro!$J$16</f>
        <v>64.08</v>
      </c>
      <c r="N14" s="15">
        <f>[10]Outubro!$J$17</f>
        <v>46.800000000000004</v>
      </c>
      <c r="O14" s="15">
        <f>[10]Outubro!$J$18</f>
        <v>33.840000000000003</v>
      </c>
      <c r="P14" s="15">
        <f>[10]Outubro!$J$19</f>
        <v>39.96</v>
      </c>
      <c r="Q14" s="15">
        <f>[10]Outubro!$J$20</f>
        <v>28.08</v>
      </c>
      <c r="R14" s="15">
        <f>[10]Outubro!$J$21</f>
        <v>39.24</v>
      </c>
      <c r="S14" s="15">
        <f>[10]Outubro!$J$22</f>
        <v>42.12</v>
      </c>
      <c r="T14" s="15">
        <f>[10]Outubro!$J$23</f>
        <v>42.12</v>
      </c>
      <c r="U14" s="15">
        <f>[10]Outubro!$J$24</f>
        <v>39.96</v>
      </c>
      <c r="V14" s="15">
        <f>[10]Outubro!$J$25</f>
        <v>35.28</v>
      </c>
      <c r="W14" s="15">
        <f>[10]Outubro!$J$26</f>
        <v>41.76</v>
      </c>
      <c r="X14" s="15">
        <f>[10]Outubro!$J$27</f>
        <v>37.800000000000004</v>
      </c>
      <c r="Y14" s="15">
        <f>[10]Outubro!$J$28</f>
        <v>37.440000000000005</v>
      </c>
      <c r="Z14" s="15">
        <f>[10]Outubro!$J$29</f>
        <v>34.200000000000003</v>
      </c>
      <c r="AA14" s="15">
        <f>[10]Outubro!$J$30</f>
        <v>47.16</v>
      </c>
      <c r="AB14" s="15">
        <f>[10]Outubro!$J$31</f>
        <v>32.76</v>
      </c>
      <c r="AC14" s="15">
        <f>[10]Outubro!$J$32</f>
        <v>35.64</v>
      </c>
      <c r="AD14" s="15">
        <f>[10]Outubro!$J$33</f>
        <v>29.880000000000003</v>
      </c>
      <c r="AE14" s="15">
        <f>[10]Outubro!$J$34</f>
        <v>49.680000000000007</v>
      </c>
      <c r="AF14" s="15">
        <f>[10]Outubro!$J$35</f>
        <v>45.72</v>
      </c>
      <c r="AG14" s="23">
        <f>MAX(B14:AF14)</f>
        <v>66.239999999999995</v>
      </c>
      <c r="AH14" s="103">
        <f t="shared" si="1"/>
        <v>42.64258064516131</v>
      </c>
    </row>
    <row r="15" spans="1:34" ht="17.100000000000001" customHeight="1" x14ac:dyDescent="0.2">
      <c r="A15" s="145" t="s">
        <v>6</v>
      </c>
      <c r="B15" s="15">
        <f>[11]Outubro!$J$5</f>
        <v>26.28</v>
      </c>
      <c r="C15" s="15">
        <f>[11]Outubro!$J$6</f>
        <v>23.040000000000003</v>
      </c>
      <c r="D15" s="15">
        <f>[11]Outubro!$J$7</f>
        <v>37.440000000000005</v>
      </c>
      <c r="E15" s="15">
        <f>[11]Outubro!$J$8</f>
        <v>38.519999999999996</v>
      </c>
      <c r="F15" s="15">
        <f>[11]Outubro!$J$9</f>
        <v>34.56</v>
      </c>
      <c r="G15" s="15">
        <f>[11]Outubro!$J$10</f>
        <v>18</v>
      </c>
      <c r="H15" s="15">
        <f>[11]Outubro!$J$11</f>
        <v>29.52</v>
      </c>
      <c r="I15" s="15">
        <f>[11]Outubro!$J$12</f>
        <v>37.440000000000005</v>
      </c>
      <c r="J15" s="15">
        <f>[11]Outubro!$J$13</f>
        <v>41.4</v>
      </c>
      <c r="K15" s="15">
        <f>[11]Outubro!$J$14</f>
        <v>45.36</v>
      </c>
      <c r="L15" s="15">
        <f>[11]Outubro!$J$15</f>
        <v>36.36</v>
      </c>
      <c r="M15" s="15">
        <f>[11]Outubro!$J$16</f>
        <v>39.96</v>
      </c>
      <c r="N15" s="15">
        <f>[11]Outubro!$J$17</f>
        <v>62.28</v>
      </c>
      <c r="O15" s="15">
        <f>[11]Outubro!$J$18</f>
        <v>27</v>
      </c>
      <c r="P15" s="15">
        <f>[11]Outubro!$J$19</f>
        <v>52.56</v>
      </c>
      <c r="Q15" s="15">
        <f>[11]Outubro!$J$20</f>
        <v>23.040000000000003</v>
      </c>
      <c r="R15" s="15">
        <f>[11]Outubro!$J$21</f>
        <v>30.6</v>
      </c>
      <c r="S15" s="15">
        <f>[11]Outubro!$J$22</f>
        <v>33.840000000000003</v>
      </c>
      <c r="T15" s="15">
        <f>[11]Outubro!$J$23</f>
        <v>34.200000000000003</v>
      </c>
      <c r="U15" s="15">
        <f>[11]Outubro!$J$24</f>
        <v>32.76</v>
      </c>
      <c r="V15" s="15">
        <f>[11]Outubro!$J$25</f>
        <v>37.080000000000005</v>
      </c>
      <c r="W15" s="15">
        <f>[11]Outubro!$J$26</f>
        <v>23.400000000000002</v>
      </c>
      <c r="X15" s="15">
        <f>[11]Outubro!$J$27</f>
        <v>36.36</v>
      </c>
      <c r="Y15" s="15">
        <f>[11]Outubro!$J$28</f>
        <v>18.720000000000002</v>
      </c>
      <c r="Z15" s="15">
        <f>[11]Outubro!$J$29</f>
        <v>20.52</v>
      </c>
      <c r="AA15" s="15">
        <f>[11]Outubro!$J$30</f>
        <v>23.040000000000003</v>
      </c>
      <c r="AB15" s="15">
        <f>[11]Outubro!$J$31</f>
        <v>24.12</v>
      </c>
      <c r="AC15" s="15">
        <f>[11]Outubro!$J$32</f>
        <v>10.44</v>
      </c>
      <c r="AD15" s="15">
        <f>[11]Outubro!$J$33</f>
        <v>20.52</v>
      </c>
      <c r="AE15" s="15">
        <f>[11]Outubro!$J$34</f>
        <v>15.48</v>
      </c>
      <c r="AF15" s="15">
        <f>[11]Outubro!$J$35</f>
        <v>46.440000000000005</v>
      </c>
      <c r="AG15" s="23">
        <f t="shared" si="2"/>
        <v>62.28</v>
      </c>
      <c r="AH15" s="103">
        <f t="shared" si="1"/>
        <v>31.621935483870974</v>
      </c>
    </row>
    <row r="16" spans="1:34" ht="17.100000000000001" customHeight="1" x14ac:dyDescent="0.2">
      <c r="A16" s="145" t="s">
        <v>7</v>
      </c>
      <c r="B16" s="15">
        <f>[12]Outubro!$J$5</f>
        <v>37.800000000000004</v>
      </c>
      <c r="C16" s="15">
        <f>[12]Outubro!$J$6</f>
        <v>40.32</v>
      </c>
      <c r="D16" s="15">
        <f>[12]Outubro!$J$7</f>
        <v>51.480000000000004</v>
      </c>
      <c r="E16" s="15">
        <f>[12]Outubro!$J$8</f>
        <v>39.24</v>
      </c>
      <c r="F16" s="15">
        <f>[12]Outubro!$J$9</f>
        <v>27.36</v>
      </c>
      <c r="G16" s="15">
        <f>[12]Outubro!$J$10</f>
        <v>30.96</v>
      </c>
      <c r="H16" s="15">
        <f>[12]Outubro!$J$11</f>
        <v>32.76</v>
      </c>
      <c r="I16" s="15">
        <f>[12]Outubro!$J$12</f>
        <v>57.960000000000008</v>
      </c>
      <c r="J16" s="15">
        <f>[12]Outubro!$J$13</f>
        <v>50.04</v>
      </c>
      <c r="K16" s="15">
        <f>[12]Outubro!$J$14</f>
        <v>35.64</v>
      </c>
      <c r="L16" s="15">
        <f>[12]Outubro!$J$15</f>
        <v>21.96</v>
      </c>
      <c r="M16" s="15">
        <f>[12]Outubro!$J$16</f>
        <v>37.080000000000005</v>
      </c>
      <c r="N16" s="15">
        <f>[12]Outubro!$J$17</f>
        <v>41.04</v>
      </c>
      <c r="O16" s="15">
        <f>[12]Outubro!$J$18</f>
        <v>37.800000000000004</v>
      </c>
      <c r="P16" s="15">
        <f>[12]Outubro!$J$19</f>
        <v>26.28</v>
      </c>
      <c r="Q16" s="15">
        <f>[12]Outubro!$J$20</f>
        <v>34.200000000000003</v>
      </c>
      <c r="R16" s="15">
        <f>[12]Outubro!$J$21</f>
        <v>46.080000000000005</v>
      </c>
      <c r="S16" s="15">
        <f>[12]Outubro!$J$22</f>
        <v>65.52</v>
      </c>
      <c r="T16" s="15">
        <f>[12]Outubro!$J$23</f>
        <v>34.56</v>
      </c>
      <c r="U16" s="15">
        <f>[12]Outubro!$J$24</f>
        <v>40.680000000000007</v>
      </c>
      <c r="V16" s="15">
        <f>[12]Outubro!$J$25</f>
        <v>41.04</v>
      </c>
      <c r="W16" s="15">
        <f>[12]Outubro!$J$26</f>
        <v>35.28</v>
      </c>
      <c r="X16" s="15">
        <f>[12]Outubro!$J$27</f>
        <v>36.36</v>
      </c>
      <c r="Y16" s="15">
        <f>[12]Outubro!$J$28</f>
        <v>37.800000000000004</v>
      </c>
      <c r="Z16" s="15">
        <f>[12]Outubro!$J$29</f>
        <v>35.64</v>
      </c>
      <c r="AA16" s="15">
        <f>[12]Outubro!$J$30</f>
        <v>38.519999999999996</v>
      </c>
      <c r="AB16" s="15">
        <f>[12]Outubro!$J$31</f>
        <v>28.8</v>
      </c>
      <c r="AC16" s="15">
        <f>[12]Outubro!$J$32</f>
        <v>22.68</v>
      </c>
      <c r="AD16" s="15">
        <f>[12]Outubro!$J$33</f>
        <v>28.08</v>
      </c>
      <c r="AE16" s="15">
        <f>[12]Outubro!$J$34</f>
        <v>37.080000000000005</v>
      </c>
      <c r="AF16" s="15">
        <f>[12]Outubro!$J$35</f>
        <v>60.12</v>
      </c>
      <c r="AG16" s="23">
        <f t="shared" si="2"/>
        <v>65.52</v>
      </c>
      <c r="AH16" s="103">
        <f t="shared" si="1"/>
        <v>38.392258064516128</v>
      </c>
    </row>
    <row r="17" spans="1:34" ht="17.100000000000001" customHeight="1" x14ac:dyDescent="0.2">
      <c r="A17" s="145" t="s">
        <v>8</v>
      </c>
      <c r="B17" s="15">
        <f>[13]Outubro!$J$5</f>
        <v>49.32</v>
      </c>
      <c r="C17" s="15">
        <f>[13]Outubro!$J$6</f>
        <v>41.4</v>
      </c>
      <c r="D17" s="15">
        <f>[13]Outubro!$J$7</f>
        <v>35.28</v>
      </c>
      <c r="E17" s="15">
        <f>[13]Outubro!$J$8</f>
        <v>29.16</v>
      </c>
      <c r="F17" s="15">
        <f>[13]Outubro!$J$9</f>
        <v>29.52</v>
      </c>
      <c r="G17" s="15">
        <f>[13]Outubro!$J$10</f>
        <v>33.840000000000003</v>
      </c>
      <c r="H17" s="15">
        <f>[13]Outubro!$J$11</f>
        <v>33.480000000000004</v>
      </c>
      <c r="I17" s="15">
        <f>[13]Outubro!$J$12</f>
        <v>46.080000000000005</v>
      </c>
      <c r="J17" s="15">
        <f>[13]Outubro!$J$13</f>
        <v>30.96</v>
      </c>
      <c r="K17" s="15">
        <f>[13]Outubro!$J$14</f>
        <v>60.480000000000004</v>
      </c>
      <c r="L17" s="15">
        <f>[13]Outubro!$J$15</f>
        <v>38.159999999999997</v>
      </c>
      <c r="M17" s="15">
        <f>[13]Outubro!$J$16</f>
        <v>34.92</v>
      </c>
      <c r="N17" s="15">
        <f>[13]Outubro!$J$17</f>
        <v>39.24</v>
      </c>
      <c r="O17" s="15">
        <f>[13]Outubro!$J$18</f>
        <v>32.04</v>
      </c>
      <c r="P17" s="15">
        <f>[13]Outubro!$J$19</f>
        <v>29.16</v>
      </c>
      <c r="Q17" s="15">
        <f>[13]Outubro!$J$20</f>
        <v>36.72</v>
      </c>
      <c r="R17" s="15">
        <f>[13]Outubro!$J$21</f>
        <v>41.4</v>
      </c>
      <c r="S17" s="15">
        <f>[13]Outubro!$J$22</f>
        <v>66.960000000000008</v>
      </c>
      <c r="T17" s="15">
        <f>[13]Outubro!$J$23</f>
        <v>32.04</v>
      </c>
      <c r="U17" s="15">
        <f>[13]Outubro!$J$24</f>
        <v>37.800000000000004</v>
      </c>
      <c r="V17" s="15">
        <f>[13]Outubro!$J$25</f>
        <v>37.800000000000004</v>
      </c>
      <c r="W17" s="15">
        <f>[13]Outubro!$J$26</f>
        <v>28.08</v>
      </c>
      <c r="X17" s="15">
        <f>[13]Outubro!$J$27</f>
        <v>41.4</v>
      </c>
      <c r="Y17" s="15">
        <f>[13]Outubro!$J$28</f>
        <v>29.16</v>
      </c>
      <c r="Z17" s="15">
        <f>[13]Outubro!$J$29</f>
        <v>26.64</v>
      </c>
      <c r="AA17" s="15">
        <f>[13]Outubro!$J$30</f>
        <v>44.28</v>
      </c>
      <c r="AB17" s="15">
        <f>[13]Outubro!$J$31</f>
        <v>44.28</v>
      </c>
      <c r="AC17" s="15">
        <f>[13]Outubro!$J$32</f>
        <v>29.52</v>
      </c>
      <c r="AD17" s="15">
        <f>[13]Outubro!$J$33</f>
        <v>39.24</v>
      </c>
      <c r="AE17" s="15">
        <f>[13]Outubro!$J$34</f>
        <v>30.96</v>
      </c>
      <c r="AF17" s="15">
        <f>[13]Outubro!$J$35</f>
        <v>86.039999999999992</v>
      </c>
      <c r="AG17" s="23">
        <f t="shared" si="2"/>
        <v>86.039999999999992</v>
      </c>
      <c r="AH17" s="103">
        <f t="shared" si="1"/>
        <v>39.205161290322579</v>
      </c>
    </row>
    <row r="18" spans="1:34" ht="17.100000000000001" customHeight="1" x14ac:dyDescent="0.2">
      <c r="A18" s="145" t="s">
        <v>9</v>
      </c>
      <c r="B18" s="15">
        <f>[14]Outubro!$J$5</f>
        <v>34.200000000000003</v>
      </c>
      <c r="C18" s="15">
        <f>[14]Outubro!$J$6</f>
        <v>45.72</v>
      </c>
      <c r="D18" s="15">
        <f>[14]Outubro!$J$7</f>
        <v>45</v>
      </c>
      <c r="E18" s="15">
        <f>[14]Outubro!$J$8</f>
        <v>29.880000000000003</v>
      </c>
      <c r="F18" s="15">
        <f>[14]Outubro!$J$9</f>
        <v>32.04</v>
      </c>
      <c r="G18" s="15">
        <f>[14]Outubro!$J$10</f>
        <v>32.76</v>
      </c>
      <c r="H18" s="15">
        <f>[14]Outubro!$J$11</f>
        <v>30.6</v>
      </c>
      <c r="I18" s="15">
        <f>[14]Outubro!$J$12</f>
        <v>50.76</v>
      </c>
      <c r="J18" s="15">
        <f>[14]Outubro!$J$13</f>
        <v>41.04</v>
      </c>
      <c r="K18" s="15">
        <f>[14]Outubro!$J$14</f>
        <v>51.480000000000004</v>
      </c>
      <c r="L18" s="15">
        <f>[14]Outubro!$J$15</f>
        <v>33.480000000000004</v>
      </c>
      <c r="M18" s="15">
        <f>[14]Outubro!$J$16</f>
        <v>33.840000000000003</v>
      </c>
      <c r="N18" s="15">
        <f>[14]Outubro!$J$17</f>
        <v>71.28</v>
      </c>
      <c r="O18" s="15">
        <f>[14]Outubro!$J$18</f>
        <v>37.800000000000004</v>
      </c>
      <c r="P18" s="15">
        <f>[14]Outubro!$J$19</f>
        <v>30.96</v>
      </c>
      <c r="Q18" s="15">
        <f>[14]Outubro!$J$20</f>
        <v>28.44</v>
      </c>
      <c r="R18" s="15">
        <f>[14]Outubro!$J$21</f>
        <v>44.28</v>
      </c>
      <c r="S18" s="15">
        <f>[14]Outubro!$J$22</f>
        <v>72.360000000000014</v>
      </c>
      <c r="T18" s="15">
        <f>[14]Outubro!$J$23</f>
        <v>30.6</v>
      </c>
      <c r="U18" s="15">
        <f>[14]Outubro!$J$24</f>
        <v>42.12</v>
      </c>
      <c r="V18" s="15">
        <f>[14]Outubro!$J$25</f>
        <v>35.28</v>
      </c>
      <c r="W18" s="15">
        <f>[14]Outubro!$J$26</f>
        <v>31.319999999999997</v>
      </c>
      <c r="X18" s="15">
        <f>[14]Outubro!$J$27</f>
        <v>63</v>
      </c>
      <c r="Y18" s="15">
        <f>[14]Outubro!$J$28</f>
        <v>59.04</v>
      </c>
      <c r="Z18" s="15">
        <f>[14]Outubro!$J$29</f>
        <v>34.200000000000003</v>
      </c>
      <c r="AA18" s="15">
        <f>[14]Outubro!$J$30</f>
        <v>37.800000000000004</v>
      </c>
      <c r="AB18" s="15">
        <f>[14]Outubro!$J$31</f>
        <v>30.96</v>
      </c>
      <c r="AC18" s="15">
        <f>[14]Outubro!$J$32</f>
        <v>23.040000000000003</v>
      </c>
      <c r="AD18" s="15">
        <f>[14]Outubro!$J$33</f>
        <v>28.08</v>
      </c>
      <c r="AE18" s="15">
        <f>[14]Outubro!$J$34</f>
        <v>31.680000000000003</v>
      </c>
      <c r="AF18" s="15">
        <f>[14]Outubro!$J$35</f>
        <v>71.28</v>
      </c>
      <c r="AG18" s="23">
        <f t="shared" ref="AG18:AG25" si="3">MAX(B18:AF18)</f>
        <v>72.360000000000014</v>
      </c>
      <c r="AH18" s="103">
        <f t="shared" si="1"/>
        <v>40.784516129032255</v>
      </c>
    </row>
    <row r="19" spans="1:34" ht="17.100000000000001" customHeight="1" x14ac:dyDescent="0.2">
      <c r="A19" s="145" t="s">
        <v>46</v>
      </c>
      <c r="B19" s="15">
        <f>[15]Outubro!$J$5</f>
        <v>33.840000000000003</v>
      </c>
      <c r="C19" s="15">
        <f>[15]Outubro!$J$6</f>
        <v>27.720000000000002</v>
      </c>
      <c r="D19" s="15">
        <f>[15]Outubro!$J$7</f>
        <v>29.52</v>
      </c>
      <c r="E19" s="15">
        <f>[15]Outubro!$J$8</f>
        <v>31.680000000000003</v>
      </c>
      <c r="F19" s="15">
        <f>[15]Outubro!$J$9</f>
        <v>24.12</v>
      </c>
      <c r="G19" s="15">
        <f>[15]Outubro!$J$10</f>
        <v>29.16</v>
      </c>
      <c r="H19" s="15">
        <f>[15]Outubro!$J$11</f>
        <v>31.680000000000003</v>
      </c>
      <c r="I19" s="15">
        <f>[15]Outubro!$J$12</f>
        <v>30.96</v>
      </c>
      <c r="J19" s="15">
        <f>[15]Outubro!$J$13</f>
        <v>29.880000000000003</v>
      </c>
      <c r="K19" s="15">
        <f>[15]Outubro!$J$14</f>
        <v>33.119999999999997</v>
      </c>
      <c r="L19" s="15">
        <f>[15]Outubro!$J$15</f>
        <v>20.16</v>
      </c>
      <c r="M19" s="15">
        <f>[15]Outubro!$J$16</f>
        <v>20.88</v>
      </c>
      <c r="N19" s="15">
        <f>[15]Outubro!$J$17</f>
        <v>27.36</v>
      </c>
      <c r="O19" s="15">
        <f>[15]Outubro!$J$18</f>
        <v>22.68</v>
      </c>
      <c r="P19" s="15">
        <f>[15]Outubro!$J$19</f>
        <v>23.759999999999998</v>
      </c>
      <c r="Q19" s="15">
        <f>[15]Outubro!$J$20</f>
        <v>32.04</v>
      </c>
      <c r="R19" s="15">
        <f>[15]Outubro!$J$21</f>
        <v>42.12</v>
      </c>
      <c r="S19" s="15">
        <f>[15]Outubro!$J$22</f>
        <v>37.080000000000005</v>
      </c>
      <c r="T19" s="15">
        <f>[15]Outubro!$J$23</f>
        <v>41.4</v>
      </c>
      <c r="U19" s="15">
        <f>[15]Outubro!$J$24</f>
        <v>28.08</v>
      </c>
      <c r="V19" s="15">
        <f>[15]Outubro!$J$25</f>
        <v>26.64</v>
      </c>
      <c r="W19" s="15">
        <f>[15]Outubro!$J$26</f>
        <v>30.240000000000002</v>
      </c>
      <c r="X19" s="15">
        <f>[15]Outubro!$J$27</f>
        <v>31.319999999999997</v>
      </c>
      <c r="Y19" s="15">
        <f>[15]Outubro!$J$28</f>
        <v>25.56</v>
      </c>
      <c r="Z19" s="15">
        <f>[15]Outubro!$J$29</f>
        <v>20.88</v>
      </c>
      <c r="AA19" s="15">
        <f>[15]Outubro!$J$30</f>
        <v>34.92</v>
      </c>
      <c r="AB19" s="15">
        <f>[15]Outubro!$J$31</f>
        <v>24.840000000000003</v>
      </c>
      <c r="AC19" s="15">
        <f>[15]Outubro!$J$32</f>
        <v>19.440000000000001</v>
      </c>
      <c r="AD19" s="15">
        <f>[15]Outubro!$J$33</f>
        <v>24.48</v>
      </c>
      <c r="AE19" s="15">
        <f>[15]Outubro!$J$34</f>
        <v>30.96</v>
      </c>
      <c r="AF19" s="15">
        <f>[15]Outubro!$J$35</f>
        <v>32.4</v>
      </c>
      <c r="AG19" s="23">
        <f t="shared" si="3"/>
        <v>42.12</v>
      </c>
      <c r="AH19" s="103">
        <f t="shared" si="1"/>
        <v>28.997419354838716</v>
      </c>
    </row>
    <row r="20" spans="1:34" ht="17.100000000000001" customHeight="1" x14ac:dyDescent="0.2">
      <c r="A20" s="145" t="s">
        <v>10</v>
      </c>
      <c r="B20" s="15">
        <f>[16]Outubro!$J$5</f>
        <v>43.92</v>
      </c>
      <c r="C20" s="15">
        <f>[16]Outubro!$J$6</f>
        <v>68.039999999999992</v>
      </c>
      <c r="D20" s="15">
        <f>[16]Outubro!$J$7</f>
        <v>45</v>
      </c>
      <c r="E20" s="15">
        <f>[16]Outubro!$J$8</f>
        <v>21.96</v>
      </c>
      <c r="F20" s="15">
        <f>[16]Outubro!$J$9</f>
        <v>20.16</v>
      </c>
      <c r="G20" s="15">
        <f>[16]Outubro!$J$10</f>
        <v>27.720000000000002</v>
      </c>
      <c r="H20" s="15">
        <f>[16]Outubro!$J$11</f>
        <v>30.240000000000002</v>
      </c>
      <c r="I20" s="15">
        <f>[16]Outubro!$J$12</f>
        <v>36.36</v>
      </c>
      <c r="J20" s="15">
        <f>[16]Outubro!$J$13</f>
        <v>52.56</v>
      </c>
      <c r="K20" s="15">
        <f>[16]Outubro!$J$14</f>
        <v>51.12</v>
      </c>
      <c r="L20" s="15">
        <f>[16]Outubro!$J$15</f>
        <v>27.36</v>
      </c>
      <c r="M20" s="15">
        <f>[16]Outubro!$J$16</f>
        <v>33.840000000000003</v>
      </c>
      <c r="N20" s="15">
        <f>[16]Outubro!$J$17</f>
        <v>38.159999999999997</v>
      </c>
      <c r="O20" s="15">
        <f>[16]Outubro!$J$18</f>
        <v>47.519999999999996</v>
      </c>
      <c r="P20" s="15">
        <f>[16]Outubro!$J$19</f>
        <v>27.36</v>
      </c>
      <c r="Q20" s="15">
        <f>[16]Outubro!$J$20</f>
        <v>22.32</v>
      </c>
      <c r="R20" s="15">
        <f>[16]Outubro!$J$21</f>
        <v>74.52</v>
      </c>
      <c r="S20" s="15">
        <f>[16]Outubro!$J$22</f>
        <v>58.680000000000007</v>
      </c>
      <c r="T20" s="15">
        <f>[16]Outubro!$J$23</f>
        <v>22.32</v>
      </c>
      <c r="U20" s="15">
        <f>[16]Outubro!$J$24</f>
        <v>43.2</v>
      </c>
      <c r="V20" s="15">
        <f>[16]Outubro!$J$25</f>
        <v>45.72</v>
      </c>
      <c r="W20" s="15">
        <f>[16]Outubro!$J$26</f>
        <v>31.680000000000003</v>
      </c>
      <c r="X20" s="15">
        <f>[16]Outubro!$J$27</f>
        <v>52.56</v>
      </c>
      <c r="Y20" s="15">
        <f>[16]Outubro!$J$28</f>
        <v>20.52</v>
      </c>
      <c r="Z20" s="15">
        <f>[16]Outubro!$J$29</f>
        <v>38.519999999999996</v>
      </c>
      <c r="AA20" s="15">
        <f>[16]Outubro!$J$30</f>
        <v>40.32</v>
      </c>
      <c r="AB20" s="15">
        <f>[16]Outubro!$J$31</f>
        <v>29.52</v>
      </c>
      <c r="AC20" s="15">
        <f>[16]Outubro!$J$32</f>
        <v>22.32</v>
      </c>
      <c r="AD20" s="15">
        <f>[16]Outubro!$J$33</f>
        <v>27.36</v>
      </c>
      <c r="AE20" s="15">
        <f>[16]Outubro!$J$34</f>
        <v>32.04</v>
      </c>
      <c r="AF20" s="15">
        <f>[16]Outubro!$J$35</f>
        <v>63.72</v>
      </c>
      <c r="AG20" s="23">
        <f t="shared" si="3"/>
        <v>74.52</v>
      </c>
      <c r="AH20" s="103">
        <f t="shared" si="1"/>
        <v>38.601290322580638</v>
      </c>
    </row>
    <row r="21" spans="1:34" ht="17.100000000000001" customHeight="1" x14ac:dyDescent="0.2">
      <c r="A21" s="145" t="s">
        <v>11</v>
      </c>
      <c r="B21" s="15">
        <f>[17]Outubro!$J$5</f>
        <v>38.159999999999997</v>
      </c>
      <c r="C21" s="15">
        <f>[17]Outubro!$J$6</f>
        <v>48.24</v>
      </c>
      <c r="D21" s="15">
        <f>[17]Outubro!$J$7</f>
        <v>42.84</v>
      </c>
      <c r="E21" s="15">
        <f>[17]Outubro!$J$8</f>
        <v>40.32</v>
      </c>
      <c r="F21" s="15">
        <f>[17]Outubro!$J$9</f>
        <v>28.08</v>
      </c>
      <c r="G21" s="15">
        <f>[17]Outubro!$J$10</f>
        <v>34.200000000000003</v>
      </c>
      <c r="H21" s="15">
        <f>[17]Outubro!$J$11</f>
        <v>23.400000000000002</v>
      </c>
      <c r="I21" s="15">
        <f>[17]Outubro!$J$12</f>
        <v>49.32</v>
      </c>
      <c r="J21" s="15">
        <f>[17]Outubro!$J$13</f>
        <v>43.2</v>
      </c>
      <c r="K21" s="15">
        <f>[17]Outubro!$J$14</f>
        <v>30.6</v>
      </c>
      <c r="L21" s="15">
        <f>[17]Outubro!$J$15</f>
        <v>22.32</v>
      </c>
      <c r="M21" s="15">
        <f>[17]Outubro!$J$16</f>
        <v>21.96</v>
      </c>
      <c r="N21" s="15">
        <f>[17]Outubro!$J$17</f>
        <v>46.800000000000004</v>
      </c>
      <c r="O21" s="15">
        <f>[17]Outubro!$J$18</f>
        <v>32.76</v>
      </c>
      <c r="P21" s="15">
        <f>[17]Outubro!$J$19</f>
        <v>30.96</v>
      </c>
      <c r="Q21" s="15">
        <f>[17]Outubro!$J$20</f>
        <v>23.759999999999998</v>
      </c>
      <c r="R21" s="15">
        <f>[17]Outubro!$J$21</f>
        <v>41.04</v>
      </c>
      <c r="S21" s="15">
        <f>[17]Outubro!$J$22</f>
        <v>52.56</v>
      </c>
      <c r="T21" s="15">
        <f>[17]Outubro!$J$23</f>
        <v>38.159999999999997</v>
      </c>
      <c r="U21" s="15">
        <f>[17]Outubro!$J$24</f>
        <v>35.28</v>
      </c>
      <c r="V21" s="15">
        <f>[17]Outubro!$J$25</f>
        <v>36</v>
      </c>
      <c r="W21" s="15">
        <f>[17]Outubro!$J$26</f>
        <v>23.400000000000002</v>
      </c>
      <c r="X21" s="15">
        <f>[17]Outubro!$J$27</f>
        <v>38.519999999999996</v>
      </c>
      <c r="Y21" s="15">
        <f>[17]Outubro!$J$28</f>
        <v>24.840000000000003</v>
      </c>
      <c r="Z21" s="15">
        <f>[17]Outubro!$J$29</f>
        <v>30.240000000000002</v>
      </c>
      <c r="AA21" s="15">
        <f>[17]Outubro!$J$30</f>
        <v>43.56</v>
      </c>
      <c r="AB21" s="15">
        <f>[17]Outubro!$J$31</f>
        <v>31.680000000000003</v>
      </c>
      <c r="AC21" s="15">
        <f>[17]Outubro!$J$32</f>
        <v>24.840000000000003</v>
      </c>
      <c r="AD21" s="15">
        <f>[17]Outubro!$J$33</f>
        <v>29.52</v>
      </c>
      <c r="AE21" s="15">
        <f>[17]Outubro!$J$34</f>
        <v>23.040000000000003</v>
      </c>
      <c r="AF21" s="15">
        <f>[17]Outubro!$J$35</f>
        <v>50.04</v>
      </c>
      <c r="AG21" s="23">
        <f t="shared" si="3"/>
        <v>52.56</v>
      </c>
      <c r="AH21" s="103">
        <f t="shared" si="1"/>
        <v>34.827096774193542</v>
      </c>
    </row>
    <row r="22" spans="1:34" ht="17.100000000000001" customHeight="1" x14ac:dyDescent="0.2">
      <c r="A22" s="145" t="s">
        <v>12</v>
      </c>
      <c r="B22" s="15">
        <f>[18]Outubro!$J$5</f>
        <v>28.44</v>
      </c>
      <c r="C22" s="15">
        <f>[18]Outubro!$J$6</f>
        <v>26.28</v>
      </c>
      <c r="D22" s="15">
        <f>[18]Outubro!$J$7</f>
        <v>39.96</v>
      </c>
      <c r="E22" s="15">
        <f>[18]Outubro!$J$8</f>
        <v>34.92</v>
      </c>
      <c r="F22" s="15">
        <f>[18]Outubro!$J$9</f>
        <v>18</v>
      </c>
      <c r="G22" s="15">
        <f>[18]Outubro!$J$10</f>
        <v>21.6</v>
      </c>
      <c r="H22" s="15">
        <f>[18]Outubro!$J$11</f>
        <v>28.08</v>
      </c>
      <c r="I22" s="15">
        <f>[18]Outubro!$J$12</f>
        <v>33.840000000000003</v>
      </c>
      <c r="J22" s="15">
        <f>[18]Outubro!$J$13</f>
        <v>27.36</v>
      </c>
      <c r="K22" s="15">
        <f>[18]Outubro!$J$14</f>
        <v>32.4</v>
      </c>
      <c r="L22" s="15">
        <f>[18]Outubro!$J$15</f>
        <v>17.28</v>
      </c>
      <c r="M22" s="15">
        <f>[18]Outubro!$J$16</f>
        <v>25.92</v>
      </c>
      <c r="N22" s="15">
        <f>[18]Outubro!$J$17</f>
        <v>30.96</v>
      </c>
      <c r="O22" s="15">
        <f>[18]Outubro!$J$18</f>
        <v>18.36</v>
      </c>
      <c r="P22" s="15">
        <f>[18]Outubro!$J$19</f>
        <v>20.16</v>
      </c>
      <c r="Q22" s="15">
        <f>[18]Outubro!$J$20</f>
        <v>27.36</v>
      </c>
      <c r="R22" s="15">
        <f>[18]Outubro!$J$21</f>
        <v>38.880000000000003</v>
      </c>
      <c r="S22" s="15">
        <f>[18]Outubro!$J$22</f>
        <v>28.44</v>
      </c>
      <c r="T22" s="15">
        <f>[18]Outubro!$J$23</f>
        <v>14.76</v>
      </c>
      <c r="U22" s="15">
        <f>[18]Outubro!$J$24</f>
        <v>19.8</v>
      </c>
      <c r="V22" s="15">
        <f>[18]Outubro!$J$25</f>
        <v>19.440000000000001</v>
      </c>
      <c r="W22" s="15">
        <f>[18]Outubro!$J$26</f>
        <v>34.92</v>
      </c>
      <c r="X22" s="15">
        <f>[18]Outubro!$J$27</f>
        <v>23.040000000000003</v>
      </c>
      <c r="Y22" s="15">
        <f>[18]Outubro!$J$28</f>
        <v>21.240000000000002</v>
      </c>
      <c r="Z22" s="15">
        <f>[18]Outubro!$J$29</f>
        <v>39.6</v>
      </c>
      <c r="AA22" s="15">
        <f>[18]Outubro!$J$30</f>
        <v>30.6</v>
      </c>
      <c r="AB22" s="15">
        <f>[18]Outubro!$J$31</f>
        <v>16.559999999999999</v>
      </c>
      <c r="AC22" s="15">
        <f>[18]Outubro!$J$32</f>
        <v>25.2</v>
      </c>
      <c r="AD22" s="15">
        <f>[18]Outubro!$J$33</f>
        <v>29.16</v>
      </c>
      <c r="AE22" s="15">
        <f>[18]Outubro!$J$34</f>
        <v>37.080000000000005</v>
      </c>
      <c r="AF22" s="15">
        <f>[18]Outubro!$J$35</f>
        <v>27.36</v>
      </c>
      <c r="AG22" s="23">
        <f t="shared" si="3"/>
        <v>39.96</v>
      </c>
      <c r="AH22" s="103">
        <f t="shared" si="1"/>
        <v>27</v>
      </c>
    </row>
    <row r="23" spans="1:34" ht="17.100000000000001" customHeight="1" x14ac:dyDescent="0.2">
      <c r="A23" s="145" t="s">
        <v>13</v>
      </c>
      <c r="B23" s="15">
        <f>[19]Outubro!$J$5</f>
        <v>38.159999999999997</v>
      </c>
      <c r="C23" s="15">
        <f>[19]Outubro!$J$6</f>
        <v>36.72</v>
      </c>
      <c r="D23" s="15">
        <f>[19]Outubro!$J$7</f>
        <v>36.36</v>
      </c>
      <c r="E23" s="15">
        <f>[19]Outubro!$J$8</f>
        <v>36.36</v>
      </c>
      <c r="F23" s="15">
        <f>[19]Outubro!$J$9</f>
        <v>27</v>
      </c>
      <c r="G23" s="15">
        <f>[19]Outubro!$J$10</f>
        <v>27.36</v>
      </c>
      <c r="H23" s="15">
        <f>[19]Outubro!$J$11</f>
        <v>36</v>
      </c>
      <c r="I23" s="15">
        <f>[19]Outubro!$J$12</f>
        <v>45.36</v>
      </c>
      <c r="J23" s="15">
        <f>[19]Outubro!$J$13</f>
        <v>45</v>
      </c>
      <c r="K23" s="15">
        <f>[19]Outubro!$J$14</f>
        <v>40.680000000000007</v>
      </c>
      <c r="L23" s="15">
        <f>[19]Outubro!$J$15</f>
        <v>25.92</v>
      </c>
      <c r="M23" s="15">
        <f>[19]Outubro!$J$16</f>
        <v>32.4</v>
      </c>
      <c r="N23" s="15">
        <f>[19]Outubro!$J$17</f>
        <v>30.240000000000002</v>
      </c>
      <c r="O23" s="15">
        <f>[19]Outubro!$J$18</f>
        <v>28.08</v>
      </c>
      <c r="P23" s="15">
        <f>[19]Outubro!$J$19</f>
        <v>30.240000000000002</v>
      </c>
      <c r="Q23" s="15">
        <f>[19]Outubro!$J$20</f>
        <v>29.880000000000003</v>
      </c>
      <c r="R23" s="15">
        <f>[19]Outubro!$J$21</f>
        <v>52.2</v>
      </c>
      <c r="S23" s="15">
        <f>[19]Outubro!$J$22</f>
        <v>37.440000000000005</v>
      </c>
      <c r="T23" s="15">
        <f>[19]Outubro!$J$23</f>
        <v>41.76</v>
      </c>
      <c r="U23" s="15">
        <f>[19]Outubro!$J$24</f>
        <v>54.36</v>
      </c>
      <c r="V23" s="15">
        <f>[19]Outubro!$J$25</f>
        <v>37.080000000000005</v>
      </c>
      <c r="W23" s="15">
        <f>[19]Outubro!$J$26</f>
        <v>33.480000000000004</v>
      </c>
      <c r="X23" s="15">
        <f>[19]Outubro!$J$27</f>
        <v>37.080000000000005</v>
      </c>
      <c r="Y23" s="15">
        <f>[19]Outubro!$J$28</f>
        <v>33.480000000000004</v>
      </c>
      <c r="Z23" s="15">
        <f>[19]Outubro!$J$29</f>
        <v>70.56</v>
      </c>
      <c r="AA23" s="15">
        <f>[19]Outubro!$J$30</f>
        <v>44.64</v>
      </c>
      <c r="AB23" s="15">
        <f>[19]Outubro!$J$31</f>
        <v>23.759999999999998</v>
      </c>
      <c r="AC23" s="15">
        <f>[19]Outubro!$J$32</f>
        <v>21.240000000000002</v>
      </c>
      <c r="AD23" s="15">
        <f>[19]Outubro!$J$33</f>
        <v>36.36</v>
      </c>
      <c r="AE23" s="15">
        <f>[19]Outubro!$J$34</f>
        <v>34.92</v>
      </c>
      <c r="AF23" s="15">
        <f>[19]Outubro!$J$35</f>
        <v>34.92</v>
      </c>
      <c r="AG23" s="23">
        <f t="shared" si="3"/>
        <v>70.56</v>
      </c>
      <c r="AH23" s="103">
        <f t="shared" si="1"/>
        <v>36.743225806451619</v>
      </c>
    </row>
    <row r="24" spans="1:34" ht="17.100000000000001" customHeight="1" x14ac:dyDescent="0.2">
      <c r="A24" s="145" t="s">
        <v>14</v>
      </c>
      <c r="B24" s="15">
        <f>[20]Outubro!$J$5</f>
        <v>70.2</v>
      </c>
      <c r="C24" s="15">
        <f>[20]Outubro!$J$6</f>
        <v>28.44</v>
      </c>
      <c r="D24" s="15">
        <f>[20]Outubro!$J$7</f>
        <v>25.92</v>
      </c>
      <c r="E24" s="15">
        <f>[20]Outubro!$J$8</f>
        <v>36.72</v>
      </c>
      <c r="F24" s="15">
        <f>[20]Outubro!$J$9</f>
        <v>27.36</v>
      </c>
      <c r="G24" s="15">
        <f>[20]Outubro!$J$10</f>
        <v>25.56</v>
      </c>
      <c r="H24" s="15">
        <f>[20]Outubro!$J$11</f>
        <v>47.88</v>
      </c>
      <c r="I24" s="15">
        <f>[20]Outubro!$J$12</f>
        <v>43.56</v>
      </c>
      <c r="J24" s="15">
        <f>[20]Outubro!$J$13</f>
        <v>46.800000000000004</v>
      </c>
      <c r="K24" s="15">
        <f>[20]Outubro!$J$14</f>
        <v>46.080000000000005</v>
      </c>
      <c r="L24" s="15">
        <f>[20]Outubro!$J$15</f>
        <v>24.48</v>
      </c>
      <c r="M24" s="15">
        <f>[20]Outubro!$J$16</f>
        <v>34.92</v>
      </c>
      <c r="N24" s="15">
        <f>[20]Outubro!$J$17</f>
        <v>55.800000000000004</v>
      </c>
      <c r="O24" s="15">
        <f>[20]Outubro!$J$18</f>
        <v>15.120000000000001</v>
      </c>
      <c r="P24" s="15">
        <f>[20]Outubro!$J$19</f>
        <v>24.48</v>
      </c>
      <c r="Q24" s="15">
        <f>[20]Outubro!$J$20</f>
        <v>28.08</v>
      </c>
      <c r="R24" s="15">
        <f>[20]Outubro!$J$21</f>
        <v>28.44</v>
      </c>
      <c r="S24" s="15">
        <f>[20]Outubro!$J$22</f>
        <v>33.480000000000004</v>
      </c>
      <c r="T24" s="15">
        <f>[20]Outubro!$J$23</f>
        <v>59.4</v>
      </c>
      <c r="U24" s="15">
        <f>[20]Outubro!$J$24</f>
        <v>36</v>
      </c>
      <c r="V24" s="15">
        <f>[20]Outubro!$J$25</f>
        <v>33.840000000000003</v>
      </c>
      <c r="W24" s="15">
        <f>[20]Outubro!$J$26</f>
        <v>31.319999999999997</v>
      </c>
      <c r="X24" s="15">
        <f>[20]Outubro!$J$27</f>
        <v>27</v>
      </c>
      <c r="Y24" s="15">
        <f>[20]Outubro!$J$28</f>
        <v>33.119999999999997</v>
      </c>
      <c r="Z24" s="15">
        <f>[20]Outubro!$J$29</f>
        <v>33.480000000000004</v>
      </c>
      <c r="AA24" s="15">
        <f>[20]Outubro!$J$30</f>
        <v>36.72</v>
      </c>
      <c r="AB24" s="15">
        <f>[20]Outubro!$J$31</f>
        <v>40.32</v>
      </c>
      <c r="AC24" s="15">
        <f>[20]Outubro!$J$32</f>
        <v>21.240000000000002</v>
      </c>
      <c r="AD24" s="15">
        <f>[20]Outubro!$J$33</f>
        <v>18</v>
      </c>
      <c r="AE24" s="15">
        <f>[20]Outubro!$J$34</f>
        <v>18</v>
      </c>
      <c r="AF24" s="15">
        <f>[20]Outubro!$J$35</f>
        <v>32.76</v>
      </c>
      <c r="AG24" s="23">
        <f t="shared" si="3"/>
        <v>70.2</v>
      </c>
      <c r="AH24" s="103">
        <f t="shared" si="1"/>
        <v>34.339354838709681</v>
      </c>
    </row>
    <row r="25" spans="1:34" ht="17.100000000000001" customHeight="1" x14ac:dyDescent="0.2">
      <c r="A25" s="145" t="s">
        <v>15</v>
      </c>
      <c r="B25" s="15">
        <f>[21]Outubro!$J$5</f>
        <v>44.64</v>
      </c>
      <c r="C25" s="15">
        <f>[21]Outubro!$J$6</f>
        <v>63</v>
      </c>
      <c r="D25" s="15">
        <f>[21]Outubro!$J$7</f>
        <v>35.64</v>
      </c>
      <c r="E25" s="15">
        <f>[21]Outubro!$J$8</f>
        <v>29.16</v>
      </c>
      <c r="F25" s="15">
        <f>[21]Outubro!$J$9</f>
        <v>25.92</v>
      </c>
      <c r="G25" s="15">
        <f>[21]Outubro!$J$10</f>
        <v>32.4</v>
      </c>
      <c r="H25" s="15">
        <f>[21]Outubro!$J$11</f>
        <v>38.159999999999997</v>
      </c>
      <c r="I25" s="15">
        <f>[21]Outubro!$J$12</f>
        <v>42.480000000000004</v>
      </c>
      <c r="J25" s="15">
        <f>[21]Outubro!$J$13</f>
        <v>40.680000000000007</v>
      </c>
      <c r="K25" s="15">
        <f>[21]Outubro!$J$14</f>
        <v>50.04</v>
      </c>
      <c r="L25" s="15">
        <f>[21]Outubro!$J$15</f>
        <v>28.44</v>
      </c>
      <c r="M25" s="15">
        <f>[21]Outubro!$J$16</f>
        <v>38.159999999999997</v>
      </c>
      <c r="N25" s="15">
        <f>[21]Outubro!$J$17</f>
        <v>38.880000000000003</v>
      </c>
      <c r="O25" s="15">
        <f>[21]Outubro!$J$18</f>
        <v>36.72</v>
      </c>
      <c r="P25" s="15">
        <f>[21]Outubro!$J$19</f>
        <v>33.480000000000004</v>
      </c>
      <c r="Q25" s="15">
        <f>[21]Outubro!$J$20</f>
        <v>33.840000000000003</v>
      </c>
      <c r="R25" s="15">
        <f>[21]Outubro!$J$21</f>
        <v>50.4</v>
      </c>
      <c r="S25" s="15">
        <f>[21]Outubro!$J$22</f>
        <v>59.760000000000005</v>
      </c>
      <c r="T25" s="15">
        <f>[21]Outubro!$J$23</f>
        <v>50.4</v>
      </c>
      <c r="U25" s="15">
        <f>[21]Outubro!$J$24</f>
        <v>48.24</v>
      </c>
      <c r="V25" s="15">
        <f>[21]Outubro!$J$25</f>
        <v>44.28</v>
      </c>
      <c r="W25" s="15">
        <f>[21]Outubro!$J$26</f>
        <v>32.76</v>
      </c>
      <c r="X25" s="15">
        <f>[21]Outubro!$J$27</f>
        <v>34.200000000000003</v>
      </c>
      <c r="Y25" s="15">
        <f>[21]Outubro!$J$28</f>
        <v>29.880000000000003</v>
      </c>
      <c r="Z25" s="15">
        <f>[21]Outubro!$J$29</f>
        <v>38.519999999999996</v>
      </c>
      <c r="AA25" s="15">
        <f>[21]Outubro!$J$30</f>
        <v>34.92</v>
      </c>
      <c r="AB25" s="15">
        <f>[21]Outubro!$J$31</f>
        <v>38.519999999999996</v>
      </c>
      <c r="AC25" s="15">
        <f>[21]Outubro!$J$32</f>
        <v>26.28</v>
      </c>
      <c r="AD25" s="15">
        <f>[21]Outubro!$J$33</f>
        <v>31.319999999999997</v>
      </c>
      <c r="AE25" s="15">
        <f>[21]Outubro!$J$34</f>
        <v>38.519999999999996</v>
      </c>
      <c r="AF25" s="15">
        <f>[21]Outubro!$J$35</f>
        <v>51.84</v>
      </c>
      <c r="AG25" s="23">
        <f t="shared" si="3"/>
        <v>63</v>
      </c>
      <c r="AH25" s="103">
        <f t="shared" si="1"/>
        <v>39.402580645161287</v>
      </c>
    </row>
    <row r="26" spans="1:34" ht="17.100000000000001" customHeight="1" x14ac:dyDescent="0.2">
      <c r="A26" s="145" t="s">
        <v>16</v>
      </c>
      <c r="B26" s="15">
        <f>[22]Outubro!$J$5</f>
        <v>30.96</v>
      </c>
      <c r="C26" s="15">
        <f>[22]Outubro!$J$6</f>
        <v>36.36</v>
      </c>
      <c r="D26" s="15">
        <f>[22]Outubro!$J$7</f>
        <v>25.92</v>
      </c>
      <c r="E26" s="15">
        <f>[22]Outubro!$J$8</f>
        <v>25.56</v>
      </c>
      <c r="F26" s="15">
        <f>[22]Outubro!$J$9</f>
        <v>24.12</v>
      </c>
      <c r="G26" s="15">
        <f>[22]Outubro!$J$10</f>
        <v>23.400000000000002</v>
      </c>
      <c r="H26" s="15">
        <f>[22]Outubro!$J$11</f>
        <v>33.840000000000003</v>
      </c>
      <c r="I26" s="15">
        <f>[22]Outubro!$J$12</f>
        <v>35.64</v>
      </c>
      <c r="J26" s="15">
        <f>[22]Outubro!$J$13</f>
        <v>37.440000000000005</v>
      </c>
      <c r="K26" s="15">
        <f>[22]Outubro!$J$14</f>
        <v>48.6</v>
      </c>
      <c r="L26" s="15">
        <f>[22]Outubro!$J$15</f>
        <v>23.040000000000003</v>
      </c>
      <c r="M26" s="15">
        <f>[22]Outubro!$J$16</f>
        <v>32.76</v>
      </c>
      <c r="N26" s="15">
        <f>[22]Outubro!$J$17</f>
        <v>27</v>
      </c>
      <c r="O26" s="15">
        <f>[22]Outubro!$J$18</f>
        <v>26.28</v>
      </c>
      <c r="P26" s="15">
        <f>[22]Outubro!$J$19</f>
        <v>26.64</v>
      </c>
      <c r="Q26" s="15">
        <f>[22]Outubro!$J$20</f>
        <v>32.04</v>
      </c>
      <c r="R26" s="15">
        <f>[22]Outubro!$J$21</f>
        <v>38.159999999999997</v>
      </c>
      <c r="S26" s="15">
        <f>[22]Outubro!$J$22</f>
        <v>33.480000000000004</v>
      </c>
      <c r="T26" s="15">
        <f>[22]Outubro!$J$23</f>
        <v>44.64</v>
      </c>
      <c r="U26" s="15">
        <f>[22]Outubro!$J$24</f>
        <v>18.720000000000002</v>
      </c>
      <c r="V26" s="15">
        <f>[22]Outubro!$J$25</f>
        <v>16.2</v>
      </c>
      <c r="W26" s="15">
        <f>[22]Outubro!$J$26</f>
        <v>25.56</v>
      </c>
      <c r="X26" s="15">
        <f>[22]Outubro!$J$27</f>
        <v>29.880000000000003</v>
      </c>
      <c r="Y26" s="15">
        <f>[22]Outubro!$J$28</f>
        <v>27.36</v>
      </c>
      <c r="Z26" s="15">
        <f>[22]Outubro!$J$29</f>
        <v>21.240000000000002</v>
      </c>
      <c r="AA26" s="15">
        <f>[22]Outubro!$J$30</f>
        <v>18.720000000000002</v>
      </c>
      <c r="AB26" s="15">
        <f>[22]Outubro!$J$31</f>
        <v>33.840000000000003</v>
      </c>
      <c r="AC26" s="15">
        <f>[22]Outubro!$J$32</f>
        <v>34.56</v>
      </c>
      <c r="AD26" s="15">
        <f>[22]Outubro!$J$33</f>
        <v>26.28</v>
      </c>
      <c r="AE26" s="15">
        <f>[22]Outubro!$J$34</f>
        <v>39.96</v>
      </c>
      <c r="AF26" s="15">
        <f>[22]Outubro!$J$35</f>
        <v>32.4</v>
      </c>
      <c r="AG26" s="23">
        <f t="shared" ref="AG26:AG30" si="4">MAX(B26:AF26)</f>
        <v>48.6</v>
      </c>
      <c r="AH26" s="103">
        <f t="shared" si="1"/>
        <v>30.019354838709685</v>
      </c>
    </row>
    <row r="27" spans="1:34" ht="17.100000000000001" customHeight="1" x14ac:dyDescent="0.2">
      <c r="A27" s="145" t="s">
        <v>17</v>
      </c>
      <c r="B27" s="15">
        <f>[23]Outubro!$J$5</f>
        <v>34.56</v>
      </c>
      <c r="C27" s="15">
        <f>[23]Outubro!$J$6</f>
        <v>32.76</v>
      </c>
      <c r="D27" s="15">
        <f>[23]Outubro!$J$7</f>
        <v>78.12</v>
      </c>
      <c r="E27" s="15">
        <f>[23]Outubro!$J$8</f>
        <v>50.04</v>
      </c>
      <c r="F27" s="15">
        <f>[23]Outubro!$J$9</f>
        <v>29.52</v>
      </c>
      <c r="G27" s="15">
        <f>[23]Outubro!$J$10</f>
        <v>27.720000000000002</v>
      </c>
      <c r="H27" s="15">
        <f>[23]Outubro!$J$11</f>
        <v>53.28</v>
      </c>
      <c r="I27" s="15">
        <f>[23]Outubro!$J$12</f>
        <v>56.519999999999996</v>
      </c>
      <c r="J27" s="15">
        <f>[23]Outubro!$J$13</f>
        <v>41.04</v>
      </c>
      <c r="K27" s="15">
        <f>[23]Outubro!$J$14</f>
        <v>38.519999999999996</v>
      </c>
      <c r="L27" s="15">
        <f>[23]Outubro!$J$15</f>
        <v>19.440000000000001</v>
      </c>
      <c r="M27" s="15">
        <f>[23]Outubro!$J$16</f>
        <v>28.8</v>
      </c>
      <c r="N27" s="15">
        <f>[23]Outubro!$J$17</f>
        <v>46.080000000000005</v>
      </c>
      <c r="O27" s="15">
        <f>[23]Outubro!$J$18</f>
        <v>70.2</v>
      </c>
      <c r="P27" s="15">
        <f>[23]Outubro!$J$19</f>
        <v>25.2</v>
      </c>
      <c r="Q27" s="15">
        <f>[23]Outubro!$J$20</f>
        <v>36.72</v>
      </c>
      <c r="R27" s="15">
        <f>[23]Outubro!$J$21</f>
        <v>50.4</v>
      </c>
      <c r="S27" s="15">
        <f>[23]Outubro!$J$22</f>
        <v>66.960000000000008</v>
      </c>
      <c r="T27" s="15">
        <f>[23]Outubro!$J$23</f>
        <v>29.52</v>
      </c>
      <c r="U27" s="15">
        <f>[23]Outubro!$J$24</f>
        <v>40.32</v>
      </c>
      <c r="V27" s="15">
        <f>[23]Outubro!$J$25</f>
        <v>34.56</v>
      </c>
      <c r="W27" s="15">
        <f>[23]Outubro!$J$26</f>
        <v>29.16</v>
      </c>
      <c r="X27" s="15">
        <f>[23]Outubro!$J$27</f>
        <v>47.16</v>
      </c>
      <c r="Y27" s="15">
        <f>[23]Outubro!$J$28</f>
        <v>33.480000000000004</v>
      </c>
      <c r="Z27" s="15">
        <f>[23]Outubro!$J$29</f>
        <v>34.56</v>
      </c>
      <c r="AA27" s="15">
        <f>[23]Outubro!$J$30</f>
        <v>36.36</v>
      </c>
      <c r="AB27" s="15">
        <f>[23]Outubro!$J$31</f>
        <v>28.44</v>
      </c>
      <c r="AC27" s="15">
        <f>[23]Outubro!$J$32</f>
        <v>21.240000000000002</v>
      </c>
      <c r="AD27" s="15">
        <f>[23]Outubro!$J$33</f>
        <v>26.28</v>
      </c>
      <c r="AE27" s="15">
        <f>[23]Outubro!$J$34</f>
        <v>36.36</v>
      </c>
      <c r="AF27" s="15">
        <f>[23]Outubro!$J$35</f>
        <v>55.800000000000004</v>
      </c>
      <c r="AG27" s="23">
        <f t="shared" si="4"/>
        <v>78.12</v>
      </c>
      <c r="AH27" s="103">
        <f t="shared" si="1"/>
        <v>39.971612903225804</v>
      </c>
    </row>
    <row r="28" spans="1:34" ht="17.100000000000001" customHeight="1" x14ac:dyDescent="0.2">
      <c r="A28" s="145" t="s">
        <v>18</v>
      </c>
      <c r="B28" s="15">
        <f>[24]Outubro!$J$5</f>
        <v>47.88</v>
      </c>
      <c r="C28" s="15">
        <f>[24]Outubro!$J$6</f>
        <v>35.28</v>
      </c>
      <c r="D28" s="15">
        <f>[24]Outubro!$J$7</f>
        <v>55.800000000000004</v>
      </c>
      <c r="E28" s="15">
        <f>[24]Outubro!$J$8</f>
        <v>37.080000000000005</v>
      </c>
      <c r="F28" s="15">
        <f>[24]Outubro!$J$9</f>
        <v>36.36</v>
      </c>
      <c r="G28" s="15">
        <f>[24]Outubro!$J$10</f>
        <v>48.6</v>
      </c>
      <c r="H28" s="15">
        <f>[24]Outubro!$J$11</f>
        <v>67.319999999999993</v>
      </c>
      <c r="I28" s="15">
        <f>[24]Outubro!$J$12</f>
        <v>49.32</v>
      </c>
      <c r="J28" s="15">
        <f>[24]Outubro!$J$13</f>
        <v>47.88</v>
      </c>
      <c r="K28" s="15">
        <f>[24]Outubro!$J$14</f>
        <v>54.36</v>
      </c>
      <c r="L28" s="15">
        <f>[24]Outubro!$J$15</f>
        <v>45.72</v>
      </c>
      <c r="M28" s="15">
        <f>[24]Outubro!$J$16</f>
        <v>29.52</v>
      </c>
      <c r="N28" s="15" t="str">
        <f>[24]Outubro!$J$17</f>
        <v>*</v>
      </c>
      <c r="O28" s="15">
        <f>[24]Outubro!$J$18</f>
        <v>29.880000000000003</v>
      </c>
      <c r="P28" s="15" t="str">
        <f>[24]Outubro!$J$19</f>
        <v>*</v>
      </c>
      <c r="Q28" s="15">
        <f>[24]Outubro!$J$20</f>
        <v>19.440000000000001</v>
      </c>
      <c r="R28" s="15">
        <f>[24]Outubro!$J$21</f>
        <v>38.519999999999996</v>
      </c>
      <c r="S28" s="15" t="str">
        <f>[24]Outubro!$J$22</f>
        <v>*</v>
      </c>
      <c r="T28" s="15" t="str">
        <f>[24]Outubro!$J$23</f>
        <v>*</v>
      </c>
      <c r="U28" s="15" t="str">
        <f>[24]Outubro!$J$24</f>
        <v>*</v>
      </c>
      <c r="V28" s="15" t="str">
        <f>[24]Outubro!$J$25</f>
        <v>*</v>
      </c>
      <c r="W28" s="15" t="str">
        <f>[24]Outubro!$J$26</f>
        <v>*</v>
      </c>
      <c r="X28" s="15" t="str">
        <f>[24]Outubro!$J$27</f>
        <v>*</v>
      </c>
      <c r="Y28" s="15" t="str">
        <f>[24]Outubro!$J$28</f>
        <v>*</v>
      </c>
      <c r="Z28" s="15" t="str">
        <f>[24]Outubro!$J$29</f>
        <v>*</v>
      </c>
      <c r="AA28" s="15" t="str">
        <f>[24]Outubro!$J$30</f>
        <v>*</v>
      </c>
      <c r="AB28" s="15" t="str">
        <f>[24]Outubro!$J$31</f>
        <v>*</v>
      </c>
      <c r="AC28" s="15" t="str">
        <f>[24]Outubro!$J$32</f>
        <v>*</v>
      </c>
      <c r="AD28" s="15" t="str">
        <f>[24]Outubro!$J$33</f>
        <v>*</v>
      </c>
      <c r="AE28" s="15" t="str">
        <f>[24]Outubro!$J$34</f>
        <v>*</v>
      </c>
      <c r="AF28" s="15" t="str">
        <f>[24]Outubro!$J$35</f>
        <v>*</v>
      </c>
      <c r="AG28" s="23">
        <f t="shared" si="4"/>
        <v>67.319999999999993</v>
      </c>
      <c r="AH28" s="103">
        <f t="shared" si="1"/>
        <v>42.864000000000004</v>
      </c>
    </row>
    <row r="29" spans="1:34" ht="17.100000000000001" customHeight="1" x14ac:dyDescent="0.2">
      <c r="A29" s="145" t="s">
        <v>19</v>
      </c>
      <c r="B29" s="15">
        <f>[25]Outubro!$J$5</f>
        <v>32.4</v>
      </c>
      <c r="C29" s="15">
        <f>[25]Outubro!$J$6</f>
        <v>41.76</v>
      </c>
      <c r="D29" s="15">
        <f>[25]Outubro!$J$7</f>
        <v>23.040000000000003</v>
      </c>
      <c r="E29" s="15">
        <f>[25]Outubro!$J$8</f>
        <v>27.720000000000002</v>
      </c>
      <c r="F29" s="15">
        <f>[25]Outubro!$J$9</f>
        <v>36.72</v>
      </c>
      <c r="G29" s="15">
        <f>[25]Outubro!$J$10</f>
        <v>36.36</v>
      </c>
      <c r="H29" s="15">
        <f>[25]Outubro!$J$11</f>
        <v>43.2</v>
      </c>
      <c r="I29" s="15">
        <f>[25]Outubro!$J$12</f>
        <v>36.36</v>
      </c>
      <c r="J29" s="15">
        <f>[25]Outubro!$J$13</f>
        <v>30.6</v>
      </c>
      <c r="K29" s="15">
        <f>[25]Outubro!$J$14</f>
        <v>46.080000000000005</v>
      </c>
      <c r="L29" s="15">
        <f>[25]Outubro!$J$15</f>
        <v>31.680000000000003</v>
      </c>
      <c r="M29" s="15">
        <f>[25]Outubro!$J$16</f>
        <v>36.72</v>
      </c>
      <c r="N29" s="15">
        <f>[25]Outubro!$J$17</f>
        <v>32.76</v>
      </c>
      <c r="O29" s="15">
        <f>[25]Outubro!$J$18</f>
        <v>33.119999999999997</v>
      </c>
      <c r="P29" s="15">
        <f>[25]Outubro!$J$19</f>
        <v>26.28</v>
      </c>
      <c r="Q29" s="15">
        <f>[25]Outubro!$J$20</f>
        <v>20.88</v>
      </c>
      <c r="R29" s="15">
        <f>[25]Outubro!$J$21</f>
        <v>38.519999999999996</v>
      </c>
      <c r="S29" s="15">
        <f>[25]Outubro!$J$22</f>
        <v>75.239999999999995</v>
      </c>
      <c r="T29" s="15">
        <f>[25]Outubro!$J$23</f>
        <v>27</v>
      </c>
      <c r="U29" s="15">
        <f>[25]Outubro!$J$24</f>
        <v>31.319999999999997</v>
      </c>
      <c r="V29" s="15">
        <f>[25]Outubro!$J$25</f>
        <v>39.24</v>
      </c>
      <c r="W29" s="15">
        <f>[25]Outubro!$J$26</f>
        <v>31.319999999999997</v>
      </c>
      <c r="X29" s="15">
        <f>[25]Outubro!$J$27</f>
        <v>32.4</v>
      </c>
      <c r="Y29" s="15">
        <f>[25]Outubro!$J$28</f>
        <v>33.840000000000003</v>
      </c>
      <c r="Z29" s="15">
        <f>[25]Outubro!$J$29</f>
        <v>27</v>
      </c>
      <c r="AA29" s="15">
        <f>[25]Outubro!$J$30</f>
        <v>38.519999999999996</v>
      </c>
      <c r="AB29" s="15">
        <f>[25]Outubro!$J$31</f>
        <v>32.04</v>
      </c>
      <c r="AC29" s="15">
        <f>[25]Outubro!$J$32</f>
        <v>25.2</v>
      </c>
      <c r="AD29" s="15">
        <f>[25]Outubro!$J$33</f>
        <v>37.800000000000004</v>
      </c>
      <c r="AE29" s="15">
        <f>[25]Outubro!$J$34</f>
        <v>37.800000000000004</v>
      </c>
      <c r="AF29" s="15">
        <f>[25]Outubro!$J$35</f>
        <v>56.519999999999996</v>
      </c>
      <c r="AG29" s="23">
        <f t="shared" si="4"/>
        <v>75.239999999999995</v>
      </c>
      <c r="AH29" s="103">
        <f t="shared" si="1"/>
        <v>35.465806451612906</v>
      </c>
    </row>
    <row r="30" spans="1:34" ht="17.100000000000001" customHeight="1" x14ac:dyDescent="0.2">
      <c r="A30" s="145" t="s">
        <v>31</v>
      </c>
      <c r="B30" s="15">
        <f>[26]Outubro!$J$5</f>
        <v>39.96</v>
      </c>
      <c r="C30" s="15">
        <f>[26]Outubro!$J$6</f>
        <v>36.72</v>
      </c>
      <c r="D30" s="15">
        <f>[26]Outubro!$J$7</f>
        <v>48.6</v>
      </c>
      <c r="E30" s="15">
        <f>[26]Outubro!$J$8</f>
        <v>52.2</v>
      </c>
      <c r="F30" s="15">
        <f>[26]Outubro!$J$9</f>
        <v>22.68</v>
      </c>
      <c r="G30" s="15">
        <f>[26]Outubro!$J$10</f>
        <v>29.16</v>
      </c>
      <c r="H30" s="15">
        <f>[26]Outubro!$J$11</f>
        <v>35.64</v>
      </c>
      <c r="I30" s="15">
        <f>[26]Outubro!$J$12</f>
        <v>48.24</v>
      </c>
      <c r="J30" s="15">
        <f>[26]Outubro!$J$13</f>
        <v>43.92</v>
      </c>
      <c r="K30" s="15">
        <f>[26]Outubro!$J$14</f>
        <v>40.32</v>
      </c>
      <c r="L30" s="15">
        <f>[26]Outubro!$J$15</f>
        <v>36</v>
      </c>
      <c r="M30" s="15">
        <f>[26]Outubro!$J$16</f>
        <v>29.880000000000003</v>
      </c>
      <c r="N30" s="15">
        <f>[26]Outubro!$J$17</f>
        <v>38.159999999999997</v>
      </c>
      <c r="O30" s="15">
        <f>[26]Outubro!$J$18</f>
        <v>25.92</v>
      </c>
      <c r="P30" s="15">
        <f>[26]Outubro!$J$19</f>
        <v>25.56</v>
      </c>
      <c r="Q30" s="15">
        <f>[26]Outubro!$J$20</f>
        <v>26.64</v>
      </c>
      <c r="R30" s="15">
        <f>[26]Outubro!$J$21</f>
        <v>41.76</v>
      </c>
      <c r="S30" s="15">
        <f>[26]Outubro!$J$22</f>
        <v>55.080000000000005</v>
      </c>
      <c r="T30" s="15">
        <f>[26]Outubro!$J$23</f>
        <v>46.440000000000005</v>
      </c>
      <c r="U30" s="15">
        <f>[26]Outubro!$J$24</f>
        <v>36.72</v>
      </c>
      <c r="V30" s="15">
        <f>[26]Outubro!$J$25</f>
        <v>38.159999999999997</v>
      </c>
      <c r="W30" s="15">
        <f>[26]Outubro!$J$26</f>
        <v>33.480000000000004</v>
      </c>
      <c r="X30" s="15">
        <f>[26]Outubro!$J$27</f>
        <v>32.4</v>
      </c>
      <c r="Y30" s="15">
        <f>[26]Outubro!$J$28</f>
        <v>28.08</v>
      </c>
      <c r="Z30" s="15">
        <f>[26]Outubro!$J$29</f>
        <v>35.64</v>
      </c>
      <c r="AA30" s="15">
        <f>[26]Outubro!$J$30</f>
        <v>30.6</v>
      </c>
      <c r="AB30" s="15">
        <f>[26]Outubro!$J$31</f>
        <v>21.96</v>
      </c>
      <c r="AC30" s="15">
        <f>[26]Outubro!$J$32</f>
        <v>30.240000000000002</v>
      </c>
      <c r="AD30" s="15">
        <f>[26]Outubro!$J$33</f>
        <v>29.16</v>
      </c>
      <c r="AE30" s="15">
        <f>[26]Outubro!$J$34</f>
        <v>29.16</v>
      </c>
      <c r="AF30" s="15">
        <f>[26]Outubro!$J$35</f>
        <v>40.32</v>
      </c>
      <c r="AG30" s="23">
        <f t="shared" si="4"/>
        <v>55.080000000000005</v>
      </c>
      <c r="AH30" s="103">
        <f t="shared" si="1"/>
        <v>35.767741935483876</v>
      </c>
    </row>
    <row r="31" spans="1:34" ht="17.100000000000001" customHeight="1" x14ac:dyDescent="0.2">
      <c r="A31" s="145" t="s">
        <v>48</v>
      </c>
      <c r="B31" s="15">
        <f>[27]Outubro!$J$5</f>
        <v>39.6</v>
      </c>
      <c r="C31" s="15">
        <f>[27]Outubro!$J$6</f>
        <v>59.760000000000005</v>
      </c>
      <c r="D31" s="15">
        <f>[27]Outubro!$J$7</f>
        <v>48.6</v>
      </c>
      <c r="E31" s="15">
        <f>[27]Outubro!$J$8</f>
        <v>43.2</v>
      </c>
      <c r="F31" s="15">
        <f>[27]Outubro!$J$9</f>
        <v>43.2</v>
      </c>
      <c r="G31" s="15">
        <f>[27]Outubro!$J$10</f>
        <v>29.16</v>
      </c>
      <c r="H31" s="15">
        <f>[27]Outubro!$J$11</f>
        <v>37.440000000000005</v>
      </c>
      <c r="I31" s="15">
        <f>[27]Outubro!$J$12</f>
        <v>42.84</v>
      </c>
      <c r="J31" s="15">
        <f>[27]Outubro!$J$13</f>
        <v>56.519999999999996</v>
      </c>
      <c r="K31" s="15">
        <f>[27]Outubro!$J$14</f>
        <v>45.36</v>
      </c>
      <c r="L31" s="15">
        <f>[27]Outubro!$J$15</f>
        <v>47.16</v>
      </c>
      <c r="M31" s="15">
        <f>[27]Outubro!$J$16</f>
        <v>27</v>
      </c>
      <c r="N31" s="15">
        <f>[27]Outubro!$J$17</f>
        <v>51.12</v>
      </c>
      <c r="O31" s="15">
        <f>[27]Outubro!$J$18</f>
        <v>34.200000000000003</v>
      </c>
      <c r="P31" s="15">
        <f>[27]Outubro!$J$19</f>
        <v>42.12</v>
      </c>
      <c r="Q31" s="15">
        <f>[27]Outubro!$J$20</f>
        <v>48.96</v>
      </c>
      <c r="R31" s="15">
        <f>[27]Outubro!$J$21</f>
        <v>38.880000000000003</v>
      </c>
      <c r="S31" s="15">
        <f>[27]Outubro!$J$22</f>
        <v>37.080000000000005</v>
      </c>
      <c r="T31" s="15">
        <f>[27]Outubro!$J$23</f>
        <v>37.800000000000004</v>
      </c>
      <c r="U31" s="15">
        <f>[27]Outubro!$J$24</f>
        <v>19.079999999999998</v>
      </c>
      <c r="V31" s="15">
        <f>[27]Outubro!$J$25</f>
        <v>41.04</v>
      </c>
      <c r="W31" s="15">
        <f>[27]Outubro!$J$26</f>
        <v>45.72</v>
      </c>
      <c r="X31" s="15">
        <f>[27]Outubro!$J$27</f>
        <v>37.800000000000004</v>
      </c>
      <c r="Y31" s="15">
        <f>[27]Outubro!$J$28</f>
        <v>25.56</v>
      </c>
      <c r="Z31" s="15">
        <f>[27]Outubro!$J$29</f>
        <v>33.480000000000004</v>
      </c>
      <c r="AA31" s="15">
        <f>[27]Outubro!$J$30</f>
        <v>33.119999999999997</v>
      </c>
      <c r="AB31" s="15">
        <f>[27]Outubro!$J$31</f>
        <v>36</v>
      </c>
      <c r="AC31" s="15">
        <f>[27]Outubro!$J$32</f>
        <v>27.720000000000002</v>
      </c>
      <c r="AD31" s="15">
        <f>[27]Outubro!$J$33</f>
        <v>36</v>
      </c>
      <c r="AE31" s="15">
        <f>[27]Outubro!$J$34</f>
        <v>44.64</v>
      </c>
      <c r="AF31" s="15">
        <f>[27]Outubro!$J$35</f>
        <v>59.04</v>
      </c>
      <c r="AG31" s="23">
        <f>MAX(B31:AF31)</f>
        <v>59.760000000000005</v>
      </c>
      <c r="AH31" s="103">
        <f t="shared" si="1"/>
        <v>40.296774193548387</v>
      </c>
    </row>
    <row r="32" spans="1:34" ht="17.100000000000001" customHeight="1" x14ac:dyDescent="0.2">
      <c r="A32" s="145" t="s">
        <v>20</v>
      </c>
      <c r="B32" s="15">
        <f>[28]Outubro!$J$5</f>
        <v>25.92</v>
      </c>
      <c r="C32" s="15">
        <f>[28]Outubro!$J$6</f>
        <v>23.400000000000002</v>
      </c>
      <c r="D32" s="15">
        <f>[28]Outubro!$J$7</f>
        <v>25.2</v>
      </c>
      <c r="E32" s="15">
        <f>[28]Outubro!$J$8</f>
        <v>29.52</v>
      </c>
      <c r="F32" s="15">
        <f>[28]Outubro!$J$9</f>
        <v>28.44</v>
      </c>
      <c r="G32" s="15">
        <f>[28]Outubro!$J$10</f>
        <v>21.6</v>
      </c>
      <c r="H32" s="15">
        <f>[28]Outubro!$J$11</f>
        <v>37.440000000000005</v>
      </c>
      <c r="I32" s="15">
        <f>[28]Outubro!$J$12</f>
        <v>51.12</v>
      </c>
      <c r="J32" s="15">
        <f>[28]Outubro!$J$13</f>
        <v>53.28</v>
      </c>
      <c r="K32" s="15">
        <f>[28]Outubro!$J$14</f>
        <v>36</v>
      </c>
      <c r="L32" s="15">
        <f>[28]Outubro!$J$15</f>
        <v>24.48</v>
      </c>
      <c r="M32" s="15">
        <f>[28]Outubro!$J$16</f>
        <v>22.68</v>
      </c>
      <c r="N32" s="15">
        <f>[28]Outubro!$J$17</f>
        <v>23.400000000000002</v>
      </c>
      <c r="O32" s="15">
        <f>[28]Outubro!$J$18</f>
        <v>21.96</v>
      </c>
      <c r="P32" s="15">
        <f>[28]Outubro!$J$19</f>
        <v>20.52</v>
      </c>
      <c r="Q32" s="15">
        <f>[28]Outubro!$J$20</f>
        <v>32.4</v>
      </c>
      <c r="R32" s="15">
        <f>[28]Outubro!$J$21</f>
        <v>34.200000000000003</v>
      </c>
      <c r="S32" s="15">
        <f>[28]Outubro!$J$22</f>
        <v>61.92</v>
      </c>
      <c r="T32" s="15">
        <f>[28]Outubro!$J$23</f>
        <v>34.92</v>
      </c>
      <c r="U32" s="15">
        <f>[28]Outubro!$J$24</f>
        <v>32.04</v>
      </c>
      <c r="V32" s="15">
        <f>[28]Outubro!$J$25</f>
        <v>32.76</v>
      </c>
      <c r="W32" s="15">
        <f>[28]Outubro!$J$26</f>
        <v>25.2</v>
      </c>
      <c r="X32" s="15">
        <f>[28]Outubro!$J$27</f>
        <v>25.56</v>
      </c>
      <c r="Y32" s="15">
        <f>[28]Outubro!$J$28</f>
        <v>26.28</v>
      </c>
      <c r="Z32" s="15">
        <f>[28]Outubro!$J$29</f>
        <v>16.920000000000002</v>
      </c>
      <c r="AA32" s="15">
        <f>[28]Outubro!$J$30</f>
        <v>30.6</v>
      </c>
      <c r="AB32" s="15">
        <f>[28]Outubro!$J$31</f>
        <v>32.04</v>
      </c>
      <c r="AC32" s="15">
        <f>[28]Outubro!$J$32</f>
        <v>20.52</v>
      </c>
      <c r="AD32" s="15">
        <f>[28]Outubro!$J$33</f>
        <v>23.759999999999998</v>
      </c>
      <c r="AE32" s="15">
        <f>[28]Outubro!$J$34</f>
        <v>23.040000000000003</v>
      </c>
      <c r="AF32" s="15">
        <f>[28]Outubro!$J$35</f>
        <v>54.72</v>
      </c>
      <c r="AG32" s="23">
        <f>MAX(B32:AF32)</f>
        <v>61.92</v>
      </c>
      <c r="AH32" s="103">
        <f t="shared" ref="AH32" si="5">AVERAGE(B32:AF32)</f>
        <v>30.70451612903225</v>
      </c>
    </row>
    <row r="33" spans="1:34" ht="17.100000000000001" customHeight="1" x14ac:dyDescent="0.2">
      <c r="A33" s="89" t="s">
        <v>116</v>
      </c>
      <c r="B33" s="15">
        <f>[29]Outubro!$J$5</f>
        <v>26.28</v>
      </c>
      <c r="C33" s="15">
        <f>[29]Outubro!$J$6</f>
        <v>27</v>
      </c>
      <c r="D33" s="15">
        <f>[29]Outubro!$J$7</f>
        <v>67.680000000000007</v>
      </c>
      <c r="E33" s="15">
        <f>[29]Outubro!$J$8</f>
        <v>24.48</v>
      </c>
      <c r="F33" s="15">
        <f>[29]Outubro!$J$9</f>
        <v>34.56</v>
      </c>
      <c r="G33" s="15">
        <f>[29]Outubro!$J$10</f>
        <v>29.52</v>
      </c>
      <c r="H33" s="15">
        <f>[29]Outubro!$J$11</f>
        <v>30.6</v>
      </c>
      <c r="I33" s="15">
        <f>[29]Outubro!$J$12</f>
        <v>57.24</v>
      </c>
      <c r="J33" s="15">
        <f>[29]Outubro!$J$13</f>
        <v>39.24</v>
      </c>
      <c r="K33" s="15">
        <f>[29]Outubro!$J$14</f>
        <v>39.96</v>
      </c>
      <c r="L33" s="15">
        <f>[29]Outubro!$J$15</f>
        <v>28.44</v>
      </c>
      <c r="M33" s="15">
        <f>[29]Outubro!$J$16</f>
        <v>31.680000000000003</v>
      </c>
      <c r="N33" s="15">
        <f>[29]Outubro!$J$17</f>
        <v>44.28</v>
      </c>
      <c r="O33" s="15">
        <f>[29]Outubro!$J$18</f>
        <v>65.160000000000011</v>
      </c>
      <c r="P33" s="15">
        <f>[29]Outubro!$J$19</f>
        <v>29.52</v>
      </c>
      <c r="Q33" s="15">
        <f>[29]Outubro!$J$20</f>
        <v>29.52</v>
      </c>
      <c r="R33" s="15">
        <f>[29]Outubro!$J$21</f>
        <v>40.680000000000007</v>
      </c>
      <c r="S33" s="15">
        <f>[29]Outubro!$J$22</f>
        <v>57.960000000000008</v>
      </c>
      <c r="T33" s="15">
        <f>[29]Outubro!$J$23</f>
        <v>37.080000000000005</v>
      </c>
      <c r="U33" s="15">
        <f>[29]Outubro!$J$24</f>
        <v>44.64</v>
      </c>
      <c r="V33" s="15">
        <f>[29]Outubro!$J$25</f>
        <v>38.159999999999997</v>
      </c>
      <c r="W33" s="15">
        <f>[29]Outubro!$J$26</f>
        <v>29.52</v>
      </c>
      <c r="X33" s="15">
        <f>[29]Outubro!$J$27</f>
        <v>48.6</v>
      </c>
      <c r="Y33" s="15">
        <f>[29]Outubro!$J$28</f>
        <v>44.28</v>
      </c>
      <c r="Z33" s="15">
        <f>[29]Outubro!$J$29</f>
        <v>23.040000000000003</v>
      </c>
      <c r="AA33" s="15">
        <f>[29]Outubro!$J$30</f>
        <v>55.440000000000005</v>
      </c>
      <c r="AB33" s="15">
        <f>[29]Outubro!$J$31</f>
        <v>28.08</v>
      </c>
      <c r="AC33" s="15">
        <f>[29]Outubro!$J$32</f>
        <v>25.56</v>
      </c>
      <c r="AD33" s="15">
        <f>[29]Outubro!$J$33</f>
        <v>30.6</v>
      </c>
      <c r="AE33" s="15">
        <f>[29]Outubro!$J$34</f>
        <v>31.680000000000003</v>
      </c>
      <c r="AF33" s="15">
        <f>[29]Outubro!$J$35</f>
        <v>62.639999999999993</v>
      </c>
      <c r="AG33" s="22">
        <f>MAX(B33:AF33)</f>
        <v>67.680000000000007</v>
      </c>
      <c r="AH33" s="103">
        <f>AVERAGE(B33:AF33)</f>
        <v>38.810322580645156</v>
      </c>
    </row>
    <row r="34" spans="1:34" ht="17.100000000000001" customHeight="1" x14ac:dyDescent="0.2">
      <c r="A34" s="89" t="s">
        <v>195</v>
      </c>
      <c r="B34" s="15">
        <f>[30]Outubro!$J$5</f>
        <v>43.56</v>
      </c>
      <c r="C34" s="15">
        <f>[30]Outubro!$J$6</f>
        <v>51.480000000000004</v>
      </c>
      <c r="D34" s="15">
        <f>[30]Outubro!$J$7</f>
        <v>34.56</v>
      </c>
      <c r="E34" s="15">
        <f>[30]Outubro!$J$8</f>
        <v>30.96</v>
      </c>
      <c r="F34" s="15" t="str">
        <f>[30]Outubro!$J$9</f>
        <v>*</v>
      </c>
      <c r="G34" s="15" t="str">
        <f>[30]Outubro!$J$10</f>
        <v>*</v>
      </c>
      <c r="H34" s="15" t="str">
        <f>[30]Outubro!$J$11</f>
        <v>*</v>
      </c>
      <c r="I34" s="15" t="str">
        <f>[30]Outubro!$J$12</f>
        <v>*</v>
      </c>
      <c r="J34" s="15" t="str">
        <f>[30]Outubro!$J$13</f>
        <v>*</v>
      </c>
      <c r="K34" s="15" t="str">
        <f>[30]Outubro!$J$14</f>
        <v>*</v>
      </c>
      <c r="L34" s="15" t="str">
        <f>[30]Outubro!$J$15</f>
        <v>*</v>
      </c>
      <c r="M34" s="15" t="str">
        <f>[30]Outubro!$J$16</f>
        <v>*</v>
      </c>
      <c r="N34" s="15" t="str">
        <f>[30]Outubro!$J$17</f>
        <v>*</v>
      </c>
      <c r="O34" s="15" t="str">
        <f>[30]Outubro!$J$18</f>
        <v>*</v>
      </c>
      <c r="P34" s="15" t="str">
        <f>[30]Outubro!$J$19</f>
        <v>*</v>
      </c>
      <c r="Q34" s="15" t="str">
        <f>[30]Outubro!$J$20</f>
        <v>*</v>
      </c>
      <c r="R34" s="15" t="str">
        <f>[30]Outubro!$J$21</f>
        <v>*</v>
      </c>
      <c r="S34" s="15" t="str">
        <f>[30]Outubro!$J$22</f>
        <v>*</v>
      </c>
      <c r="T34" s="15" t="str">
        <f>[30]Outubro!$J$23</f>
        <v>*</v>
      </c>
      <c r="U34" s="15" t="str">
        <f>[30]Outubro!$J$24</f>
        <v>*</v>
      </c>
      <c r="V34" s="15" t="str">
        <f>[30]Outubro!$J$25</f>
        <v>*</v>
      </c>
      <c r="W34" s="15" t="str">
        <f>[30]Outubro!$J$26</f>
        <v>*</v>
      </c>
      <c r="X34" s="15" t="str">
        <f>[30]Outubro!$J$27</f>
        <v>*</v>
      </c>
      <c r="Y34" s="15" t="str">
        <f>[30]Outubro!$J$28</f>
        <v>*</v>
      </c>
      <c r="Z34" s="15" t="str">
        <f>[30]Outubro!$J$29</f>
        <v>*</v>
      </c>
      <c r="AA34" s="15" t="str">
        <f>[30]Outubro!$J$30</f>
        <v>*</v>
      </c>
      <c r="AB34" s="15" t="str">
        <f>[30]Outubro!$J$31</f>
        <v>*</v>
      </c>
      <c r="AC34" s="15" t="str">
        <f>[30]Outubro!$J$32</f>
        <v>*</v>
      </c>
      <c r="AD34" s="15" t="str">
        <f>[30]Outubro!$J$33</f>
        <v>*</v>
      </c>
      <c r="AE34" s="15" t="str">
        <f>[30]Outubro!$J$34</f>
        <v>*</v>
      </c>
      <c r="AF34" s="15" t="str">
        <f>[30]Outubro!$J$35</f>
        <v>*</v>
      </c>
      <c r="AG34" s="22">
        <f>MAX(B34:AF34)</f>
        <v>51.480000000000004</v>
      </c>
      <c r="AH34" s="103">
        <f>AVERAGE(B34:AF34)</f>
        <v>40.140000000000008</v>
      </c>
    </row>
    <row r="35" spans="1:34" ht="17.100000000000001" customHeight="1" x14ac:dyDescent="0.2">
      <c r="A35" s="89" t="s">
        <v>124</v>
      </c>
      <c r="B35" s="15">
        <f>[31]Outubro!$J$5</f>
        <v>39.96</v>
      </c>
      <c r="C35" s="15">
        <f>[31]Outubro!$J$6</f>
        <v>34.92</v>
      </c>
      <c r="D35" s="15">
        <f>[31]Outubro!$J$7</f>
        <v>42.480000000000004</v>
      </c>
      <c r="E35" s="15">
        <f>[31]Outubro!$J$8</f>
        <v>51.84</v>
      </c>
      <c r="F35" s="15">
        <f>[31]Outubro!$J$9</f>
        <v>34.200000000000003</v>
      </c>
      <c r="G35" s="15">
        <f>[31]Outubro!$J$10</f>
        <v>41.4</v>
      </c>
      <c r="H35" s="15">
        <f>[31]Outubro!$J$11</f>
        <v>40.32</v>
      </c>
      <c r="I35" s="15">
        <f>[31]Outubro!$J$12</f>
        <v>52.2</v>
      </c>
      <c r="J35" s="15">
        <f>[31]Outubro!$J$13</f>
        <v>45.36</v>
      </c>
      <c r="K35" s="15">
        <f>[31]Outubro!$J$14</f>
        <v>62.28</v>
      </c>
      <c r="L35" s="15">
        <f>[31]Outubro!$J$15</f>
        <v>48.24</v>
      </c>
      <c r="M35" s="15">
        <f>[31]Outubro!$J$16</f>
        <v>35.64</v>
      </c>
      <c r="N35" s="15">
        <f>[31]Outubro!$J$17</f>
        <v>58.32</v>
      </c>
      <c r="O35" s="15">
        <f>[31]Outubro!$J$18</f>
        <v>30.96</v>
      </c>
      <c r="P35" s="15">
        <f>[31]Outubro!$J$19</f>
        <v>28.44</v>
      </c>
      <c r="Q35" s="15">
        <f>[31]Outubro!$J$20</f>
        <v>32.4</v>
      </c>
      <c r="R35" s="15">
        <f>[31]Outubro!$J$21</f>
        <v>43.2</v>
      </c>
      <c r="S35" s="15">
        <f>[31]Outubro!$J$22</f>
        <v>43.56</v>
      </c>
      <c r="T35" s="15">
        <f>[31]Outubro!$J$23</f>
        <v>56.519999999999996</v>
      </c>
      <c r="U35" s="15">
        <f>[31]Outubro!$J$24</f>
        <v>51.84</v>
      </c>
      <c r="V35" s="15">
        <f>[31]Outubro!$J$25</f>
        <v>43.92</v>
      </c>
      <c r="W35" s="15">
        <f>[31]Outubro!$J$26</f>
        <v>37.080000000000005</v>
      </c>
      <c r="X35" s="15">
        <f>[31]Outubro!$J$27</f>
        <v>57.960000000000008</v>
      </c>
      <c r="Y35" s="15">
        <f>[31]Outubro!$J$28</f>
        <v>63.72</v>
      </c>
      <c r="Z35" s="15">
        <f>[31]Outubro!$J$29</f>
        <v>37.080000000000005</v>
      </c>
      <c r="AA35" s="15">
        <f>[31]Outubro!$J$30</f>
        <v>36.36</v>
      </c>
      <c r="AB35" s="15">
        <f>[31]Outubro!$J$31</f>
        <v>44.64</v>
      </c>
      <c r="AC35" s="15">
        <f>[31]Outubro!$J$32</f>
        <v>27.720000000000002</v>
      </c>
      <c r="AD35" s="15">
        <f>[31]Outubro!$J$33</f>
        <v>33.480000000000004</v>
      </c>
      <c r="AE35" s="15">
        <f>[31]Outubro!$J$34</f>
        <v>24.840000000000003</v>
      </c>
      <c r="AF35" s="15">
        <f>[31]Outubro!$J$35</f>
        <v>61.560000000000009</v>
      </c>
      <c r="AG35" s="23">
        <f t="shared" ref="AG35:AG45" si="6">MAX(B35:AF35)</f>
        <v>63.72</v>
      </c>
      <c r="AH35" s="103">
        <f t="shared" ref="AH35:AH49" si="7">AVERAGE(B35:AF35)</f>
        <v>43.304516129032258</v>
      </c>
    </row>
    <row r="36" spans="1:34" ht="17.100000000000001" customHeight="1" x14ac:dyDescent="0.2">
      <c r="A36" s="89" t="s">
        <v>127</v>
      </c>
      <c r="B36" s="15">
        <f>[32]Outubro!$J$5</f>
        <v>41.04</v>
      </c>
      <c r="C36" s="15">
        <f>[32]Outubro!$J$6</f>
        <v>47.88</v>
      </c>
      <c r="D36" s="15">
        <f>[32]Outubro!$J$7</f>
        <v>31.319999999999997</v>
      </c>
      <c r="E36" s="15">
        <f>[32]Outubro!$J$8</f>
        <v>37.080000000000005</v>
      </c>
      <c r="F36" s="15">
        <f>[32]Outubro!$J$9</f>
        <v>37.080000000000005</v>
      </c>
      <c r="G36" s="15">
        <f>[32]Outubro!$J$10</f>
        <v>39.24</v>
      </c>
      <c r="H36" s="15">
        <f>[32]Outubro!$J$11</f>
        <v>41.76</v>
      </c>
      <c r="I36" s="15">
        <f>[32]Outubro!$J$12</f>
        <v>39.6</v>
      </c>
      <c r="J36" s="15">
        <f>[32]Outubro!$J$13</f>
        <v>40.32</v>
      </c>
      <c r="K36" s="15">
        <f>[32]Outubro!$J$14</f>
        <v>42.480000000000004</v>
      </c>
      <c r="L36" s="15">
        <f>[32]Outubro!$J$15</f>
        <v>25.56</v>
      </c>
      <c r="M36" s="15">
        <f>[32]Outubro!$J$16</f>
        <v>33.119999999999997</v>
      </c>
      <c r="N36" s="15">
        <f>[32]Outubro!$J$17</f>
        <v>34.56</v>
      </c>
      <c r="O36" s="15">
        <f>[32]Outubro!$J$18</f>
        <v>28.08</v>
      </c>
      <c r="P36" s="15">
        <f>[32]Outubro!$J$19</f>
        <v>30.96</v>
      </c>
      <c r="Q36" s="15">
        <f>[32]Outubro!$J$20</f>
        <v>40.32</v>
      </c>
      <c r="R36" s="15">
        <f>[32]Outubro!$J$21</f>
        <v>50.04</v>
      </c>
      <c r="S36" s="15">
        <f>[32]Outubro!$J$22</f>
        <v>67.680000000000007</v>
      </c>
      <c r="T36" s="15">
        <f>[32]Outubro!$J$23</f>
        <v>61.2</v>
      </c>
      <c r="U36" s="15">
        <f>[32]Outubro!$J$24</f>
        <v>32.4</v>
      </c>
      <c r="V36" s="15">
        <f>[32]Outubro!$J$25</f>
        <v>30.6</v>
      </c>
      <c r="W36" s="15">
        <f>[32]Outubro!$J$26</f>
        <v>32.4</v>
      </c>
      <c r="X36" s="15">
        <f>[32]Outubro!$J$27</f>
        <v>36.36</v>
      </c>
      <c r="Y36" s="15">
        <f>[32]Outubro!$J$28</f>
        <v>27.36</v>
      </c>
      <c r="Z36" s="15">
        <f>[32]Outubro!$J$29</f>
        <v>22.68</v>
      </c>
      <c r="AA36" s="15">
        <f>[32]Outubro!$J$30</f>
        <v>33.840000000000003</v>
      </c>
      <c r="AB36" s="15">
        <f>[32]Outubro!$J$31</f>
        <v>35.64</v>
      </c>
      <c r="AC36" s="15">
        <f>[32]Outubro!$J$32</f>
        <v>21.6</v>
      </c>
      <c r="AD36" s="15">
        <f>[32]Outubro!$J$33</f>
        <v>27.36</v>
      </c>
      <c r="AE36" s="15">
        <f>[32]Outubro!$J$34</f>
        <v>33.840000000000003</v>
      </c>
      <c r="AF36" s="15">
        <f>[32]Outubro!$J$35</f>
        <v>49.680000000000007</v>
      </c>
      <c r="AG36" s="23">
        <f t="shared" si="6"/>
        <v>67.680000000000007</v>
      </c>
      <c r="AH36" s="103">
        <f t="shared" si="7"/>
        <v>37.196129032258064</v>
      </c>
    </row>
    <row r="37" spans="1:34" ht="17.100000000000001" customHeight="1" x14ac:dyDescent="0.2">
      <c r="A37" s="89" t="s">
        <v>131</v>
      </c>
      <c r="B37" s="15" t="str">
        <f>[33]Outubro!$J$5</f>
        <v>*</v>
      </c>
      <c r="C37" s="15" t="str">
        <f>[33]Outubro!$J$6</f>
        <v>*</v>
      </c>
      <c r="D37" s="15" t="str">
        <f>[33]Outubro!$J$7</f>
        <v>*</v>
      </c>
      <c r="E37" s="15" t="str">
        <f>[33]Outubro!$J$8</f>
        <v>*</v>
      </c>
      <c r="F37" s="15" t="str">
        <f>[33]Outubro!$J$9</f>
        <v>*</v>
      </c>
      <c r="G37" s="15" t="str">
        <f>[33]Outubro!$J$10</f>
        <v>*</v>
      </c>
      <c r="H37" s="15" t="str">
        <f>[33]Outubro!$J$11</f>
        <v>*</v>
      </c>
      <c r="I37" s="15" t="str">
        <f>[33]Outubro!$J$12</f>
        <v>*</v>
      </c>
      <c r="J37" s="15" t="str">
        <f>[33]Outubro!$J$13</f>
        <v>*</v>
      </c>
      <c r="K37" s="15" t="str">
        <f>[33]Outubro!$J$14</f>
        <v>*</v>
      </c>
      <c r="L37" s="15" t="str">
        <f>[33]Outubro!$J$15</f>
        <v>*</v>
      </c>
      <c r="M37" s="15" t="str">
        <f>[33]Outubro!$J$16</f>
        <v>*</v>
      </c>
      <c r="N37" s="15" t="str">
        <f>[33]Outubro!$J$17</f>
        <v>*</v>
      </c>
      <c r="O37" s="15" t="str">
        <f>[33]Outubro!$J$18</f>
        <v>*</v>
      </c>
      <c r="P37" s="15" t="str">
        <f>[33]Outubro!$J$19</f>
        <v>*</v>
      </c>
      <c r="Q37" s="15" t="str">
        <f>[33]Outubro!$J$20</f>
        <v>*</v>
      </c>
      <c r="R37" s="15" t="str">
        <f>[33]Outubro!$J$21</f>
        <v>*</v>
      </c>
      <c r="S37" s="15" t="str">
        <f>[33]Outubro!$J$22</f>
        <v>*</v>
      </c>
      <c r="T37" s="15" t="str">
        <f>[33]Outubro!$J$23</f>
        <v>*</v>
      </c>
      <c r="U37" s="15" t="str">
        <f>[33]Outubro!$J$24</f>
        <v>*</v>
      </c>
      <c r="V37" s="15" t="str">
        <f>[33]Outubro!$J$25</f>
        <v>*</v>
      </c>
      <c r="W37" s="15" t="str">
        <f>[33]Outubro!$J$26</f>
        <v>*</v>
      </c>
      <c r="X37" s="15" t="str">
        <f>[33]Outubro!$J$27</f>
        <v>*</v>
      </c>
      <c r="Y37" s="15" t="str">
        <f>[33]Outubro!$J$28</f>
        <v>*</v>
      </c>
      <c r="Z37" s="15" t="str">
        <f>[33]Outubro!$J$29</f>
        <v>*</v>
      </c>
      <c r="AA37" s="15" t="str">
        <f>[33]Outubro!$J$30</f>
        <v>*</v>
      </c>
      <c r="AB37" s="15" t="str">
        <f>[33]Outubro!$J$31</f>
        <v>*</v>
      </c>
      <c r="AC37" s="15" t="str">
        <f>[33]Outubro!$J$32</f>
        <v>*</v>
      </c>
      <c r="AD37" s="15" t="str">
        <f>[33]Outubro!$J$33</f>
        <v>*</v>
      </c>
      <c r="AE37" s="15" t="str">
        <f>[33]Outubro!$J$34</f>
        <v>*</v>
      </c>
      <c r="AF37" s="15" t="str">
        <f>[33]Outubro!$J$35</f>
        <v>*</v>
      </c>
      <c r="AG37" s="23" t="s">
        <v>204</v>
      </c>
      <c r="AH37" s="103" t="s">
        <v>204</v>
      </c>
    </row>
    <row r="38" spans="1:34" ht="17.100000000000001" customHeight="1" x14ac:dyDescent="0.2">
      <c r="A38" s="89" t="s">
        <v>134</v>
      </c>
      <c r="B38" s="15">
        <f>[34]Outubro!$J$5</f>
        <v>0</v>
      </c>
      <c r="C38" s="15">
        <f>[34]Outubro!$J$6</f>
        <v>0</v>
      </c>
      <c r="D38" s="15">
        <f>[34]Outubro!$J$7</f>
        <v>0</v>
      </c>
      <c r="E38" s="15">
        <f>[34]Outubro!$J$8</f>
        <v>0</v>
      </c>
      <c r="F38" s="15">
        <f>[34]Outubro!$J$9</f>
        <v>0</v>
      </c>
      <c r="G38" s="15">
        <f>[34]Outubro!$J$10</f>
        <v>0</v>
      </c>
      <c r="H38" s="15">
        <f>[34]Outubro!$J$11</f>
        <v>0</v>
      </c>
      <c r="I38" s="15">
        <f>[34]Outubro!$J$12</f>
        <v>48.6</v>
      </c>
      <c r="J38" s="15">
        <f>[34]Outubro!$J$13</f>
        <v>61.560000000000009</v>
      </c>
      <c r="K38" s="15">
        <f>[34]Outubro!$J$14</f>
        <v>54</v>
      </c>
      <c r="L38" s="15">
        <f>[34]Outubro!$J$15</f>
        <v>29.52</v>
      </c>
      <c r="M38" s="15">
        <f>[34]Outubro!$J$16</f>
        <v>39.24</v>
      </c>
      <c r="N38" s="15">
        <f>[34]Outubro!$J$17</f>
        <v>45</v>
      </c>
      <c r="O38" s="15">
        <f>[34]Outubro!$J$18</f>
        <v>43.56</v>
      </c>
      <c r="P38" s="15">
        <f>[34]Outubro!$J$19</f>
        <v>31.319999999999997</v>
      </c>
      <c r="Q38" s="15">
        <f>[34]Outubro!$J$20</f>
        <v>30.6</v>
      </c>
      <c r="R38" s="15">
        <f>[34]Outubro!$J$21</f>
        <v>63</v>
      </c>
      <c r="S38" s="15">
        <f>[34]Outubro!$J$22</f>
        <v>68.400000000000006</v>
      </c>
      <c r="T38" s="15">
        <f>[34]Outubro!$J$23</f>
        <v>39.6</v>
      </c>
      <c r="U38" s="15">
        <f>[34]Outubro!$J$24</f>
        <v>46.440000000000005</v>
      </c>
      <c r="V38" s="15">
        <f>[34]Outubro!$J$25</f>
        <v>41.04</v>
      </c>
      <c r="W38" s="15">
        <f>[34]Outubro!$J$26</f>
        <v>39.6</v>
      </c>
      <c r="X38" s="15">
        <f>[34]Outubro!$J$27</f>
        <v>57.960000000000008</v>
      </c>
      <c r="Y38" s="15">
        <f>[34]Outubro!$J$28</f>
        <v>30.96</v>
      </c>
      <c r="Z38" s="15">
        <f>[34]Outubro!$J$29</f>
        <v>45.72</v>
      </c>
      <c r="AA38" s="15">
        <f>[34]Outubro!$J$30</f>
        <v>32.76</v>
      </c>
      <c r="AB38" s="15">
        <f>[34]Outubro!$J$31</f>
        <v>32.76</v>
      </c>
      <c r="AC38" s="15">
        <f>[34]Outubro!$J$32</f>
        <v>24.840000000000003</v>
      </c>
      <c r="AD38" s="15">
        <f>[34]Outubro!$J$33</f>
        <v>30.96</v>
      </c>
      <c r="AE38" s="15">
        <f>[34]Outubro!$J$34</f>
        <v>41.4</v>
      </c>
      <c r="AF38" s="15">
        <f>[34]Outubro!$J$35</f>
        <v>54.36</v>
      </c>
      <c r="AG38" s="23">
        <f t="shared" si="6"/>
        <v>68.400000000000006</v>
      </c>
      <c r="AH38" s="103">
        <f t="shared" si="7"/>
        <v>33.329032258064522</v>
      </c>
    </row>
    <row r="39" spans="1:34" ht="17.100000000000001" customHeight="1" x14ac:dyDescent="0.2">
      <c r="A39" s="89" t="s">
        <v>196</v>
      </c>
      <c r="B39" s="15">
        <f>[35]Outubro!$J$5</f>
        <v>43.2</v>
      </c>
      <c r="C39" s="15">
        <f>[35]Outubro!$J$6</f>
        <v>34.56</v>
      </c>
      <c r="D39" s="15">
        <f>[35]Outubro!$J$7</f>
        <v>32.04</v>
      </c>
      <c r="E39" s="15">
        <f>[35]Outubro!$J$8</f>
        <v>30.96</v>
      </c>
      <c r="F39" s="15">
        <f>[35]Outubro!$J$9</f>
        <v>44.64</v>
      </c>
      <c r="G39" s="15">
        <f>[35]Outubro!$J$10</f>
        <v>37.440000000000005</v>
      </c>
      <c r="H39" s="15">
        <f>[35]Outubro!$J$11</f>
        <v>29.16</v>
      </c>
      <c r="I39" s="15">
        <f>[35]Outubro!$J$12</f>
        <v>40.32</v>
      </c>
      <c r="J39" s="15">
        <f>[35]Outubro!$J$13</f>
        <v>45</v>
      </c>
      <c r="K39" s="15">
        <f>[35]Outubro!$J$14</f>
        <v>50.4</v>
      </c>
      <c r="L39" s="15">
        <f>[35]Outubro!$J$15</f>
        <v>41.04</v>
      </c>
      <c r="M39" s="15">
        <f>[35]Outubro!$J$16</f>
        <v>32.04</v>
      </c>
      <c r="N39" s="15">
        <f>[35]Outubro!$J$17</f>
        <v>51.84</v>
      </c>
      <c r="O39" s="15">
        <f>[35]Outubro!$J$18</f>
        <v>29.880000000000003</v>
      </c>
      <c r="P39" s="15">
        <f>[35]Outubro!$J$19</f>
        <v>31.680000000000003</v>
      </c>
      <c r="Q39" s="15">
        <f>[35]Outubro!$J$20</f>
        <v>27.720000000000002</v>
      </c>
      <c r="R39" s="15">
        <f>[35]Outubro!$J$21</f>
        <v>39.96</v>
      </c>
      <c r="S39" s="15">
        <f>[35]Outubro!$J$22</f>
        <v>38.519999999999996</v>
      </c>
      <c r="T39" s="15">
        <f>[35]Outubro!$J$23</f>
        <v>66.960000000000008</v>
      </c>
      <c r="U39" s="15">
        <f>[35]Outubro!$J$24</f>
        <v>43.2</v>
      </c>
      <c r="V39" s="15">
        <f>[35]Outubro!$J$25</f>
        <v>42.12</v>
      </c>
      <c r="W39" s="15">
        <f>[35]Outubro!$J$26</f>
        <v>33.119999999999997</v>
      </c>
      <c r="X39" s="15">
        <f>[35]Outubro!$J$27</f>
        <v>30.96</v>
      </c>
      <c r="Y39" s="15">
        <f>[35]Outubro!$J$28</f>
        <v>34.56</v>
      </c>
      <c r="Z39" s="15">
        <f>[35]Outubro!$J$29</f>
        <v>27.36</v>
      </c>
      <c r="AA39" s="15">
        <f>[35]Outubro!$J$30</f>
        <v>45.72</v>
      </c>
      <c r="AB39" s="15">
        <f>[35]Outubro!$J$31</f>
        <v>46.080000000000005</v>
      </c>
      <c r="AC39" s="15">
        <f>[35]Outubro!$J$32</f>
        <v>25.56</v>
      </c>
      <c r="AD39" s="15">
        <f>[35]Outubro!$J$33</f>
        <v>28.8</v>
      </c>
      <c r="AE39" s="15">
        <f>[35]Outubro!$J$34</f>
        <v>27.36</v>
      </c>
      <c r="AF39" s="15">
        <f>[35]Outubro!$J$35</f>
        <v>37.800000000000004</v>
      </c>
      <c r="AG39" s="23">
        <f>MAX(B39:AF39)</f>
        <v>66.960000000000008</v>
      </c>
      <c r="AH39" s="103">
        <f t="shared" si="7"/>
        <v>37.741935483870968</v>
      </c>
    </row>
    <row r="40" spans="1:34" ht="17.100000000000001" customHeight="1" x14ac:dyDescent="0.2">
      <c r="A40" s="89" t="s">
        <v>197</v>
      </c>
      <c r="B40" s="15">
        <f>[36]Outubro!$J$5</f>
        <v>32.76</v>
      </c>
      <c r="C40" s="15">
        <f>[36]Outubro!$J$6</f>
        <v>41.76</v>
      </c>
      <c r="D40" s="15">
        <f>[36]Outubro!$J$7</f>
        <v>61.560000000000009</v>
      </c>
      <c r="E40" s="15">
        <f>[36]Outubro!$J$8</f>
        <v>29.880000000000003</v>
      </c>
      <c r="F40" s="15">
        <f>[36]Outubro!$J$9</f>
        <v>30.96</v>
      </c>
      <c r="G40" s="15">
        <f>[36]Outubro!$J$10</f>
        <v>36</v>
      </c>
      <c r="H40" s="15">
        <f>[36]Outubro!$J$11</f>
        <v>55.080000000000005</v>
      </c>
      <c r="I40" s="15">
        <f>[36]Outubro!$J$12</f>
        <v>50.04</v>
      </c>
      <c r="J40" s="15">
        <f>[36]Outubro!$J$13</f>
        <v>43.92</v>
      </c>
      <c r="K40" s="15">
        <f>[36]Outubro!$J$14</f>
        <v>53.64</v>
      </c>
      <c r="L40" s="15">
        <f>[36]Outubro!$J$15</f>
        <v>29.880000000000003</v>
      </c>
      <c r="M40" s="15">
        <f>[36]Outubro!$J$16</f>
        <v>36.36</v>
      </c>
      <c r="N40" s="15">
        <f>[36]Outubro!$J$17</f>
        <v>38.159999999999997</v>
      </c>
      <c r="O40" s="15">
        <f>[36]Outubro!$J$18</f>
        <v>63.360000000000007</v>
      </c>
      <c r="P40" s="15">
        <f>[36]Outubro!$J$19</f>
        <v>27.36</v>
      </c>
      <c r="Q40" s="15">
        <f>[36]Outubro!$J$20</f>
        <v>27.36</v>
      </c>
      <c r="R40" s="15">
        <f>[36]Outubro!$J$21</f>
        <v>46.800000000000004</v>
      </c>
      <c r="S40" s="15">
        <f>[36]Outubro!$J$22</f>
        <v>65.88000000000001</v>
      </c>
      <c r="T40" s="15">
        <f>[36]Outubro!$J$23</f>
        <v>33.840000000000003</v>
      </c>
      <c r="U40" s="15">
        <f>[36]Outubro!$J$24</f>
        <v>43.2</v>
      </c>
      <c r="V40" s="15">
        <f>[36]Outubro!$J$25</f>
        <v>45.36</v>
      </c>
      <c r="W40" s="15">
        <f>[36]Outubro!$J$26</f>
        <v>36.72</v>
      </c>
      <c r="X40" s="15">
        <f>[36]Outubro!$J$27</f>
        <v>67.319999999999993</v>
      </c>
      <c r="Y40" s="15">
        <f>[36]Outubro!$J$28</f>
        <v>41.04</v>
      </c>
      <c r="Z40" s="15">
        <f>[36]Outubro!$J$29</f>
        <v>35.64</v>
      </c>
      <c r="AA40" s="15">
        <f>[36]Outubro!$J$30</f>
        <v>59.4</v>
      </c>
      <c r="AB40" s="15">
        <f>[36]Outubro!$J$31</f>
        <v>31.319999999999997</v>
      </c>
      <c r="AC40" s="15">
        <f>[36]Outubro!$J$32</f>
        <v>25.92</v>
      </c>
      <c r="AD40" s="15">
        <f>[36]Outubro!$J$33</f>
        <v>33.480000000000004</v>
      </c>
      <c r="AE40" s="15">
        <f>[36]Outubro!$J$34</f>
        <v>39.96</v>
      </c>
      <c r="AF40" s="15">
        <f>[36]Outubro!$J$35</f>
        <v>68.039999999999992</v>
      </c>
      <c r="AG40" s="23">
        <f t="shared" si="6"/>
        <v>68.039999999999992</v>
      </c>
      <c r="AH40" s="103">
        <f t="shared" si="7"/>
        <v>42.967741935483879</v>
      </c>
    </row>
    <row r="41" spans="1:34" ht="17.100000000000001" customHeight="1" x14ac:dyDescent="0.2">
      <c r="A41" s="89" t="s">
        <v>198</v>
      </c>
      <c r="B41" s="15">
        <f>[37]Outubro!$J$5</f>
        <v>33.480000000000004</v>
      </c>
      <c r="C41" s="15">
        <f>[37]Outubro!$J$6</f>
        <v>46.440000000000005</v>
      </c>
      <c r="D41" s="15">
        <f>[37]Outubro!$J$7</f>
        <v>32.04</v>
      </c>
      <c r="E41" s="15">
        <f>[37]Outubro!$J$8</f>
        <v>31.680000000000003</v>
      </c>
      <c r="F41" s="15">
        <f>[37]Outubro!$J$9</f>
        <v>29.16</v>
      </c>
      <c r="G41" s="15">
        <f>[37]Outubro!$J$10</f>
        <v>39.24</v>
      </c>
      <c r="H41" s="15">
        <f>[37]Outubro!$J$11</f>
        <v>38.159999999999997</v>
      </c>
      <c r="I41" s="15">
        <f>[37]Outubro!$J$12</f>
        <v>46.440000000000005</v>
      </c>
      <c r="J41" s="15">
        <f>[37]Outubro!$J$13</f>
        <v>73.8</v>
      </c>
      <c r="K41" s="15">
        <f>[37]Outubro!$J$14</f>
        <v>48.6</v>
      </c>
      <c r="L41" s="15">
        <f>[37]Outubro!$J$15</f>
        <v>34.56</v>
      </c>
      <c r="M41" s="15">
        <f>[37]Outubro!$J$16</f>
        <v>42.480000000000004</v>
      </c>
      <c r="N41" s="15">
        <f>[37]Outubro!$J$17</f>
        <v>33.840000000000003</v>
      </c>
      <c r="O41" s="15">
        <f>[37]Outubro!$J$18</f>
        <v>38.159999999999997</v>
      </c>
      <c r="P41" s="15">
        <f>[37]Outubro!$J$19</f>
        <v>26.64</v>
      </c>
      <c r="Q41" s="15">
        <f>[37]Outubro!$J$20</f>
        <v>23.400000000000002</v>
      </c>
      <c r="R41" s="15">
        <f>[37]Outubro!$J$21</f>
        <v>36</v>
      </c>
      <c r="S41" s="15">
        <f>[37]Outubro!$J$22</f>
        <v>70.2</v>
      </c>
      <c r="T41" s="15">
        <f>[37]Outubro!$J$23</f>
        <v>31.680000000000003</v>
      </c>
      <c r="U41" s="15">
        <f>[37]Outubro!$J$24</f>
        <v>43.2</v>
      </c>
      <c r="V41" s="15">
        <f>[37]Outubro!$J$25</f>
        <v>42.84</v>
      </c>
      <c r="W41" s="15">
        <f>[37]Outubro!$J$26</f>
        <v>36.72</v>
      </c>
      <c r="X41" s="15">
        <f>[37]Outubro!$J$27</f>
        <v>39.96</v>
      </c>
      <c r="Y41" s="15">
        <f>[37]Outubro!$J$28</f>
        <v>34.56</v>
      </c>
      <c r="Z41" s="15">
        <f>[37]Outubro!$J$29</f>
        <v>28.8</v>
      </c>
      <c r="AA41" s="15">
        <f>[37]Outubro!$J$30</f>
        <v>41.04</v>
      </c>
      <c r="AB41" s="15">
        <f>[37]Outubro!$J$31</f>
        <v>34.56</v>
      </c>
      <c r="AC41" s="15">
        <f>[37]Outubro!$J$32</f>
        <v>30.96</v>
      </c>
      <c r="AD41" s="15">
        <f>[37]Outubro!$J$33</f>
        <v>37.080000000000005</v>
      </c>
      <c r="AE41" s="15">
        <f>[37]Outubro!$J$34</f>
        <v>43.2</v>
      </c>
      <c r="AF41" s="15">
        <f>[37]Outubro!$J$35</f>
        <v>80.28</v>
      </c>
      <c r="AG41" s="23">
        <f t="shared" si="6"/>
        <v>80.28</v>
      </c>
      <c r="AH41" s="103">
        <f t="shared" si="7"/>
        <v>40.296774193548387</v>
      </c>
    </row>
    <row r="42" spans="1:34" ht="17.100000000000001" customHeight="1" x14ac:dyDescent="0.2">
      <c r="A42" s="89" t="s">
        <v>199</v>
      </c>
      <c r="B42" s="15">
        <f>[38]Outubro!$J$5</f>
        <v>35.64</v>
      </c>
      <c r="C42" s="15">
        <f>[38]Outubro!$J$6</f>
        <v>37.800000000000004</v>
      </c>
      <c r="D42" s="15">
        <f>[38]Outubro!$J$7</f>
        <v>53.64</v>
      </c>
      <c r="E42" s="15">
        <f>[38]Outubro!$J$8</f>
        <v>32.76</v>
      </c>
      <c r="F42" s="15">
        <f>[38]Outubro!$J$9</f>
        <v>30.6</v>
      </c>
      <c r="G42" s="15">
        <f>[38]Outubro!$J$10</f>
        <v>28.44</v>
      </c>
      <c r="H42" s="15">
        <f>[38]Outubro!$J$11</f>
        <v>34.56</v>
      </c>
      <c r="I42" s="15">
        <f>[38]Outubro!$J$12</f>
        <v>54.72</v>
      </c>
      <c r="J42" s="15">
        <f>[38]Outubro!$J$13</f>
        <v>48.6</v>
      </c>
      <c r="K42" s="15">
        <f>[38]Outubro!$J$14</f>
        <v>30.96</v>
      </c>
      <c r="L42" s="15">
        <f>[38]Outubro!$J$15</f>
        <v>27.720000000000002</v>
      </c>
      <c r="M42" s="15">
        <f>[38]Outubro!$J$16</f>
        <v>33.119999999999997</v>
      </c>
      <c r="N42" s="15">
        <f>[38]Outubro!$J$17</f>
        <v>41.76</v>
      </c>
      <c r="O42" s="15">
        <f>[38]Outubro!$J$18</f>
        <v>61.2</v>
      </c>
      <c r="P42" s="15">
        <f>[38]Outubro!$J$19</f>
        <v>29.16</v>
      </c>
      <c r="Q42" s="15">
        <f>[38]Outubro!$J$20</f>
        <v>26.28</v>
      </c>
      <c r="R42" s="15">
        <f>[38]Outubro!$J$21</f>
        <v>43.2</v>
      </c>
      <c r="S42" s="15">
        <f>[38]Outubro!$J$22</f>
        <v>66.239999999999995</v>
      </c>
      <c r="T42" s="15">
        <f>[38]Outubro!$J$23</f>
        <v>29.880000000000003</v>
      </c>
      <c r="U42" s="15">
        <f>[38]Outubro!$J$24</f>
        <v>37.440000000000005</v>
      </c>
      <c r="V42" s="15">
        <f>[38]Outubro!$J$25</f>
        <v>41.76</v>
      </c>
      <c r="W42" s="15">
        <f>[38]Outubro!$J$26</f>
        <v>32.04</v>
      </c>
      <c r="X42" s="15">
        <f>[38]Outubro!$J$27</f>
        <v>106.92</v>
      </c>
      <c r="Y42" s="15">
        <f>[38]Outubro!$J$28</f>
        <v>58.680000000000007</v>
      </c>
      <c r="Z42" s="15">
        <f>[38]Outubro!$J$29</f>
        <v>33.840000000000003</v>
      </c>
      <c r="AA42" s="15">
        <f>[38]Outubro!$J$30</f>
        <v>34.200000000000003</v>
      </c>
      <c r="AB42" s="15">
        <f>[38]Outubro!$J$31</f>
        <v>28.8</v>
      </c>
      <c r="AC42" s="15">
        <f>[38]Outubro!$J$32</f>
        <v>25.56</v>
      </c>
      <c r="AD42" s="15">
        <f>[38]Outubro!$J$33</f>
        <v>27.720000000000002</v>
      </c>
      <c r="AE42" s="15">
        <f>[38]Outubro!$J$34</f>
        <v>32.76</v>
      </c>
      <c r="AF42" s="15">
        <f>[38]Outubro!$J$35</f>
        <v>54.36</v>
      </c>
      <c r="AG42" s="23">
        <f>MAX(B42:AF42)</f>
        <v>106.92</v>
      </c>
      <c r="AH42" s="103">
        <f t="shared" si="7"/>
        <v>40.65677419354838</v>
      </c>
    </row>
    <row r="43" spans="1:34" ht="17.100000000000001" customHeight="1" x14ac:dyDescent="0.2">
      <c r="A43" s="89" t="s">
        <v>200</v>
      </c>
      <c r="B43" s="15">
        <f>[39]Outubro!$J$5</f>
        <v>43.56</v>
      </c>
      <c r="C43" s="15">
        <f>[39]Outubro!$J$6</f>
        <v>52.2</v>
      </c>
      <c r="D43" s="15">
        <f>[39]Outubro!$J$7</f>
        <v>58.680000000000007</v>
      </c>
      <c r="E43" s="15">
        <f>[39]Outubro!$J$8</f>
        <v>37.800000000000004</v>
      </c>
      <c r="F43" s="15">
        <f>[39]Outubro!$J$9</f>
        <v>33.119999999999997</v>
      </c>
      <c r="G43" s="15">
        <f>[39]Outubro!$J$10</f>
        <v>37.080000000000005</v>
      </c>
      <c r="H43" s="15">
        <f>[39]Outubro!$J$11</f>
        <v>43.56</v>
      </c>
      <c r="I43" s="15">
        <f>[39]Outubro!$J$12</f>
        <v>59.04</v>
      </c>
      <c r="J43" s="15">
        <f>[39]Outubro!$J$13</f>
        <v>47.16</v>
      </c>
      <c r="K43" s="15">
        <f>[39]Outubro!$J$14</f>
        <v>66.960000000000008</v>
      </c>
      <c r="L43" s="15">
        <f>[39]Outubro!$J$15</f>
        <v>26.28</v>
      </c>
      <c r="M43" s="15">
        <f>[39]Outubro!$J$16</f>
        <v>32.04</v>
      </c>
      <c r="N43" s="15">
        <f>[39]Outubro!$J$17</f>
        <v>44.64</v>
      </c>
      <c r="O43" s="15">
        <f>[39]Outubro!$J$18</f>
        <v>54.36</v>
      </c>
      <c r="P43" s="15">
        <f>[39]Outubro!$J$19</f>
        <v>43.2</v>
      </c>
      <c r="Q43" s="15">
        <f>[39]Outubro!$J$20</f>
        <v>35.64</v>
      </c>
      <c r="R43" s="15">
        <f>[39]Outubro!$J$21</f>
        <v>54.72</v>
      </c>
      <c r="S43" s="15">
        <f>[39]Outubro!$J$22</f>
        <v>71.64</v>
      </c>
      <c r="T43" s="15">
        <f>[39]Outubro!$J$23</f>
        <v>54.72</v>
      </c>
      <c r="U43" s="15">
        <f>[39]Outubro!$J$24</f>
        <v>49.680000000000007</v>
      </c>
      <c r="V43" s="15">
        <f>[39]Outubro!$J$25</f>
        <v>46.080000000000005</v>
      </c>
      <c r="W43" s="15">
        <f>[39]Outubro!$J$26</f>
        <v>37.440000000000005</v>
      </c>
      <c r="X43" s="15">
        <f>[39]Outubro!$J$27</f>
        <v>48.6</v>
      </c>
      <c r="Y43" s="15">
        <f>[39]Outubro!$J$28</f>
        <v>39.6</v>
      </c>
      <c r="Z43" s="15">
        <f>[39]Outubro!$J$29</f>
        <v>48.24</v>
      </c>
      <c r="AA43" s="15">
        <f>[39]Outubro!$J$30</f>
        <v>37.080000000000005</v>
      </c>
      <c r="AB43" s="15">
        <f>[39]Outubro!$J$31</f>
        <v>40.32</v>
      </c>
      <c r="AC43" s="15">
        <f>[39]Outubro!$J$32</f>
        <v>28.08</v>
      </c>
      <c r="AD43" s="15">
        <f>[39]Outubro!$J$33</f>
        <v>36</v>
      </c>
      <c r="AE43" s="15">
        <f>[39]Outubro!$J$34</f>
        <v>41.04</v>
      </c>
      <c r="AF43" s="15">
        <f>[39]Outubro!$J$35</f>
        <v>67.319999999999993</v>
      </c>
      <c r="AG43" s="23">
        <f t="shared" si="6"/>
        <v>71.64</v>
      </c>
      <c r="AH43" s="103">
        <f t="shared" si="7"/>
        <v>45.673548387096766</v>
      </c>
    </row>
    <row r="44" spans="1:34" ht="17.100000000000001" customHeight="1" x14ac:dyDescent="0.2">
      <c r="A44" s="89" t="s">
        <v>201</v>
      </c>
      <c r="B44" s="15">
        <f>[40]Outubro!$J$5</f>
        <v>32.4</v>
      </c>
      <c r="C44" s="15">
        <f>[40]Outubro!$J$6</f>
        <v>29.880000000000003</v>
      </c>
      <c r="D44" s="15">
        <f>[40]Outubro!$J$7</f>
        <v>43.2</v>
      </c>
      <c r="E44" s="15">
        <f>[40]Outubro!$J$8</f>
        <v>30.6</v>
      </c>
      <c r="F44" s="15">
        <f>[40]Outubro!$J$9</f>
        <v>24.48</v>
      </c>
      <c r="G44" s="15">
        <f>[40]Outubro!$J$10</f>
        <v>30.96</v>
      </c>
      <c r="H44" s="15">
        <f>[40]Outubro!$J$11</f>
        <v>33.480000000000004</v>
      </c>
      <c r="I44" s="15">
        <f>[40]Outubro!$J$12</f>
        <v>64.8</v>
      </c>
      <c r="J44" s="15">
        <f>[40]Outubro!$J$13</f>
        <v>46.800000000000004</v>
      </c>
      <c r="K44" s="15">
        <f>[40]Outubro!$J$14</f>
        <v>37.080000000000005</v>
      </c>
      <c r="L44" s="15">
        <f>[40]Outubro!$J$15</f>
        <v>21.240000000000002</v>
      </c>
      <c r="M44" s="15">
        <f>[40]Outubro!$J$16</f>
        <v>36.36</v>
      </c>
      <c r="N44" s="15">
        <f>[40]Outubro!$J$17</f>
        <v>39.6</v>
      </c>
      <c r="O44" s="15">
        <f>[40]Outubro!$J$18</f>
        <v>29.52</v>
      </c>
      <c r="P44" s="15">
        <f>[40]Outubro!$J$19</f>
        <v>21.6</v>
      </c>
      <c r="Q44" s="15">
        <f>[40]Outubro!$J$20</f>
        <v>31.319999999999997</v>
      </c>
      <c r="R44" s="15">
        <f>[40]Outubro!$J$21</f>
        <v>38.880000000000003</v>
      </c>
      <c r="S44" s="15">
        <f>[40]Outubro!$J$22</f>
        <v>57.6</v>
      </c>
      <c r="T44" s="15">
        <f>[40]Outubro!$J$23</f>
        <v>34.92</v>
      </c>
      <c r="U44" s="15">
        <f>[40]Outubro!$J$24</f>
        <v>40.32</v>
      </c>
      <c r="V44" s="15">
        <f>[40]Outubro!$J$25</f>
        <v>43.92</v>
      </c>
      <c r="W44" s="15">
        <f>[40]Outubro!$J$26</f>
        <v>34.200000000000003</v>
      </c>
      <c r="X44" s="15">
        <f>[40]Outubro!$J$27</f>
        <v>60.839999999999996</v>
      </c>
      <c r="Y44" s="15">
        <f>[40]Outubro!$J$28</f>
        <v>37.800000000000004</v>
      </c>
      <c r="Z44" s="15">
        <f>[40]Outubro!$J$29</f>
        <v>32.04</v>
      </c>
      <c r="AA44" s="15">
        <f>[40]Outubro!$J$30</f>
        <v>53.28</v>
      </c>
      <c r="AB44" s="15">
        <f>[40]Outubro!$J$31</f>
        <v>25.56</v>
      </c>
      <c r="AC44" s="15">
        <f>[40]Outubro!$J$32</f>
        <v>18.720000000000002</v>
      </c>
      <c r="AD44" s="15">
        <f>[40]Outubro!$J$33</f>
        <v>48.96</v>
      </c>
      <c r="AE44" s="15">
        <f>[40]Outubro!$J$34</f>
        <v>33.840000000000003</v>
      </c>
      <c r="AF44" s="15">
        <f>[40]Outubro!$J$35</f>
        <v>48.6</v>
      </c>
      <c r="AG44" s="23">
        <f t="shared" si="6"/>
        <v>64.8</v>
      </c>
      <c r="AH44" s="103">
        <f t="shared" si="7"/>
        <v>37.50967741935483</v>
      </c>
    </row>
    <row r="45" spans="1:34" ht="17.100000000000001" customHeight="1" x14ac:dyDescent="0.2">
      <c r="A45" s="89" t="s">
        <v>163</v>
      </c>
      <c r="B45" s="15">
        <f>[41]Outubro!$J$5</f>
        <v>30.240000000000002</v>
      </c>
      <c r="C45" s="15">
        <f>[41]Outubro!$J$6</f>
        <v>36</v>
      </c>
      <c r="D45" s="15">
        <f>[41]Outubro!$J$7</f>
        <v>41.76</v>
      </c>
      <c r="E45" s="15">
        <f>[41]Outubro!$J$8</f>
        <v>30.240000000000002</v>
      </c>
      <c r="F45" s="15">
        <f>[41]Outubro!$J$9</f>
        <v>28.08</v>
      </c>
      <c r="G45" s="15">
        <f>[41]Outubro!$J$10</f>
        <v>39.6</v>
      </c>
      <c r="H45" s="15">
        <f>[41]Outubro!$J$11</f>
        <v>33.840000000000003</v>
      </c>
      <c r="I45" s="15">
        <f>[41]Outubro!$J$12</f>
        <v>51.84</v>
      </c>
      <c r="J45" s="15">
        <f>[41]Outubro!$J$13</f>
        <v>38.159999999999997</v>
      </c>
      <c r="K45" s="15">
        <f>[41]Outubro!$J$14</f>
        <v>40.680000000000007</v>
      </c>
      <c r="L45" s="15">
        <f>[41]Outubro!$J$15</f>
        <v>29.16</v>
      </c>
      <c r="M45" s="15">
        <f>[41]Outubro!$J$16</f>
        <v>37.800000000000004</v>
      </c>
      <c r="N45" s="15">
        <f>[41]Outubro!$J$17</f>
        <v>42.12</v>
      </c>
      <c r="O45" s="15">
        <f>[41]Outubro!$J$18</f>
        <v>45.72</v>
      </c>
      <c r="P45" s="15">
        <f>[41]Outubro!$J$19</f>
        <v>22.68</v>
      </c>
      <c r="Q45" s="15">
        <f>[41]Outubro!$J$20</f>
        <v>26.64</v>
      </c>
      <c r="R45" s="15">
        <f>[41]Outubro!$J$21</f>
        <v>46.800000000000004</v>
      </c>
      <c r="S45" s="15">
        <f>[41]Outubro!$J$22</f>
        <v>65.52</v>
      </c>
      <c r="T45" s="15">
        <f>[41]Outubro!$J$23</f>
        <v>34.56</v>
      </c>
      <c r="U45" s="15">
        <f>[41]Outubro!$J$24</f>
        <v>41.4</v>
      </c>
      <c r="V45" s="15">
        <f>[41]Outubro!$J$25</f>
        <v>39.24</v>
      </c>
      <c r="W45" s="15">
        <f>[41]Outubro!$J$26</f>
        <v>34.200000000000003</v>
      </c>
      <c r="X45" s="15">
        <f>[41]Outubro!$J$27</f>
        <v>52.56</v>
      </c>
      <c r="Y45" s="15">
        <f>[41]Outubro!$J$28</f>
        <v>47.16</v>
      </c>
      <c r="Z45" s="15">
        <f>[41]Outubro!$J$29</f>
        <v>30.240000000000002</v>
      </c>
      <c r="AA45" s="15">
        <f>[41]Outubro!$J$30</f>
        <v>42.12</v>
      </c>
      <c r="AB45" s="15">
        <f>[41]Outubro!$J$31</f>
        <v>29.16</v>
      </c>
      <c r="AC45" s="15">
        <f>[41]Outubro!$J$32</f>
        <v>22.68</v>
      </c>
      <c r="AD45" s="15">
        <f>[41]Outubro!$J$33</f>
        <v>33.119999999999997</v>
      </c>
      <c r="AE45" s="15">
        <f>[41]Outubro!$J$34</f>
        <v>35.64</v>
      </c>
      <c r="AF45" s="15">
        <f>[41]Outubro!$J$35</f>
        <v>63.360000000000007</v>
      </c>
      <c r="AG45" s="23">
        <f t="shared" si="6"/>
        <v>65.52</v>
      </c>
      <c r="AH45" s="103">
        <f t="shared" si="7"/>
        <v>38.461935483870967</v>
      </c>
    </row>
    <row r="46" spans="1:34" ht="17.100000000000001" customHeight="1" x14ac:dyDescent="0.2">
      <c r="A46" s="89" t="s">
        <v>202</v>
      </c>
      <c r="B46" s="15">
        <f>[42]Outubro!$J$5</f>
        <v>28.8</v>
      </c>
      <c r="C46" s="15">
        <f>[42]Outubro!$J$6</f>
        <v>41.04</v>
      </c>
      <c r="D46" s="15">
        <f>[42]Outubro!$J$7</f>
        <v>56.16</v>
      </c>
      <c r="E46" s="15">
        <f>[42]Outubro!$J$8</f>
        <v>34.92</v>
      </c>
      <c r="F46" s="15">
        <f>[42]Outubro!$J$9</f>
        <v>49.32</v>
      </c>
      <c r="G46" s="15">
        <f>[42]Outubro!$J$10</f>
        <v>26.64</v>
      </c>
      <c r="H46" s="15">
        <f>[42]Outubro!$J$11</f>
        <v>21.6</v>
      </c>
      <c r="I46" s="15">
        <f>[42]Outubro!$J$12</f>
        <v>29.52</v>
      </c>
      <c r="J46" s="15">
        <f>[42]Outubro!$J$13</f>
        <v>49.680000000000007</v>
      </c>
      <c r="K46" s="15">
        <f>[42]Outubro!$J$14</f>
        <v>51.480000000000004</v>
      </c>
      <c r="L46" s="15">
        <f>[42]Outubro!$J$15</f>
        <v>36</v>
      </c>
      <c r="M46" s="15">
        <f>[42]Outubro!$J$16</f>
        <v>30.240000000000002</v>
      </c>
      <c r="N46" s="15">
        <f>[42]Outubro!$J$17</f>
        <v>46.440000000000005</v>
      </c>
      <c r="O46" s="15">
        <f>[42]Outubro!$J$18</f>
        <v>23.040000000000003</v>
      </c>
      <c r="P46" s="15">
        <f>[42]Outubro!$J$19</f>
        <v>47.519999999999996</v>
      </c>
      <c r="Q46" s="15">
        <f>[42]Outubro!$J$20</f>
        <v>15.48</v>
      </c>
      <c r="R46" s="15">
        <f>[42]Outubro!$J$21</f>
        <v>29.16</v>
      </c>
      <c r="S46" s="15">
        <f>[42]Outubro!$J$22</f>
        <v>33.480000000000004</v>
      </c>
      <c r="T46" s="15">
        <f>[42]Outubro!$J$23</f>
        <v>48.6</v>
      </c>
      <c r="U46" s="15">
        <f>[42]Outubro!$J$24</f>
        <v>33.840000000000003</v>
      </c>
      <c r="V46" s="15">
        <f>[42]Outubro!$J$25</f>
        <v>29.16</v>
      </c>
      <c r="W46" s="15">
        <f>[42]Outubro!$J$26</f>
        <v>29.52</v>
      </c>
      <c r="X46" s="15">
        <f>[42]Outubro!$J$27</f>
        <v>36</v>
      </c>
      <c r="Y46" s="15">
        <f>[42]Outubro!$J$28</f>
        <v>28.8</v>
      </c>
      <c r="Z46" s="15">
        <f>[42]Outubro!$J$29</f>
        <v>21.96</v>
      </c>
      <c r="AA46" s="15">
        <f>[42]Outubro!$J$30</f>
        <v>46.440000000000005</v>
      </c>
      <c r="AB46" s="15">
        <f>[42]Outubro!$J$31</f>
        <v>27.720000000000002</v>
      </c>
      <c r="AC46" s="15">
        <f>[42]Outubro!$J$32</f>
        <v>24.48</v>
      </c>
      <c r="AD46" s="15">
        <f>[42]Outubro!$J$33</f>
        <v>21.96</v>
      </c>
      <c r="AE46" s="15">
        <f>[42]Outubro!$J$34</f>
        <v>24.48</v>
      </c>
      <c r="AF46" s="15">
        <f>[42]Outubro!$J$35</f>
        <v>46.800000000000004</v>
      </c>
      <c r="AG46" s="23">
        <f>MAX(B46:AF46)</f>
        <v>56.16</v>
      </c>
      <c r="AH46" s="103">
        <f t="shared" si="7"/>
        <v>34.525161290322586</v>
      </c>
    </row>
    <row r="47" spans="1:34" ht="17.100000000000001" customHeight="1" x14ac:dyDescent="0.2">
      <c r="A47" s="89" t="s">
        <v>203</v>
      </c>
      <c r="B47" s="15">
        <f>[43]Outubro!$J$5</f>
        <v>31.680000000000003</v>
      </c>
      <c r="C47" s="15">
        <f>[43]Outubro!$J$6</f>
        <v>36</v>
      </c>
      <c r="D47" s="15">
        <f>[43]Outubro!$J$7</f>
        <v>38.519999999999996</v>
      </c>
      <c r="E47" s="15">
        <f>[43]Outubro!$J$8</f>
        <v>37.440000000000005</v>
      </c>
      <c r="F47" s="15">
        <f>[43]Outubro!$J$9</f>
        <v>26.64</v>
      </c>
      <c r="G47" s="15">
        <f>[43]Outubro!$J$10</f>
        <v>28.8</v>
      </c>
      <c r="H47" s="15">
        <f>[43]Outubro!$J$11</f>
        <v>36.36</v>
      </c>
      <c r="I47" s="15">
        <f>[43]Outubro!$J$12</f>
        <v>72.360000000000014</v>
      </c>
      <c r="J47" s="15">
        <f>[43]Outubro!$J$13</f>
        <v>44.28</v>
      </c>
      <c r="K47" s="15">
        <f>[43]Outubro!$J$14</f>
        <v>36.72</v>
      </c>
      <c r="L47" s="15">
        <f>[43]Outubro!$J$15</f>
        <v>29.16</v>
      </c>
      <c r="M47" s="15">
        <f>[43]Outubro!$J$16</f>
        <v>21.6</v>
      </c>
      <c r="N47" s="15">
        <f>[43]Outubro!$J$17</f>
        <v>32.76</v>
      </c>
      <c r="O47" s="15">
        <f>[43]Outubro!$J$18</f>
        <v>34.56</v>
      </c>
      <c r="P47" s="15">
        <f>[43]Outubro!$J$19</f>
        <v>25.2</v>
      </c>
      <c r="Q47" s="15">
        <f>[43]Outubro!$J$20</f>
        <v>25.2</v>
      </c>
      <c r="R47" s="15">
        <f>[43]Outubro!$J$21</f>
        <v>34.92</v>
      </c>
      <c r="S47" s="15">
        <f>[43]Outubro!$J$22</f>
        <v>69.84</v>
      </c>
      <c r="T47" s="15">
        <f>[43]Outubro!$J$23</f>
        <v>43.56</v>
      </c>
      <c r="U47" s="15">
        <f>[43]Outubro!$J$24</f>
        <v>36</v>
      </c>
      <c r="V47" s="15">
        <f>[43]Outubro!$J$25</f>
        <v>29.52</v>
      </c>
      <c r="W47" s="15">
        <f>[43]Outubro!$J$26</f>
        <v>33.840000000000003</v>
      </c>
      <c r="X47" s="15">
        <f>[43]Outubro!$J$27</f>
        <v>33.119999999999997</v>
      </c>
      <c r="Y47" s="15">
        <f>[43]Outubro!$J$28</f>
        <v>27.36</v>
      </c>
      <c r="Z47" s="15">
        <f>[43]Outubro!$J$29</f>
        <v>26.64</v>
      </c>
      <c r="AA47" s="15">
        <f>[43]Outubro!$J$30</f>
        <v>30.6</v>
      </c>
      <c r="AB47" s="15">
        <f>[43]Outubro!$J$31</f>
        <v>28.08</v>
      </c>
      <c r="AC47" s="15">
        <f>[43]Outubro!$J$32</f>
        <v>24.12</v>
      </c>
      <c r="AD47" s="15">
        <f>[43]Outubro!$J$33</f>
        <v>39.24</v>
      </c>
      <c r="AE47" s="15">
        <f>[43]Outubro!$J$34</f>
        <v>26.28</v>
      </c>
      <c r="AF47" s="15">
        <f>[43]Outubro!$J$35</f>
        <v>70.2</v>
      </c>
      <c r="AG47" s="23">
        <f>MAX(B47:AF47)</f>
        <v>72.360000000000014</v>
      </c>
      <c r="AH47" s="103">
        <f t="shared" si="7"/>
        <v>35.825806451612912</v>
      </c>
    </row>
    <row r="48" spans="1:34" ht="17.100000000000001" customHeight="1" x14ac:dyDescent="0.2">
      <c r="A48" s="89" t="s">
        <v>178</v>
      </c>
      <c r="B48" s="15">
        <f>[44]Outubro!$J$5</f>
        <v>28.44</v>
      </c>
      <c r="C48" s="15">
        <f>[44]Outubro!$J$6</f>
        <v>36</v>
      </c>
      <c r="D48" s="15">
        <f>[44]Outubro!$J$7</f>
        <v>38.880000000000003</v>
      </c>
      <c r="E48" s="15">
        <f>[44]Outubro!$J$8</f>
        <v>32.04</v>
      </c>
      <c r="F48" s="15">
        <f>[44]Outubro!$J$9</f>
        <v>36</v>
      </c>
      <c r="G48" s="15">
        <f>[44]Outubro!$J$10</f>
        <v>38.519999999999996</v>
      </c>
      <c r="H48" s="15">
        <f>[44]Outubro!$J$11</f>
        <v>79.2</v>
      </c>
      <c r="I48" s="15">
        <f>[44]Outubro!$J$12</f>
        <v>77.760000000000005</v>
      </c>
      <c r="J48" s="15">
        <f>[44]Outubro!$J$13</f>
        <v>64.44</v>
      </c>
      <c r="K48" s="15">
        <f>[44]Outubro!$J$14</f>
        <v>37.800000000000004</v>
      </c>
      <c r="L48" s="15">
        <f>[44]Outubro!$J$15</f>
        <v>34.200000000000003</v>
      </c>
      <c r="M48" s="15">
        <f>[44]Outubro!$J$16</f>
        <v>38.880000000000003</v>
      </c>
      <c r="N48" s="15">
        <f>[44]Outubro!$J$17</f>
        <v>44.64</v>
      </c>
      <c r="O48" s="15">
        <f>[44]Outubro!$J$18</f>
        <v>29.880000000000003</v>
      </c>
      <c r="P48" s="15">
        <f>[44]Outubro!$J$19</f>
        <v>25.2</v>
      </c>
      <c r="Q48" s="15">
        <f>[44]Outubro!$J$20</f>
        <v>23.759999999999998</v>
      </c>
      <c r="R48" s="15">
        <f>[44]Outubro!$J$21</f>
        <v>33.119999999999997</v>
      </c>
      <c r="S48" s="15">
        <f>[44]Outubro!$J$22</f>
        <v>68.760000000000005</v>
      </c>
      <c r="T48" s="15">
        <f>[44]Outubro!$J$23</f>
        <v>44.64</v>
      </c>
      <c r="U48" s="15">
        <f>[44]Outubro!$J$24</f>
        <v>51.480000000000004</v>
      </c>
      <c r="V48" s="15">
        <f>[44]Outubro!$J$25</f>
        <v>41.76</v>
      </c>
      <c r="W48" s="15">
        <f>[44]Outubro!$J$26</f>
        <v>39.24</v>
      </c>
      <c r="X48" s="15">
        <f>[44]Outubro!$J$27</f>
        <v>45.36</v>
      </c>
      <c r="Y48" s="15">
        <f>[44]Outubro!$J$28</f>
        <v>43.56</v>
      </c>
      <c r="Z48" s="15">
        <f>[44]Outubro!$J$29</f>
        <v>38.519999999999996</v>
      </c>
      <c r="AA48" s="15">
        <f>[44]Outubro!$J$30</f>
        <v>39.6</v>
      </c>
      <c r="AB48" s="15">
        <f>[44]Outubro!$J$31</f>
        <v>32.76</v>
      </c>
      <c r="AC48" s="15">
        <f>[44]Outubro!$J$32</f>
        <v>24.48</v>
      </c>
      <c r="AD48" s="15">
        <f>[44]Outubro!$J$33</f>
        <v>35.64</v>
      </c>
      <c r="AE48" s="15">
        <f>[44]Outubro!$J$34</f>
        <v>36</v>
      </c>
      <c r="AF48" s="15">
        <f>[44]Outubro!$J$35</f>
        <v>71.28</v>
      </c>
      <c r="AG48" s="23">
        <f>MAX(B48:AF48)</f>
        <v>79.2</v>
      </c>
      <c r="AH48" s="103">
        <f t="shared" si="7"/>
        <v>42.317419354838705</v>
      </c>
    </row>
    <row r="49" spans="1:35" ht="17.100000000000001" customHeight="1" x14ac:dyDescent="0.2">
      <c r="A49" s="89" t="s">
        <v>183</v>
      </c>
      <c r="B49" s="15">
        <f>[45]Outubro!$J$5</f>
        <v>35.64</v>
      </c>
      <c r="C49" s="15">
        <f>[45]Outubro!$J$6</f>
        <v>37.080000000000005</v>
      </c>
      <c r="D49" s="15">
        <f>[45]Outubro!$J$7</f>
        <v>21.96</v>
      </c>
      <c r="E49" s="15">
        <f>[45]Outubro!$J$8</f>
        <v>45.36</v>
      </c>
      <c r="F49" s="15">
        <f>[45]Outubro!$J$9</f>
        <v>29.880000000000003</v>
      </c>
      <c r="G49" s="15">
        <f>[45]Outubro!$J$10</f>
        <v>29.880000000000003</v>
      </c>
      <c r="H49" s="15">
        <f>[45]Outubro!$J$11</f>
        <v>34.92</v>
      </c>
      <c r="I49" s="15">
        <f>[45]Outubro!$J$12</f>
        <v>56.519999999999996</v>
      </c>
      <c r="J49" s="15">
        <f>[45]Outubro!$J$13</f>
        <v>50.76</v>
      </c>
      <c r="K49" s="15">
        <f>[45]Outubro!$J$14</f>
        <v>44.64</v>
      </c>
      <c r="L49" s="15">
        <f>[45]Outubro!$J$15</f>
        <v>28.8</v>
      </c>
      <c r="M49" s="15">
        <f>[45]Outubro!$J$16</f>
        <v>24.48</v>
      </c>
      <c r="N49" s="15">
        <f>[45]Outubro!$J$17</f>
        <v>31.680000000000003</v>
      </c>
      <c r="O49" s="15">
        <f>[45]Outubro!$J$18</f>
        <v>21.6</v>
      </c>
      <c r="P49" s="15">
        <f>[45]Outubro!$J$19</f>
        <v>24.12</v>
      </c>
      <c r="Q49" s="15">
        <f>[45]Outubro!$J$20</f>
        <v>24.840000000000003</v>
      </c>
      <c r="R49" s="15">
        <f>[45]Outubro!$J$21</f>
        <v>43.56</v>
      </c>
      <c r="S49" s="15">
        <f>[45]Outubro!$J$22</f>
        <v>66.960000000000008</v>
      </c>
      <c r="T49" s="15">
        <f>[45]Outubro!$J$23</f>
        <v>68.039999999999992</v>
      </c>
      <c r="U49" s="15">
        <f>[45]Outubro!$J$24</f>
        <v>42.12</v>
      </c>
      <c r="V49" s="15">
        <f>[45]Outubro!$J$25</f>
        <v>39.24</v>
      </c>
      <c r="W49" s="15">
        <f>[45]Outubro!$J$26</f>
        <v>32.4</v>
      </c>
      <c r="X49" s="15">
        <f>[45]Outubro!$J$27</f>
        <v>45</v>
      </c>
      <c r="Y49" s="15">
        <f>[45]Outubro!$J$28</f>
        <v>36</v>
      </c>
      <c r="Z49" s="15">
        <f>[45]Outubro!$J$29</f>
        <v>18.720000000000002</v>
      </c>
      <c r="AA49" s="15">
        <f>[45]Outubro!$J$30</f>
        <v>48.24</v>
      </c>
      <c r="AB49" s="15">
        <f>[45]Outubro!$J$31</f>
        <v>34.56</v>
      </c>
      <c r="AC49" s="15">
        <f>[45]Outubro!$J$32</f>
        <v>24.12</v>
      </c>
      <c r="AD49" s="15">
        <f>[45]Outubro!$J$33</f>
        <v>34.56</v>
      </c>
      <c r="AE49" s="15">
        <f>[45]Outubro!$J$34</f>
        <v>24.12</v>
      </c>
      <c r="AF49" s="15">
        <f>[45]Outubro!$J$35</f>
        <v>66.239999999999995</v>
      </c>
      <c r="AG49" s="23">
        <f>MAX(B49:AF49)</f>
        <v>68.039999999999992</v>
      </c>
      <c r="AH49" s="103">
        <f t="shared" si="7"/>
        <v>37.614193548387085</v>
      </c>
    </row>
    <row r="50" spans="1:35" s="5" customFormat="1" ht="17.100000000000001" customHeight="1" x14ac:dyDescent="0.2">
      <c r="A50" s="92" t="s">
        <v>33</v>
      </c>
      <c r="B50" s="20">
        <f t="shared" ref="B50:AG50" si="8">MAX(B5:B49)</f>
        <v>70.2</v>
      </c>
      <c r="C50" s="20">
        <f t="shared" si="8"/>
        <v>68.039999999999992</v>
      </c>
      <c r="D50" s="20">
        <f t="shared" si="8"/>
        <v>78.12</v>
      </c>
      <c r="E50" s="20">
        <f t="shared" si="8"/>
        <v>66.239999999999995</v>
      </c>
      <c r="F50" s="20">
        <f t="shared" si="8"/>
        <v>49.32</v>
      </c>
      <c r="G50" s="20">
        <f t="shared" si="8"/>
        <v>61.92</v>
      </c>
      <c r="H50" s="20">
        <f t="shared" si="8"/>
        <v>79.2</v>
      </c>
      <c r="I50" s="20">
        <f t="shared" si="8"/>
        <v>77.760000000000005</v>
      </c>
      <c r="J50" s="20">
        <f t="shared" si="8"/>
        <v>73.8</v>
      </c>
      <c r="K50" s="20">
        <f t="shared" si="8"/>
        <v>66.960000000000008</v>
      </c>
      <c r="L50" s="20">
        <f t="shared" si="8"/>
        <v>48.24</v>
      </c>
      <c r="M50" s="20">
        <f t="shared" si="8"/>
        <v>64.08</v>
      </c>
      <c r="N50" s="20">
        <f t="shared" si="8"/>
        <v>73.8</v>
      </c>
      <c r="O50" s="20">
        <f t="shared" si="8"/>
        <v>70.2</v>
      </c>
      <c r="P50" s="20">
        <f t="shared" si="8"/>
        <v>52.56</v>
      </c>
      <c r="Q50" s="20">
        <f t="shared" si="8"/>
        <v>78.12</v>
      </c>
      <c r="R50" s="20">
        <f t="shared" si="8"/>
        <v>74.52</v>
      </c>
      <c r="S50" s="20">
        <f t="shared" si="8"/>
        <v>75.239999999999995</v>
      </c>
      <c r="T50" s="20">
        <f t="shared" si="8"/>
        <v>68.039999999999992</v>
      </c>
      <c r="U50" s="20">
        <f t="shared" si="8"/>
        <v>54.72</v>
      </c>
      <c r="V50" s="20">
        <f t="shared" si="8"/>
        <v>53.64</v>
      </c>
      <c r="W50" s="20">
        <f t="shared" si="8"/>
        <v>45.72</v>
      </c>
      <c r="X50" s="20">
        <f t="shared" si="8"/>
        <v>106.92</v>
      </c>
      <c r="Y50" s="20">
        <f t="shared" si="8"/>
        <v>63.72</v>
      </c>
      <c r="Z50" s="20">
        <f t="shared" si="8"/>
        <v>70.56</v>
      </c>
      <c r="AA50" s="20">
        <f t="shared" si="8"/>
        <v>59.4</v>
      </c>
      <c r="AB50" s="20">
        <f t="shared" si="8"/>
        <v>51.84</v>
      </c>
      <c r="AC50" s="20">
        <f t="shared" si="8"/>
        <v>35.64</v>
      </c>
      <c r="AD50" s="20">
        <f t="shared" si="8"/>
        <v>48.96</v>
      </c>
      <c r="AE50" s="20">
        <f t="shared" si="8"/>
        <v>49.680000000000007</v>
      </c>
      <c r="AF50" s="20">
        <f t="shared" si="8"/>
        <v>86.039999999999992</v>
      </c>
      <c r="AG50" s="22">
        <f t="shared" si="8"/>
        <v>106.92</v>
      </c>
      <c r="AH50" s="106">
        <f>AVERAGE(AH5:AH49)</f>
        <v>36.885105571847511</v>
      </c>
    </row>
    <row r="51" spans="1:35" x14ac:dyDescent="0.2">
      <c r="A51" s="65"/>
      <c r="B51" s="66"/>
      <c r="C51" s="66"/>
      <c r="D51" s="66" t="s">
        <v>113</v>
      </c>
      <c r="E51" s="66"/>
      <c r="F51" s="66"/>
      <c r="G51" s="66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78"/>
      <c r="AE51" s="107" t="s">
        <v>51</v>
      </c>
      <c r="AF51" s="108"/>
      <c r="AG51" s="74"/>
      <c r="AH51" s="77"/>
    </row>
    <row r="52" spans="1:35" x14ac:dyDescent="0.2">
      <c r="A52" s="65"/>
      <c r="B52" s="67" t="s">
        <v>114</v>
      </c>
      <c r="C52" s="67"/>
      <c r="D52" s="67"/>
      <c r="E52" s="67"/>
      <c r="F52" s="67"/>
      <c r="G52" s="67"/>
      <c r="H52" s="67"/>
      <c r="I52" s="67"/>
      <c r="J52" s="81"/>
      <c r="K52" s="81"/>
      <c r="L52" s="81"/>
      <c r="M52" s="81" t="s">
        <v>49</v>
      </c>
      <c r="N52" s="81"/>
      <c r="O52" s="81"/>
      <c r="P52" s="81"/>
      <c r="Q52" s="81"/>
      <c r="R52" s="81"/>
      <c r="S52" s="81"/>
      <c r="T52" s="155" t="s">
        <v>108</v>
      </c>
      <c r="U52" s="155"/>
      <c r="V52" s="155"/>
      <c r="W52" s="155"/>
      <c r="X52" s="155"/>
      <c r="Y52" s="81"/>
      <c r="Z52" s="81"/>
      <c r="AA52" s="81"/>
      <c r="AB52" s="81"/>
      <c r="AC52" s="81"/>
      <c r="AD52" s="81"/>
      <c r="AE52" s="81"/>
      <c r="AF52" s="108"/>
      <c r="AG52" s="74"/>
      <c r="AH52" s="70"/>
    </row>
    <row r="53" spans="1:35" x14ac:dyDescent="0.2">
      <c r="A53" s="69"/>
      <c r="B53" s="81"/>
      <c r="C53" s="81"/>
      <c r="D53" s="81"/>
      <c r="E53" s="81"/>
      <c r="F53" s="81"/>
      <c r="G53" s="81"/>
      <c r="H53" s="81"/>
      <c r="I53" s="81"/>
      <c r="J53" s="82"/>
      <c r="K53" s="82"/>
      <c r="L53" s="82"/>
      <c r="M53" s="82" t="s">
        <v>50</v>
      </c>
      <c r="N53" s="82"/>
      <c r="O53" s="82"/>
      <c r="P53" s="82"/>
      <c r="Q53" s="81"/>
      <c r="R53" s="81"/>
      <c r="S53" s="81"/>
      <c r="T53" s="156" t="s">
        <v>109</v>
      </c>
      <c r="U53" s="156"/>
      <c r="V53" s="156"/>
      <c r="W53" s="156"/>
      <c r="X53" s="156"/>
      <c r="Y53" s="81"/>
      <c r="Z53" s="81"/>
      <c r="AA53" s="81"/>
      <c r="AB53" s="81"/>
      <c r="AC53" s="81"/>
      <c r="AD53" s="78"/>
      <c r="AE53" s="78"/>
      <c r="AF53" s="108"/>
      <c r="AG53" s="74"/>
      <c r="AH53" s="70"/>
      <c r="AI53" s="2"/>
    </row>
    <row r="54" spans="1:35" x14ac:dyDescent="0.2">
      <c r="A54" s="65"/>
      <c r="B54" s="66"/>
      <c r="C54" s="66"/>
      <c r="D54" s="66"/>
      <c r="E54" s="66"/>
      <c r="F54" s="66"/>
      <c r="G54" s="66"/>
      <c r="H54" s="66"/>
      <c r="I54" s="66"/>
      <c r="J54" s="66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78"/>
      <c r="AE54" s="78"/>
      <c r="AF54" s="108"/>
      <c r="AG54" s="74"/>
      <c r="AH54" s="87"/>
      <c r="AI54" s="2"/>
    </row>
    <row r="55" spans="1:35" x14ac:dyDescent="0.2">
      <c r="A55" s="69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78"/>
      <c r="AF55" s="108"/>
      <c r="AG55" s="74"/>
      <c r="AH55" s="77"/>
    </row>
    <row r="56" spans="1:35" x14ac:dyDescent="0.2">
      <c r="A56" s="69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79"/>
      <c r="AF56" s="108"/>
      <c r="AG56" s="74"/>
      <c r="AH56" s="77"/>
    </row>
    <row r="57" spans="1:35" ht="13.5" thickBot="1" x14ac:dyDescent="0.25">
      <c r="A57" s="109"/>
      <c r="B57" s="110"/>
      <c r="C57" s="110"/>
      <c r="D57" s="110"/>
      <c r="E57" s="110"/>
      <c r="F57" s="110"/>
      <c r="G57" s="110" t="s">
        <v>51</v>
      </c>
      <c r="H57" s="110"/>
      <c r="I57" s="110"/>
      <c r="J57" s="110"/>
      <c r="K57" s="110"/>
      <c r="L57" s="110" t="s">
        <v>51</v>
      </c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1"/>
      <c r="AG57" s="112"/>
      <c r="AH57" s="113"/>
    </row>
    <row r="59" spans="1:35" x14ac:dyDescent="0.2">
      <c r="AB59" s="2" t="s">
        <v>51</v>
      </c>
    </row>
    <row r="60" spans="1:35" x14ac:dyDescent="0.2">
      <c r="A60" s="2" t="s">
        <v>51</v>
      </c>
      <c r="L60" s="2" t="s">
        <v>51</v>
      </c>
    </row>
    <row r="63" spans="1:35" x14ac:dyDescent="0.2">
      <c r="C63" s="2" t="s">
        <v>51</v>
      </c>
      <c r="P63" s="2" t="s">
        <v>51</v>
      </c>
    </row>
    <row r="66" spans="9:33" x14ac:dyDescent="0.2">
      <c r="I66" s="2" t="s">
        <v>51</v>
      </c>
      <c r="AC66" s="2" t="s">
        <v>51</v>
      </c>
    </row>
    <row r="67" spans="9:33" x14ac:dyDescent="0.2">
      <c r="AG67" s="6" t="s">
        <v>51</v>
      </c>
    </row>
  </sheetData>
  <sheetProtection algorithmName="SHA-512" hashValue="yznpxuTfOxFzIA6VWpmJKB9dwivBoWElcgHKl9qNdj1G/Xde3gzmz6JAyayX8WbY7CqaaSphaps6yURMde9xZQ==" saltValue="oUk6iaIZm3T4jwTWrKJH2w==" spinCount="100000" sheet="1" objects="1" scenarios="1"/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B2:AH2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50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2016-11-03T00:47:00Z</cp:lastPrinted>
  <dcterms:created xsi:type="dcterms:W3CDTF">2008-08-15T13:32:29Z</dcterms:created>
  <dcterms:modified xsi:type="dcterms:W3CDTF">2022-03-10T19:16:31Z</dcterms:modified>
</cp:coreProperties>
</file>