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49" i="13" l="1"/>
  <c r="AF48" i="13"/>
  <c r="AF47" i="13"/>
  <c r="AF46" i="13"/>
  <c r="AF45" i="13"/>
  <c r="AF44" i="13"/>
  <c r="AF43" i="13"/>
  <c r="AF42" i="13"/>
  <c r="AF41" i="13"/>
  <c r="AF40" i="13"/>
  <c r="AF39" i="13"/>
  <c r="AF38" i="13"/>
  <c r="AF37" i="13"/>
  <c r="AF36" i="13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6" i="7" l="1"/>
  <c r="AF38" i="7"/>
  <c r="AF7" i="8"/>
  <c r="AG7" i="8"/>
  <c r="AG15" i="8"/>
  <c r="AF15" i="8"/>
  <c r="AG25" i="8"/>
  <c r="AF25" i="8"/>
  <c r="AG38" i="9"/>
  <c r="AF38" i="9"/>
  <c r="AG7" i="12"/>
  <c r="AF7" i="12"/>
  <c r="AG9" i="12"/>
  <c r="AF9" i="12"/>
  <c r="AG15" i="12"/>
  <c r="AF15" i="12"/>
  <c r="AF7" i="4"/>
  <c r="AF9" i="4"/>
  <c r="AF15" i="4"/>
  <c r="AF35" i="4"/>
  <c r="AG8" i="5"/>
  <c r="AF8" i="5"/>
  <c r="AF9" i="6"/>
  <c r="AG9" i="6"/>
  <c r="AF15" i="6"/>
  <c r="AG15" i="6"/>
  <c r="AF35" i="6"/>
  <c r="AG35" i="6"/>
  <c r="AG26" i="15"/>
  <c r="AF26" i="15"/>
  <c r="AG38" i="15"/>
  <c r="AF38" i="15"/>
  <c r="AG7" i="14"/>
  <c r="AH7" i="14"/>
  <c r="AF7" i="14"/>
  <c r="AF9" i="14"/>
  <c r="AH9" i="14"/>
  <c r="AG9" i="14"/>
  <c r="AG15" i="14"/>
  <c r="AH15" i="14"/>
  <c r="AF15" i="14"/>
  <c r="AF31" i="7"/>
  <c r="AF35" i="7"/>
  <c r="AG8" i="8"/>
  <c r="AF8" i="8"/>
  <c r="AG26" i="8"/>
  <c r="AF26" i="8"/>
  <c r="AG38" i="8"/>
  <c r="AF38" i="8"/>
  <c r="AG7" i="9"/>
  <c r="AF7" i="9"/>
  <c r="AG9" i="9"/>
  <c r="AF9" i="9"/>
  <c r="AG15" i="9"/>
  <c r="AF15" i="9"/>
  <c r="AG25" i="9"/>
  <c r="AF25" i="9"/>
  <c r="AG31" i="9"/>
  <c r="AF31" i="9"/>
  <c r="AG35" i="9"/>
  <c r="AF35" i="9"/>
  <c r="AG8" i="12"/>
  <c r="AF8" i="12"/>
  <c r="AG26" i="12"/>
  <c r="AF26" i="12"/>
  <c r="AG38" i="12"/>
  <c r="AF38" i="12"/>
  <c r="AG9" i="8"/>
  <c r="AF9" i="8"/>
  <c r="AG31" i="8"/>
  <c r="AF31" i="8"/>
  <c r="AG35" i="8"/>
  <c r="AF35" i="8"/>
  <c r="AG8" i="9"/>
  <c r="AF8" i="9"/>
  <c r="AG26" i="9"/>
  <c r="AF26" i="9"/>
  <c r="AG25" i="12"/>
  <c r="AF25" i="12"/>
  <c r="AG31" i="12"/>
  <c r="AF31" i="12"/>
  <c r="AG35" i="12"/>
  <c r="AF35" i="12"/>
  <c r="AF25" i="4"/>
  <c r="AF31" i="4"/>
  <c r="AG26" i="5"/>
  <c r="AF26" i="5"/>
  <c r="AF38" i="5"/>
  <c r="AG38" i="5"/>
  <c r="AG7" i="6"/>
  <c r="AF7" i="6"/>
  <c r="AG25" i="6"/>
  <c r="AF25" i="6"/>
  <c r="AF31" i="6"/>
  <c r="AG31" i="6"/>
  <c r="AF8" i="7"/>
  <c r="AG8" i="15"/>
  <c r="AF8" i="15"/>
  <c r="AH25" i="14"/>
  <c r="AG25" i="14"/>
  <c r="AF25" i="14"/>
  <c r="AF31" i="14"/>
  <c r="AH31" i="14"/>
  <c r="AG31" i="14"/>
  <c r="AG35" i="14"/>
  <c r="AF35" i="14"/>
  <c r="AH35" i="14"/>
  <c r="AF8" i="4"/>
  <c r="AF26" i="4"/>
  <c r="AF38" i="4"/>
  <c r="AF7" i="5"/>
  <c r="AG7" i="5"/>
  <c r="AF9" i="5"/>
  <c r="AG9" i="5"/>
  <c r="AF15" i="5"/>
  <c r="AG15" i="5"/>
  <c r="AF25" i="5"/>
  <c r="AG25" i="5"/>
  <c r="AF31" i="5"/>
  <c r="AG31" i="5"/>
  <c r="AF35" i="5"/>
  <c r="AG35" i="5"/>
  <c r="AF8" i="6"/>
  <c r="AG8" i="6"/>
  <c r="AF26" i="6"/>
  <c r="AG26" i="6"/>
  <c r="AF38" i="6"/>
  <c r="AG38" i="6"/>
  <c r="AF7" i="7"/>
  <c r="AF9" i="7"/>
  <c r="AF15" i="7"/>
  <c r="AF25" i="7"/>
  <c r="AG7" i="15"/>
  <c r="AF7" i="15"/>
  <c r="AG9" i="15"/>
  <c r="AF9" i="15"/>
  <c r="AG15" i="15"/>
  <c r="AF15" i="15"/>
  <c r="AG25" i="15"/>
  <c r="AF25" i="15"/>
  <c r="AG31" i="15"/>
  <c r="AF31" i="15"/>
  <c r="AG35" i="15"/>
  <c r="AF35" i="15"/>
  <c r="AF26" i="14"/>
  <c r="AH26" i="14"/>
  <c r="AG26" i="14"/>
  <c r="AH38" i="14"/>
  <c r="AG38" i="14"/>
  <c r="AF38" i="14"/>
  <c r="AG18" i="15"/>
  <c r="AF18" i="15"/>
  <c r="AG18" i="8"/>
  <c r="AF18" i="8"/>
  <c r="AG18" i="12"/>
  <c r="AF18" i="12"/>
  <c r="AG18" i="9"/>
  <c r="AF18" i="9"/>
  <c r="AF18" i="5"/>
  <c r="AG18" i="5"/>
  <c r="AF18" i="7"/>
  <c r="AF18" i="4"/>
  <c r="AF18" i="6"/>
  <c r="AG18" i="6"/>
  <c r="AF18" i="14"/>
  <c r="AG18" i="14"/>
  <c r="AH18" i="14"/>
  <c r="AH8" i="14"/>
  <c r="AG8" i="14"/>
  <c r="AF8" i="14"/>
  <c r="AF17" i="4"/>
  <c r="AH20" i="14"/>
  <c r="AF22" i="14"/>
  <c r="AG22" i="14"/>
  <c r="AH22" i="14"/>
  <c r="AG41" i="8"/>
  <c r="AF43" i="7" l="1"/>
  <c r="AH45" i="14"/>
  <c r="AG45" i="6"/>
  <c r="AF45" i="14"/>
  <c r="AG43" i="9"/>
  <c r="AF41" i="4"/>
  <c r="AG41" i="12"/>
  <c r="AF41" i="14"/>
  <c r="AF43" i="4"/>
  <c r="AG41" i="5"/>
  <c r="AF45" i="7"/>
  <c r="AG43" i="8"/>
  <c r="AG45" i="9"/>
  <c r="AG43" i="12"/>
  <c r="AF43" i="14"/>
  <c r="AG45" i="5"/>
  <c r="AG43" i="6"/>
  <c r="AF41" i="7"/>
  <c r="AG41" i="9"/>
  <c r="AG43" i="15"/>
  <c r="AH41" i="14"/>
  <c r="AG43" i="14"/>
  <c r="AF45" i="4"/>
  <c r="AG43" i="5"/>
  <c r="AG41" i="6"/>
  <c r="AG45" i="8"/>
  <c r="AG41" i="15"/>
  <c r="AH43" i="14"/>
  <c r="AG45" i="14"/>
  <c r="AG41" i="14"/>
  <c r="AF43" i="15"/>
  <c r="AF41" i="15"/>
  <c r="AF43" i="12"/>
  <c r="AF41" i="12"/>
  <c r="AF45" i="9"/>
  <c r="AF43" i="9"/>
  <c r="AF41" i="9"/>
  <c r="AF45" i="8"/>
  <c r="AF43" i="8"/>
  <c r="AF41" i="8"/>
  <c r="AF45" i="6"/>
  <c r="AF43" i="6"/>
  <c r="AF41" i="6"/>
  <c r="AF45" i="5"/>
  <c r="AF43" i="5"/>
  <c r="AF41" i="5"/>
  <c r="AH47" i="14" l="1"/>
  <c r="AF46" i="6"/>
  <c r="AF48" i="6"/>
  <c r="AF27" i="7"/>
  <c r="AF32" i="7"/>
  <c r="AF39" i="7"/>
  <c r="AF46" i="7"/>
  <c r="AF46" i="14"/>
  <c r="AF23" i="8"/>
  <c r="AG39" i="6"/>
  <c r="AG22" i="8"/>
  <c r="AH32" i="14"/>
  <c r="AF40" i="14"/>
  <c r="AG17" i="5"/>
  <c r="AF40" i="6"/>
  <c r="AF28" i="8"/>
  <c r="AG29" i="8"/>
  <c r="AG34" i="8"/>
  <c r="AF39" i="8"/>
  <c r="AG42" i="8"/>
  <c r="AF44" i="8"/>
  <c r="AF47" i="8"/>
  <c r="AG48" i="8"/>
  <c r="AF28" i="9"/>
  <c r="AG29" i="9"/>
  <c r="AG34" i="9"/>
  <c r="AF39" i="9"/>
  <c r="AG42" i="9"/>
  <c r="AF47" i="9"/>
  <c r="AG48" i="9"/>
  <c r="AF28" i="12"/>
  <c r="AG29" i="12"/>
  <c r="AG34" i="12"/>
  <c r="AF39" i="12"/>
  <c r="AG42" i="12"/>
  <c r="AF47" i="12"/>
  <c r="AG48" i="12"/>
  <c r="AF28" i="15"/>
  <c r="AG29" i="15"/>
  <c r="AF30" i="15"/>
  <c r="AG34" i="15"/>
  <c r="AG42" i="15"/>
  <c r="AF44" i="15"/>
  <c r="AF47" i="15"/>
  <c r="AG48" i="15"/>
  <c r="AH28" i="14"/>
  <c r="AG19" i="8"/>
  <c r="AF29" i="14"/>
  <c r="AG30" i="14"/>
  <c r="AG37" i="14"/>
  <c r="AF27" i="5"/>
  <c r="AF29" i="5"/>
  <c r="AG32" i="5"/>
  <c r="AG39" i="5"/>
  <c r="AF46" i="5"/>
  <c r="AF48" i="5"/>
  <c r="AG27" i="6"/>
  <c r="AG32" i="6"/>
  <c r="AF33" i="6"/>
  <c r="AF39" i="6"/>
  <c r="AG40" i="6"/>
  <c r="AG23" i="8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9" i="8"/>
  <c r="AF17" i="9"/>
  <c r="AF17" i="12"/>
  <c r="AF17" i="15"/>
  <c r="AF12" i="7"/>
  <c r="AG12" i="8"/>
  <c r="AF12" i="14"/>
  <c r="AG12" i="6"/>
  <c r="AF11" i="5"/>
  <c r="AF5" i="7"/>
  <c r="AG5" i="8"/>
  <c r="AF5" i="9"/>
  <c r="AF5" i="12"/>
  <c r="AF5" i="15"/>
  <c r="AG49" i="6"/>
  <c r="AF19" i="7"/>
  <c r="AF30" i="7"/>
  <c r="AF44" i="7"/>
  <c r="AF47" i="14"/>
  <c r="AG49" i="14"/>
  <c r="AG19" i="5"/>
  <c r="AG19" i="6"/>
  <c r="AG23" i="6"/>
  <c r="AF28" i="6"/>
  <c r="AG28" i="8"/>
  <c r="AF32" i="8"/>
  <c r="AG33" i="8"/>
  <c r="AG40" i="8"/>
  <c r="AG47" i="8"/>
  <c r="AG28" i="9"/>
  <c r="AF32" i="9"/>
  <c r="AF11" i="12"/>
  <c r="AG17" i="12"/>
  <c r="AG28" i="12"/>
  <c r="AG33" i="12"/>
  <c r="AG47" i="12"/>
  <c r="AF11" i="15"/>
  <c r="AG17" i="15"/>
  <c r="AG21" i="15"/>
  <c r="AG28" i="15"/>
  <c r="AF32" i="15"/>
  <c r="AG33" i="15"/>
  <c r="AG40" i="15"/>
  <c r="AG47" i="15"/>
  <c r="AH17" i="14"/>
  <c r="AG21" i="14"/>
  <c r="AF27" i="14"/>
  <c r="AG28" i="14"/>
  <c r="AH29" i="14"/>
  <c r="AF30" i="14"/>
  <c r="AF32" i="14"/>
  <c r="AG34" i="14"/>
  <c r="AH37" i="14"/>
  <c r="AG42" i="14"/>
  <c r="AF44" i="14"/>
  <c r="AG12" i="5"/>
  <c r="AG44" i="6"/>
  <c r="AF11" i="7"/>
  <c r="AF23" i="7"/>
  <c r="AF37" i="7"/>
  <c r="AG11" i="8"/>
  <c r="AG44" i="14"/>
  <c r="AH44" i="14"/>
  <c r="AG11" i="5"/>
  <c r="AG23" i="5"/>
  <c r="AG30" i="5"/>
  <c r="AF33" i="5"/>
  <c r="AG37" i="5"/>
  <c r="AG44" i="5"/>
  <c r="AG49" i="5"/>
  <c r="AG11" i="6"/>
  <c r="AF30" i="6"/>
  <c r="AG37" i="6"/>
  <c r="AF11" i="9"/>
  <c r="AG17" i="9"/>
  <c r="AG21" i="9"/>
  <c r="AG33" i="9"/>
  <c r="AG40" i="9"/>
  <c r="AG47" i="9"/>
  <c r="AG21" i="12"/>
  <c r="AF32" i="12"/>
  <c r="AG40" i="12"/>
  <c r="AF17" i="5"/>
  <c r="AG17" i="8"/>
  <c r="AG20" i="8"/>
  <c r="AG21" i="8"/>
  <c r="AF21" i="5"/>
  <c r="AG22" i="5"/>
  <c r="AF28" i="5"/>
  <c r="AG29" i="5"/>
  <c r="AG34" i="5"/>
  <c r="AF37" i="5"/>
  <c r="AF39" i="5"/>
  <c r="AG42" i="5"/>
  <c r="AF47" i="5"/>
  <c r="AG48" i="5"/>
  <c r="AF17" i="6"/>
  <c r="AF19" i="6"/>
  <c r="AF21" i="6"/>
  <c r="AG22" i="6"/>
  <c r="AF23" i="6"/>
  <c r="AG29" i="6"/>
  <c r="AF32" i="6"/>
  <c r="AF34" i="6"/>
  <c r="AG42" i="6"/>
  <c r="AF44" i="6"/>
  <c r="AF47" i="6"/>
  <c r="AG48" i="6"/>
  <c r="AF22" i="7"/>
  <c r="AF29" i="7"/>
  <c r="AF34" i="7"/>
  <c r="AF42" i="7"/>
  <c r="AF48" i="7"/>
  <c r="AF17" i="8"/>
  <c r="AF21" i="8"/>
  <c r="AF27" i="8"/>
  <c r="AF29" i="8"/>
  <c r="AG32" i="8"/>
  <c r="AG39" i="8"/>
  <c r="AF46" i="8"/>
  <c r="AF48" i="8"/>
  <c r="AG12" i="9"/>
  <c r="AF20" i="9"/>
  <c r="AF22" i="9"/>
  <c r="AF27" i="9"/>
  <c r="AF29" i="9"/>
  <c r="AG32" i="9"/>
  <c r="AG39" i="9"/>
  <c r="AF46" i="9"/>
  <c r="AF48" i="9"/>
  <c r="AF20" i="12"/>
  <c r="AF22" i="12"/>
  <c r="AF27" i="12"/>
  <c r="AF29" i="12"/>
  <c r="AG32" i="12"/>
  <c r="AG39" i="12"/>
  <c r="AF46" i="12"/>
  <c r="AF48" i="12"/>
  <c r="AF20" i="15"/>
  <c r="AF22" i="15"/>
  <c r="AF27" i="15"/>
  <c r="AG32" i="15"/>
  <c r="AG39" i="15"/>
  <c r="AF40" i="15"/>
  <c r="AF46" i="15"/>
  <c r="AF48" i="15"/>
  <c r="AG12" i="14"/>
  <c r="AF20" i="14"/>
  <c r="AH21" i="14"/>
  <c r="AH27" i="14"/>
  <c r="AF28" i="14"/>
  <c r="AF33" i="14"/>
  <c r="AH34" i="14"/>
  <c r="AF37" i="14"/>
  <c r="AG40" i="14"/>
  <c r="AH42" i="14"/>
  <c r="AF48" i="14"/>
  <c r="AH49" i="14"/>
  <c r="AG21" i="5"/>
  <c r="AG28" i="5"/>
  <c r="AF32" i="5"/>
  <c r="AG33" i="5"/>
  <c r="AG40" i="5"/>
  <c r="AG47" i="5"/>
  <c r="AF11" i="6"/>
  <c r="AG17" i="6"/>
  <c r="AG21" i="6"/>
  <c r="AF27" i="6"/>
  <c r="AG28" i="6"/>
  <c r="AG33" i="6"/>
  <c r="AG47" i="6"/>
  <c r="AF17" i="7"/>
  <c r="AF21" i="7"/>
  <c r="AF28" i="7"/>
  <c r="AF33" i="7"/>
  <c r="AF40" i="7"/>
  <c r="AF47" i="7"/>
  <c r="AF11" i="8"/>
  <c r="AG30" i="8"/>
  <c r="AF33" i="8"/>
  <c r="AG37" i="8"/>
  <c r="AG44" i="8"/>
  <c r="AG11" i="9"/>
  <c r="AG19" i="9"/>
  <c r="AG23" i="9"/>
  <c r="AG30" i="9"/>
  <c r="AF33" i="9"/>
  <c r="AG37" i="9"/>
  <c r="AG44" i="9"/>
  <c r="AG11" i="12"/>
  <c r="AG19" i="12"/>
  <c r="AG23" i="12"/>
  <c r="AG30" i="12"/>
  <c r="AF33" i="12"/>
  <c r="AG37" i="12"/>
  <c r="AG44" i="12"/>
  <c r="AG11" i="15"/>
  <c r="AG19" i="15"/>
  <c r="AG23" i="15"/>
  <c r="AG30" i="15"/>
  <c r="AF33" i="15"/>
  <c r="AG37" i="15"/>
  <c r="AG44" i="15"/>
  <c r="AF11" i="14"/>
  <c r="AH12" i="14"/>
  <c r="AH19" i="14"/>
  <c r="AH23" i="14"/>
  <c r="AG32" i="14"/>
  <c r="AF34" i="14"/>
  <c r="AF39" i="14"/>
  <c r="AH40" i="14"/>
  <c r="AF42" i="14"/>
  <c r="AG47" i="14"/>
  <c r="AF49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6" i="14"/>
  <c r="AG48" i="14"/>
  <c r="AH46" i="14"/>
  <c r="AH48" i="14"/>
  <c r="AG39" i="14"/>
  <c r="AH39" i="14"/>
  <c r="AG33" i="14"/>
  <c r="AH33" i="14"/>
  <c r="AH30" i="14"/>
  <c r="AG27" i="14"/>
  <c r="AG29" i="14"/>
  <c r="AF17" i="14"/>
  <c r="AF19" i="14"/>
  <c r="AF23" i="14"/>
  <c r="AG17" i="14"/>
  <c r="AG19" i="14"/>
  <c r="AG23" i="14"/>
  <c r="AG20" i="14"/>
  <c r="AG11" i="14"/>
  <c r="AH11" i="14"/>
  <c r="AG5" i="14"/>
  <c r="AH5" i="14"/>
  <c r="AG46" i="15"/>
  <c r="AF42" i="15"/>
  <c r="AF39" i="15"/>
  <c r="AF37" i="15"/>
  <c r="AF34" i="15"/>
  <c r="AG27" i="15"/>
  <c r="AF29" i="15"/>
  <c r="AF19" i="15"/>
  <c r="AF23" i="15"/>
  <c r="AG20" i="15"/>
  <c r="AF6" i="15"/>
  <c r="AG46" i="12"/>
  <c r="AF44" i="12"/>
  <c r="AF42" i="12"/>
  <c r="AF40" i="12"/>
  <c r="AF37" i="12"/>
  <c r="AF34" i="12"/>
  <c r="AG27" i="12"/>
  <c r="AF30" i="12"/>
  <c r="AG20" i="12"/>
  <c r="AF19" i="12"/>
  <c r="AF23" i="12"/>
  <c r="AF6" i="12"/>
  <c r="AG46" i="9"/>
  <c r="AF44" i="9"/>
  <c r="AF42" i="9"/>
  <c r="AF40" i="9"/>
  <c r="AF37" i="9"/>
  <c r="AF34" i="9"/>
  <c r="AF30" i="9"/>
  <c r="AG27" i="9"/>
  <c r="AF19" i="9"/>
  <c r="AF23" i="9"/>
  <c r="AG20" i="9"/>
  <c r="AF12" i="9"/>
  <c r="AF6" i="9"/>
  <c r="AG46" i="8"/>
  <c r="AF42" i="8"/>
  <c r="AF40" i="8"/>
  <c r="AF37" i="8"/>
  <c r="AF34" i="8"/>
  <c r="AF30" i="8"/>
  <c r="AG27" i="8"/>
  <c r="AF12" i="8"/>
  <c r="AF6" i="8"/>
  <c r="AF49" i="6"/>
  <c r="AG46" i="6"/>
  <c r="AF42" i="6"/>
  <c r="AF37" i="6"/>
  <c r="AG34" i="6"/>
  <c r="AF29" i="6"/>
  <c r="AG30" i="6"/>
  <c r="AF22" i="6"/>
  <c r="AG20" i="6"/>
  <c r="AF12" i="6"/>
  <c r="AF49" i="5"/>
  <c r="AG46" i="5"/>
  <c r="AF44" i="5"/>
  <c r="AF42" i="5"/>
  <c r="AF40" i="5"/>
  <c r="AF34" i="5"/>
  <c r="AG27" i="5"/>
  <c r="AF30" i="5"/>
  <c r="AF19" i="5"/>
  <c r="AF23" i="5"/>
  <c r="AG20" i="5"/>
  <c r="AF12" i="5"/>
  <c r="AF50" i="7" l="1"/>
  <c r="AF6" i="4" l="1"/>
  <c r="AF20" i="4"/>
  <c r="AF23" i="4"/>
  <c r="AF29" i="4"/>
  <c r="AF34" i="4"/>
  <c r="AF42" i="4"/>
  <c r="AF48" i="4"/>
  <c r="AF12" i="4"/>
  <c r="AF19" i="4"/>
  <c r="AF28" i="4"/>
  <c r="AF33" i="4"/>
  <c r="AF40" i="4"/>
  <c r="AF47" i="4"/>
  <c r="AF11" i="4"/>
  <c r="AF22" i="4"/>
  <c r="AF27" i="4"/>
  <c r="AF32" i="4"/>
  <c r="AF39" i="4"/>
  <c r="AF46" i="4"/>
  <c r="AF5" i="4"/>
  <c r="AF21" i="4"/>
  <c r="AF30" i="4"/>
  <c r="AF37" i="4"/>
  <c r="AF44" i="4"/>
  <c r="AF49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<sst xmlns="http://schemas.openxmlformats.org/spreadsheetml/2006/main" count="1729" uniqueCount="238">
  <si>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</si>
  <si>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</si>
  <si>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</si>
  <si>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</si>
  <si>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</si>
  <si>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</si>
  <si>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</si>
  <si>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</si>
  <si>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</si>
  <si>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</si>
  <si>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</si>
  <si>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</si>
  <si>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</si>
  <si>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</si>
  <si>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</si>
  <si>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</si>
  <si>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</si>
  <si>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</si>
  <si>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</si>
  <si>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</si>
  <si>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</si>
  <si>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</si>
  <si>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</si>
  <si>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</si>
  <si>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</si>
  <si>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</si>
  <si>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</si>
  <si>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</si>
  <si>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</si>
  <si>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</si>
  <si>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</si>
  <si>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</si>
  <si>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</si>
  <si>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</si>
  <si>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</si>
  <si>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</si>
  <si>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</si>
  <si>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</si>
  <si>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</si>
  <si>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</si>
  <si>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</si>
  <si>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</si>
  <si>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</si>
  <si>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</si>
  <si>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</si>
  <si>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</si>
  <si>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</si>
  <si>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</si>
  <si>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</si>
  <si>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</si>
  <si>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</si>
  <si>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</si>
  <si>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</si>
  <si>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</si>
  <si>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</si>
  <si>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</si>
  <si>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</si>
  <si>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</si>
  <si>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</si>
  <si>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</si>
  <si>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</si>
  <si>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</si>
  <si>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</si>
  <si>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</si>
  <si>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</si>
  <si>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</si>
  <si>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</si>
  <si>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</si>
  <si>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</si>
  <si>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</si>
  <si>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</si>
  <si>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</si>
  <si>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</si>
  <si>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</si>
  <si>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</si>
  <si>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</si>
  <si>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</si>
  <si>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</si>
  <si>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</si>
  <si>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</si>
  <si>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</si>
  <si>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</si>
  <si>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</si>
  <si>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</si>
  <si>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</si>
  <si>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</si>
  <si>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</si>
  <si>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</si>
  <si>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</si>
  <si>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</si>
  <si>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</si>
  <si>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</si>
  <si>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</si>
  <si>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</si>
  <si>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</si>
  <si>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</si>
  <si>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</si>
  <si>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</si>
  <si>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</si>
  <si>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</si>
  <si>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</si>
  <si>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</si>
  <si>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</si>
  <si>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</si>
  <si>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</si>
  <si>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</si>
  <si>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</si>
  <si>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</si>
  <si>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</si>
  <si>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</si>
  <si>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</si>
  <si>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</si>
  <si>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</si>
  <si>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</si>
  <si>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</si>
  <si>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</si>
  <si>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</si>
  <si>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</si>
  <si>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</si>
  <si>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</si>
  <si>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</si>
  <si>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</si>
  <si>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</si>
  <si>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</si>
  <si>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</si>
  <si>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</si>
  <si>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</si>
  <si>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</si>
  <si>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</si>
  <si>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</si>
  <si>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</si>
  <si>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</si>
  <si>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</si>
  <si>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</si>
  <si>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</si>
  <si>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</si>
  <si>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</si>
  <si>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</si>
  <si>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</si>
  <si>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</si>
  <si>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</si>
  <si>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</si>
  <si>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</si>
  <si>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</si>
  <si>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</si>
  <si>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</si>
  <si>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</si>
  <si>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</si>
  <si>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</si>
  <si>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</si>
  <si>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</si>
  <si>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</si>
  <si>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</si>
  <si>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</si>
  <si>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</si>
  <si>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</si>
  <si>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</si>
  <si>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</si>
  <si>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</si>
  <si>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</si>
  <si>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</si>
  <si>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</si>
  <si>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</si>
  <si>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</si>
  <si>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</si>
  <si>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</si>
  <si>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</si>
  <si>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</si>
  <si>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</si>
  <si>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</si>
  <si>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</si>
  <si>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</si>
  <si>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</si>
  <si>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</si>
  <si>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</si>
  <si>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</si>
  <si>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</si>
  <si>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</si>
  <si>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</si>
  <si>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</si>
  <si>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</si>
  <si>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</si>
  <si>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</si>
  <si>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</si>
  <si>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</si>
  <si>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</si>
  <si>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</si>
  <si>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</si>
  <si>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</si>
  <si>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</si>
  <si>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</si>
  <si>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</si>
  <si>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</si>
  <si>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</si>
  <si>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</si>
  <si>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</si>
  <si>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</si>
  <si>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</si>
  <si>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</si>
  <si>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</si>
  <si>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</si>
  <si>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</si>
  <si>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</si>
  <si>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</si>
  <si>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</si>
  <si>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</si>
  <si>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</si>
  <si>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</si>
  <si>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</si>
  <si>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</si>
  <si>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</si>
  <si>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</si>
  <si>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</si>
  <si>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</si>
  <si>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</si>
  <si>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</si>
  <si>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</si>
  <si>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</si>
  <si>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</si>
  <si>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</si>
  <si>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</si>
  <si>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</si>
  <si>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</si>
  <si>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</si>
  <si>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</si>
  <si>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</si>
  <si>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</si>
  <si>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</si>
  <si>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</si>
  <si>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</si>
  <si>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Novembro/2019</t>
  </si>
  <si>
    <t>SO</t>
  </si>
  <si>
    <t>N</t>
  </si>
  <si>
    <t>NO</t>
  </si>
  <si>
    <t>L</t>
  </si>
  <si>
    <t>SE</t>
  </si>
  <si>
    <t>NE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</si>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</sst>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30.020833333333332</v>
          </cell>
          <cell r="C5">
            <v>38.9</v>
          </cell>
          <cell r="D5">
            <v>22.9</v>
          </cell>
          <cell r="E5">
            <v>51.166666666666664</v>
          </cell>
          <cell r="F5">
            <v>78</v>
          </cell>
          <cell r="G5">
            <v>26</v>
          </cell>
          <cell r="H5">
            <v>14.76</v>
          </cell>
          <cell r="I5" t="str">
            <v>SO</v>
          </cell>
          <cell r="J5">
            <v>37.440000000000005</v>
          </cell>
          <cell r="K5">
            <v>0</v>
          </cell>
        </row>
        <row r="6">
          <cell r="B6">
            <v>27.933333333333334</v>
          </cell>
          <cell r="C6">
            <v>38.5</v>
          </cell>
          <cell r="D6">
            <v>20.9</v>
          </cell>
          <cell r="E6">
            <v>62.416666666666664</v>
          </cell>
          <cell r="F6">
            <v>92</v>
          </cell>
          <cell r="G6">
            <v>27</v>
          </cell>
          <cell r="H6">
            <v>16.559999999999999</v>
          </cell>
          <cell r="I6" t="str">
            <v>L</v>
          </cell>
          <cell r="J6">
            <v>44.64</v>
          </cell>
          <cell r="K6">
            <v>1</v>
          </cell>
        </row>
        <row r="7">
          <cell r="B7">
            <v>28.416666666666668</v>
          </cell>
          <cell r="C7">
            <v>39.299999999999997</v>
          </cell>
          <cell r="D7">
            <v>23.2</v>
          </cell>
          <cell r="E7">
            <v>67.166666666666671</v>
          </cell>
          <cell r="F7">
            <v>94</v>
          </cell>
          <cell r="G7">
            <v>27</v>
          </cell>
          <cell r="H7">
            <v>18</v>
          </cell>
          <cell r="I7" t="str">
            <v>NE</v>
          </cell>
          <cell r="J7">
            <v>39.24</v>
          </cell>
          <cell r="K7">
            <v>0.2</v>
          </cell>
        </row>
        <row r="8">
          <cell r="B8">
            <v>30.304166666666671</v>
          </cell>
          <cell r="C8">
            <v>39.1</v>
          </cell>
          <cell r="D8">
            <v>22.4</v>
          </cell>
          <cell r="E8">
            <v>54.958333333333336</v>
          </cell>
          <cell r="F8">
            <v>91</v>
          </cell>
          <cell r="G8">
            <v>23</v>
          </cell>
          <cell r="H8">
            <v>14.4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31.629166666666666</v>
          </cell>
          <cell r="C9">
            <v>40.4</v>
          </cell>
          <cell r="D9">
            <v>24.6</v>
          </cell>
          <cell r="E9">
            <v>48.083333333333336</v>
          </cell>
          <cell r="F9">
            <v>77</v>
          </cell>
          <cell r="G9">
            <v>21</v>
          </cell>
          <cell r="H9">
            <v>17.64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27.329166666666666</v>
          </cell>
          <cell r="C10">
            <v>34.200000000000003</v>
          </cell>
          <cell r="D10">
            <v>22.3</v>
          </cell>
          <cell r="E10">
            <v>74.708333333333329</v>
          </cell>
          <cell r="F10">
            <v>98</v>
          </cell>
          <cell r="G10">
            <v>38</v>
          </cell>
          <cell r="H10">
            <v>12.6</v>
          </cell>
          <cell r="I10" t="str">
            <v>L</v>
          </cell>
          <cell r="J10">
            <v>36.36</v>
          </cell>
          <cell r="K10">
            <v>18.400000000000002</v>
          </cell>
        </row>
        <row r="11">
          <cell r="B11">
            <v>27.504166666666666</v>
          </cell>
          <cell r="C11">
            <v>34.200000000000003</v>
          </cell>
          <cell r="D11">
            <v>24.1</v>
          </cell>
          <cell r="E11">
            <v>73.666666666666671</v>
          </cell>
          <cell r="F11">
            <v>95</v>
          </cell>
          <cell r="G11">
            <v>37</v>
          </cell>
          <cell r="H11">
            <v>7.9200000000000008</v>
          </cell>
          <cell r="I11" t="str">
            <v>NO</v>
          </cell>
          <cell r="J11">
            <v>19.8</v>
          </cell>
          <cell r="K11">
            <v>0.2</v>
          </cell>
        </row>
        <row r="12">
          <cell r="B12">
            <v>25.941666666666663</v>
          </cell>
          <cell r="C12">
            <v>30.5</v>
          </cell>
          <cell r="D12">
            <v>23.5</v>
          </cell>
          <cell r="E12">
            <v>82.375</v>
          </cell>
          <cell r="F12">
            <v>92</v>
          </cell>
          <cell r="G12">
            <v>57</v>
          </cell>
          <cell r="H12">
            <v>8.64</v>
          </cell>
          <cell r="I12" t="str">
            <v>L</v>
          </cell>
          <cell r="J12">
            <v>21.240000000000002</v>
          </cell>
          <cell r="K12">
            <v>0.2</v>
          </cell>
        </row>
        <row r="13">
          <cell r="B13">
            <v>25.058333333333337</v>
          </cell>
          <cell r="C13">
            <v>32.6</v>
          </cell>
          <cell r="D13">
            <v>20.7</v>
          </cell>
          <cell r="E13">
            <v>89.666666666666671</v>
          </cell>
          <cell r="F13">
            <v>99</v>
          </cell>
          <cell r="G13">
            <v>54</v>
          </cell>
          <cell r="H13">
            <v>9.3600000000000012</v>
          </cell>
          <cell r="I13" t="str">
            <v>O</v>
          </cell>
          <cell r="J13">
            <v>58.680000000000007</v>
          </cell>
          <cell r="K13">
            <v>30.999999999999996</v>
          </cell>
        </row>
        <row r="14">
          <cell r="B14">
            <v>25.379166666666666</v>
          </cell>
          <cell r="C14">
            <v>31.4</v>
          </cell>
          <cell r="D14">
            <v>22.2</v>
          </cell>
          <cell r="E14">
            <v>83.5</v>
          </cell>
          <cell r="F14">
            <v>99</v>
          </cell>
          <cell r="G14">
            <v>56</v>
          </cell>
          <cell r="H14">
            <v>10.8</v>
          </cell>
          <cell r="I14" t="str">
            <v>L</v>
          </cell>
          <cell r="J14">
            <v>22.32</v>
          </cell>
          <cell r="K14">
            <v>0.2</v>
          </cell>
        </row>
        <row r="15">
          <cell r="B15">
            <v>26.708333333333339</v>
          </cell>
          <cell r="C15">
            <v>35.6</v>
          </cell>
          <cell r="D15">
            <v>22.2</v>
          </cell>
          <cell r="E15">
            <v>78.75</v>
          </cell>
          <cell r="F15">
            <v>99</v>
          </cell>
          <cell r="G15">
            <v>36</v>
          </cell>
          <cell r="H15">
            <v>12.96</v>
          </cell>
          <cell r="I15" t="str">
            <v>O</v>
          </cell>
          <cell r="J15">
            <v>39.96</v>
          </cell>
          <cell r="K15">
            <v>19</v>
          </cell>
        </row>
        <row r="16">
          <cell r="B16">
            <v>27.783333333333335</v>
          </cell>
          <cell r="C16">
            <v>34.299999999999997</v>
          </cell>
          <cell r="D16">
            <v>23.1</v>
          </cell>
          <cell r="E16">
            <v>70.708333333333329</v>
          </cell>
          <cell r="F16">
            <v>94</v>
          </cell>
          <cell r="G16">
            <v>40</v>
          </cell>
          <cell r="H16">
            <v>11.879999999999999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26.816666666666663</v>
          </cell>
          <cell r="C17">
            <v>34.4</v>
          </cell>
          <cell r="D17">
            <v>23.3</v>
          </cell>
          <cell r="E17">
            <v>74.75</v>
          </cell>
          <cell r="F17">
            <v>92</v>
          </cell>
          <cell r="G17">
            <v>43</v>
          </cell>
          <cell r="H17">
            <v>21.96</v>
          </cell>
          <cell r="I17" t="str">
            <v>O</v>
          </cell>
          <cell r="J17">
            <v>50.4</v>
          </cell>
          <cell r="K17">
            <v>0</v>
          </cell>
        </row>
        <row r="18">
          <cell r="B18">
            <v>25.445833333333329</v>
          </cell>
          <cell r="C18">
            <v>29.9</v>
          </cell>
          <cell r="D18">
            <v>23.2</v>
          </cell>
          <cell r="E18">
            <v>82.25</v>
          </cell>
          <cell r="F18">
            <v>97</v>
          </cell>
          <cell r="G18">
            <v>62</v>
          </cell>
          <cell r="H18">
            <v>15.840000000000002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27.129166666666666</v>
          </cell>
          <cell r="C19">
            <v>33.799999999999997</v>
          </cell>
          <cell r="D19">
            <v>23.3</v>
          </cell>
          <cell r="E19">
            <v>69.958333333333329</v>
          </cell>
          <cell r="F19">
            <v>94</v>
          </cell>
          <cell r="G19">
            <v>34</v>
          </cell>
          <cell r="H19">
            <v>14.04</v>
          </cell>
          <cell r="I19" t="str">
            <v>N</v>
          </cell>
          <cell r="J19">
            <v>29.52</v>
          </cell>
          <cell r="K19">
            <v>0</v>
          </cell>
        </row>
        <row r="20">
          <cell r="B20">
            <v>26.625</v>
          </cell>
          <cell r="C20">
            <v>34.700000000000003</v>
          </cell>
          <cell r="D20">
            <v>18.600000000000001</v>
          </cell>
          <cell r="E20">
            <v>59.083333333333336</v>
          </cell>
          <cell r="F20">
            <v>95</v>
          </cell>
          <cell r="G20">
            <v>26</v>
          </cell>
          <cell r="H20">
            <v>7.9200000000000008</v>
          </cell>
          <cell r="I20" t="str">
            <v>O</v>
          </cell>
          <cell r="J20">
            <v>21.240000000000002</v>
          </cell>
          <cell r="K20">
            <v>0</v>
          </cell>
        </row>
        <row r="21">
          <cell r="B21">
            <v>27.070833333333336</v>
          </cell>
          <cell r="C21">
            <v>36.6</v>
          </cell>
          <cell r="D21">
            <v>17.899999999999999</v>
          </cell>
          <cell r="E21">
            <v>58.041666666666664</v>
          </cell>
          <cell r="F21">
            <v>94</v>
          </cell>
          <cell r="G21">
            <v>21</v>
          </cell>
          <cell r="H21">
            <v>9.7200000000000006</v>
          </cell>
          <cell r="I21" t="str">
            <v>O</v>
          </cell>
          <cell r="J21">
            <v>26.64</v>
          </cell>
          <cell r="K21">
            <v>0</v>
          </cell>
        </row>
        <row r="22">
          <cell r="B22">
            <v>28.408333333333331</v>
          </cell>
          <cell r="C22">
            <v>37.200000000000003</v>
          </cell>
          <cell r="D22">
            <v>18.600000000000001</v>
          </cell>
          <cell r="E22">
            <v>49.208333333333336</v>
          </cell>
          <cell r="F22">
            <v>88</v>
          </cell>
          <cell r="G22">
            <v>23</v>
          </cell>
          <cell r="H22">
            <v>13.68</v>
          </cell>
          <cell r="I22" t="str">
            <v>O</v>
          </cell>
          <cell r="J22">
            <v>30.96</v>
          </cell>
          <cell r="K22">
            <v>0</v>
          </cell>
        </row>
        <row r="23">
          <cell r="B23">
            <v>28.287499999999998</v>
          </cell>
          <cell r="C23">
            <v>37.9</v>
          </cell>
          <cell r="D23">
            <v>18.899999999999999</v>
          </cell>
          <cell r="E23">
            <v>50.166666666666664</v>
          </cell>
          <cell r="F23">
            <v>87</v>
          </cell>
          <cell r="G23">
            <v>24</v>
          </cell>
          <cell r="H23">
            <v>13.68</v>
          </cell>
          <cell r="I23" t="str">
            <v>O</v>
          </cell>
          <cell r="J23">
            <v>29.880000000000003</v>
          </cell>
          <cell r="K23">
            <v>0</v>
          </cell>
        </row>
        <row r="24">
          <cell r="B24">
            <v>28.429166666666671</v>
          </cell>
          <cell r="C24">
            <v>38</v>
          </cell>
          <cell r="D24">
            <v>18.600000000000001</v>
          </cell>
          <cell r="E24">
            <v>50.875</v>
          </cell>
          <cell r="F24">
            <v>90</v>
          </cell>
          <cell r="G24">
            <v>18</v>
          </cell>
          <cell r="H24">
            <v>11.879999999999999</v>
          </cell>
          <cell r="I24" t="str">
            <v>O</v>
          </cell>
          <cell r="J24">
            <v>21.96</v>
          </cell>
          <cell r="K24">
            <v>0</v>
          </cell>
        </row>
        <row r="25">
          <cell r="B25">
            <v>28.374999999999996</v>
          </cell>
          <cell r="C25">
            <v>37.700000000000003</v>
          </cell>
          <cell r="D25">
            <v>21.5</v>
          </cell>
          <cell r="E25">
            <v>58.833333333333336</v>
          </cell>
          <cell r="F25">
            <v>89</v>
          </cell>
          <cell r="G25">
            <v>29</v>
          </cell>
          <cell r="H25">
            <v>15.120000000000001</v>
          </cell>
          <cell r="I25" t="str">
            <v>SO</v>
          </cell>
          <cell r="J25">
            <v>46.440000000000005</v>
          </cell>
          <cell r="K25">
            <v>0</v>
          </cell>
        </row>
        <row r="26">
          <cell r="B26">
            <v>28.016666666666669</v>
          </cell>
          <cell r="C26">
            <v>37.299999999999997</v>
          </cell>
          <cell r="D26">
            <v>20</v>
          </cell>
          <cell r="E26">
            <v>60.958333333333336</v>
          </cell>
          <cell r="F26">
            <v>95</v>
          </cell>
          <cell r="G26">
            <v>26</v>
          </cell>
          <cell r="H26">
            <v>10.44</v>
          </cell>
          <cell r="I26" t="str">
            <v>SO</v>
          </cell>
          <cell r="J26">
            <v>42.84</v>
          </cell>
          <cell r="K26">
            <v>0</v>
          </cell>
        </row>
        <row r="27">
          <cell r="B27">
            <v>28.549999999999997</v>
          </cell>
          <cell r="C27">
            <v>37.9</v>
          </cell>
          <cell r="D27">
            <v>23.1</v>
          </cell>
          <cell r="E27">
            <v>61.416666666666664</v>
          </cell>
          <cell r="F27">
            <v>87</v>
          </cell>
          <cell r="G27">
            <v>28</v>
          </cell>
          <cell r="H27">
            <v>17.28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28.141666666666669</v>
          </cell>
          <cell r="C28">
            <v>33.6</v>
          </cell>
          <cell r="D28">
            <v>23.8</v>
          </cell>
          <cell r="E28">
            <v>68.916666666666671</v>
          </cell>
          <cell r="F28">
            <v>87</v>
          </cell>
          <cell r="G28">
            <v>50</v>
          </cell>
          <cell r="H28">
            <v>10.08</v>
          </cell>
          <cell r="I28" t="str">
            <v>O</v>
          </cell>
          <cell r="J28">
            <v>32.76</v>
          </cell>
          <cell r="K28">
            <v>0</v>
          </cell>
        </row>
        <row r="29">
          <cell r="B29">
            <v>27.945833333333336</v>
          </cell>
          <cell r="C29">
            <v>36.1</v>
          </cell>
          <cell r="D29">
            <v>23.1</v>
          </cell>
          <cell r="E29">
            <v>67.958333333333329</v>
          </cell>
          <cell r="F29">
            <v>96</v>
          </cell>
          <cell r="G29">
            <v>39</v>
          </cell>
          <cell r="H29">
            <v>14.4</v>
          </cell>
          <cell r="I29" t="str">
            <v>SO</v>
          </cell>
          <cell r="J29">
            <v>32.76</v>
          </cell>
          <cell r="K29">
            <v>21.8</v>
          </cell>
        </row>
        <row r="30">
          <cell r="B30">
            <v>27.745833333333341</v>
          </cell>
          <cell r="C30">
            <v>36.700000000000003</v>
          </cell>
          <cell r="D30">
            <v>21.6</v>
          </cell>
          <cell r="E30">
            <v>78.041666666666671</v>
          </cell>
          <cell r="F30">
            <v>99</v>
          </cell>
          <cell r="G30">
            <v>36</v>
          </cell>
          <cell r="H30">
            <v>15.48</v>
          </cell>
          <cell r="I30" t="str">
            <v>SE</v>
          </cell>
          <cell r="J30">
            <v>44.64</v>
          </cell>
          <cell r="K30">
            <v>55.800000000000004</v>
          </cell>
        </row>
        <row r="31">
          <cell r="B31">
            <v>25.512499999999999</v>
          </cell>
          <cell r="C31">
            <v>32.799999999999997</v>
          </cell>
          <cell r="D31">
            <v>23.2</v>
          </cell>
          <cell r="E31">
            <v>87.583333333333329</v>
          </cell>
          <cell r="F31">
            <v>98</v>
          </cell>
          <cell r="G31">
            <v>53</v>
          </cell>
          <cell r="H31">
            <v>15.840000000000002</v>
          </cell>
          <cell r="I31" t="str">
            <v>L</v>
          </cell>
          <cell r="J31">
            <v>52.92</v>
          </cell>
          <cell r="K31">
            <v>3.6000000000000005</v>
          </cell>
        </row>
        <row r="32">
          <cell r="B32">
            <v>25.625</v>
          </cell>
          <cell r="C32">
            <v>31.5</v>
          </cell>
          <cell r="D32">
            <v>22.1</v>
          </cell>
          <cell r="E32">
            <v>85.083333333333329</v>
          </cell>
          <cell r="F32">
            <v>99</v>
          </cell>
          <cell r="G32">
            <v>56</v>
          </cell>
          <cell r="H32">
            <v>8.2799999999999994</v>
          </cell>
          <cell r="I32" t="str">
            <v>L</v>
          </cell>
          <cell r="J32">
            <v>27</v>
          </cell>
          <cell r="K32">
            <v>6.2</v>
          </cell>
        </row>
        <row r="33">
          <cell r="B33">
            <v>26.387499999999999</v>
          </cell>
          <cell r="C33">
            <v>31.6</v>
          </cell>
          <cell r="D33">
            <v>23.2</v>
          </cell>
          <cell r="E33">
            <v>82.083333333333329</v>
          </cell>
          <cell r="F33">
            <v>98</v>
          </cell>
          <cell r="G33">
            <v>61</v>
          </cell>
          <cell r="H33">
            <v>10.44</v>
          </cell>
          <cell r="I33" t="str">
            <v>SO</v>
          </cell>
          <cell r="J33">
            <v>23.040000000000003</v>
          </cell>
          <cell r="K33">
            <v>5.4</v>
          </cell>
        </row>
        <row r="34">
          <cell r="B34">
            <v>26.891666666666655</v>
          </cell>
          <cell r="C34">
            <v>33.700000000000003</v>
          </cell>
          <cell r="D34">
            <v>23.4</v>
          </cell>
          <cell r="E34">
            <v>82.666666666666671</v>
          </cell>
          <cell r="F34">
            <v>99</v>
          </cell>
          <cell r="G34">
            <v>52</v>
          </cell>
          <cell r="H34">
            <v>12.6</v>
          </cell>
          <cell r="I34" t="str">
            <v>L</v>
          </cell>
          <cell r="J34">
            <v>31.319999999999997</v>
          </cell>
          <cell r="K34">
            <v>1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26.641666666666666</v>
          </cell>
          <cell r="C5">
            <v>36.299999999999997</v>
          </cell>
          <cell r="D5">
            <v>19.600000000000001</v>
          </cell>
          <cell r="E5">
            <v>67.958333333333329</v>
          </cell>
          <cell r="F5">
            <v>95</v>
          </cell>
          <cell r="G5">
            <v>34</v>
          </cell>
          <cell r="H5">
            <v>23.759999999999998</v>
          </cell>
          <cell r="I5" t="str">
            <v>L</v>
          </cell>
          <cell r="J5">
            <v>44.28</v>
          </cell>
          <cell r="K5">
            <v>0.2</v>
          </cell>
        </row>
        <row r="6">
          <cell r="B6">
            <v>29.799999999999997</v>
          </cell>
          <cell r="C6">
            <v>37.799999999999997</v>
          </cell>
          <cell r="D6">
            <v>23.6</v>
          </cell>
          <cell r="E6">
            <v>54.25</v>
          </cell>
          <cell r="F6">
            <v>76</v>
          </cell>
          <cell r="G6">
            <v>28</v>
          </cell>
          <cell r="H6">
            <v>21.240000000000002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28.729166666666661</v>
          </cell>
          <cell r="C7">
            <v>35.5</v>
          </cell>
          <cell r="D7">
            <v>24.7</v>
          </cell>
          <cell r="E7">
            <v>57.041666666666664</v>
          </cell>
          <cell r="F7">
            <v>79</v>
          </cell>
          <cell r="G7">
            <v>38</v>
          </cell>
          <cell r="H7">
            <v>18.36</v>
          </cell>
          <cell r="I7" t="str">
            <v>N</v>
          </cell>
          <cell r="J7">
            <v>64.8</v>
          </cell>
          <cell r="K7">
            <v>11.6</v>
          </cell>
        </row>
        <row r="8">
          <cell r="B8">
            <v>29.554166666666671</v>
          </cell>
          <cell r="C8">
            <v>36.700000000000003</v>
          </cell>
          <cell r="D8">
            <v>23.7</v>
          </cell>
          <cell r="E8">
            <v>56.291666666666664</v>
          </cell>
          <cell r="F8">
            <v>84</v>
          </cell>
          <cell r="G8">
            <v>32</v>
          </cell>
          <cell r="H8">
            <v>23.040000000000003</v>
          </cell>
          <cell r="I8" t="str">
            <v>N</v>
          </cell>
          <cell r="J8">
            <v>48.6</v>
          </cell>
          <cell r="K8">
            <v>0</v>
          </cell>
        </row>
        <row r="9">
          <cell r="B9">
            <v>29.554166666666664</v>
          </cell>
          <cell r="C9">
            <v>39.5</v>
          </cell>
          <cell r="D9">
            <v>22.2</v>
          </cell>
          <cell r="E9">
            <v>51.541666666666664</v>
          </cell>
          <cell r="F9">
            <v>85</v>
          </cell>
          <cell r="G9">
            <v>27</v>
          </cell>
          <cell r="H9">
            <v>36.36</v>
          </cell>
          <cell r="I9" t="str">
            <v>N</v>
          </cell>
          <cell r="J9">
            <v>63.72</v>
          </cell>
          <cell r="K9">
            <v>0</v>
          </cell>
        </row>
        <row r="10">
          <cell r="B10">
            <v>24.091666666666665</v>
          </cell>
          <cell r="C10">
            <v>31.6</v>
          </cell>
          <cell r="D10">
            <v>19.600000000000001</v>
          </cell>
          <cell r="E10">
            <v>78.541666666666671</v>
          </cell>
          <cell r="F10">
            <v>95</v>
          </cell>
          <cell r="G10">
            <v>55</v>
          </cell>
          <cell r="H10">
            <v>25.92</v>
          </cell>
          <cell r="I10" t="str">
            <v>NE</v>
          </cell>
          <cell r="J10">
            <v>53.28</v>
          </cell>
          <cell r="K10">
            <v>7</v>
          </cell>
        </row>
        <row r="11">
          <cell r="B11">
            <v>24.037499999999998</v>
          </cell>
          <cell r="C11">
            <v>28.6</v>
          </cell>
          <cell r="D11">
            <v>21.6</v>
          </cell>
          <cell r="E11">
            <v>83.75</v>
          </cell>
          <cell r="F11">
            <v>96</v>
          </cell>
          <cell r="G11">
            <v>62</v>
          </cell>
          <cell r="H11">
            <v>16.2</v>
          </cell>
          <cell r="I11" t="str">
            <v>NE</v>
          </cell>
          <cell r="J11">
            <v>33.480000000000004</v>
          </cell>
          <cell r="K11">
            <v>0.2</v>
          </cell>
        </row>
        <row r="12">
          <cell r="B12">
            <v>24.8</v>
          </cell>
          <cell r="C12">
            <v>32.9</v>
          </cell>
          <cell r="D12">
            <v>21.1</v>
          </cell>
          <cell r="E12">
            <v>79.25</v>
          </cell>
          <cell r="F12">
            <v>96</v>
          </cell>
          <cell r="G12">
            <v>41</v>
          </cell>
          <cell r="H12">
            <v>20.16</v>
          </cell>
          <cell r="I12" t="str">
            <v>NE</v>
          </cell>
          <cell r="J12">
            <v>42.84</v>
          </cell>
          <cell r="K12">
            <v>0.2</v>
          </cell>
        </row>
        <row r="13">
          <cell r="B13">
            <v>25.979166666666668</v>
          </cell>
          <cell r="C13">
            <v>34.200000000000003</v>
          </cell>
          <cell r="D13">
            <v>21</v>
          </cell>
          <cell r="E13">
            <v>75.625</v>
          </cell>
          <cell r="F13">
            <v>98</v>
          </cell>
          <cell r="G13">
            <v>41</v>
          </cell>
          <cell r="H13">
            <v>19.079999999999998</v>
          </cell>
          <cell r="I13" t="str">
            <v>NE</v>
          </cell>
          <cell r="J13">
            <v>34.56</v>
          </cell>
          <cell r="K13">
            <v>2.6</v>
          </cell>
        </row>
        <row r="14">
          <cell r="B14">
            <v>23.787499999999998</v>
          </cell>
          <cell r="C14">
            <v>27.9</v>
          </cell>
          <cell r="D14">
            <v>20.100000000000001</v>
          </cell>
          <cell r="E14">
            <v>84.25</v>
          </cell>
          <cell r="F14">
            <v>96</v>
          </cell>
          <cell r="G14">
            <v>59</v>
          </cell>
          <cell r="H14">
            <v>15.120000000000001</v>
          </cell>
          <cell r="I14" t="str">
            <v>S</v>
          </cell>
          <cell r="J14">
            <v>32.76</v>
          </cell>
          <cell r="K14">
            <v>11.199999999999998</v>
          </cell>
        </row>
        <row r="15">
          <cell r="B15">
            <v>26.404166666666665</v>
          </cell>
          <cell r="C15">
            <v>34.1</v>
          </cell>
          <cell r="D15">
            <v>21.8</v>
          </cell>
          <cell r="E15">
            <v>77.791666666666671</v>
          </cell>
          <cell r="F15">
            <v>98</v>
          </cell>
          <cell r="G15">
            <v>45</v>
          </cell>
          <cell r="H15">
            <v>16.920000000000002</v>
          </cell>
          <cell r="I15" t="str">
            <v>S</v>
          </cell>
          <cell r="J15">
            <v>34.200000000000003</v>
          </cell>
          <cell r="K15">
            <v>0.2</v>
          </cell>
        </row>
        <row r="16">
          <cell r="B16">
            <v>27.012499999999999</v>
          </cell>
          <cell r="C16">
            <v>33.299999999999997</v>
          </cell>
          <cell r="D16">
            <v>22.5</v>
          </cell>
          <cell r="E16">
            <v>68</v>
          </cell>
          <cell r="F16">
            <v>89</v>
          </cell>
          <cell r="G16">
            <v>46</v>
          </cell>
          <cell r="H16">
            <v>24.12</v>
          </cell>
          <cell r="I16" t="str">
            <v>NE</v>
          </cell>
          <cell r="J16">
            <v>40.680000000000007</v>
          </cell>
          <cell r="K16">
            <v>0</v>
          </cell>
        </row>
        <row r="17">
          <cell r="B17">
            <v>25.604166666666668</v>
          </cell>
          <cell r="C17">
            <v>29.1</v>
          </cell>
          <cell r="D17">
            <v>23.2</v>
          </cell>
          <cell r="E17">
            <v>71.958333333333329</v>
          </cell>
          <cell r="F17">
            <v>96</v>
          </cell>
          <cell r="G17">
            <v>60</v>
          </cell>
          <cell r="H17">
            <v>22.32</v>
          </cell>
          <cell r="I17" t="str">
            <v>NE</v>
          </cell>
          <cell r="J17">
            <v>37.440000000000005</v>
          </cell>
          <cell r="K17">
            <v>3</v>
          </cell>
        </row>
        <row r="18">
          <cell r="B18">
            <v>23.079166666666666</v>
          </cell>
          <cell r="C18">
            <v>28.8</v>
          </cell>
          <cell r="D18">
            <v>20.399999999999999</v>
          </cell>
          <cell r="E18">
            <v>86.5</v>
          </cell>
          <cell r="F18">
            <v>96</v>
          </cell>
          <cell r="G18">
            <v>60</v>
          </cell>
          <cell r="H18">
            <v>25.2</v>
          </cell>
          <cell r="I18" t="str">
            <v>O</v>
          </cell>
          <cell r="J18">
            <v>44.28</v>
          </cell>
          <cell r="K18">
            <v>2.8000000000000003</v>
          </cell>
        </row>
        <row r="19">
          <cell r="B19">
            <v>24.620833333333337</v>
          </cell>
          <cell r="C19">
            <v>31.9</v>
          </cell>
          <cell r="D19">
            <v>19.2</v>
          </cell>
          <cell r="E19">
            <v>68.666666666666671</v>
          </cell>
          <cell r="F19">
            <v>97</v>
          </cell>
          <cell r="G19">
            <v>29</v>
          </cell>
          <cell r="H19">
            <v>15.48</v>
          </cell>
          <cell r="I19" t="str">
            <v>SO</v>
          </cell>
          <cell r="J19">
            <v>31.319999999999997</v>
          </cell>
          <cell r="K19">
            <v>0.2</v>
          </cell>
        </row>
        <row r="20">
          <cell r="B20">
            <v>25.204166666666676</v>
          </cell>
          <cell r="C20">
            <v>33.299999999999997</v>
          </cell>
          <cell r="D20">
            <v>17.8</v>
          </cell>
          <cell r="E20">
            <v>51.333333333333336</v>
          </cell>
          <cell r="F20">
            <v>85</v>
          </cell>
          <cell r="G20">
            <v>19</v>
          </cell>
          <cell r="H20">
            <v>15.120000000000001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26.295833333333334</v>
          </cell>
          <cell r="C21">
            <v>34.6</v>
          </cell>
          <cell r="D21">
            <v>18.100000000000001</v>
          </cell>
          <cell r="E21">
            <v>52.125</v>
          </cell>
          <cell r="F21">
            <v>82</v>
          </cell>
          <cell r="G21">
            <v>27</v>
          </cell>
          <cell r="H21">
            <v>19.079999999999998</v>
          </cell>
          <cell r="I21" t="str">
            <v>L</v>
          </cell>
          <cell r="J21">
            <v>32.04</v>
          </cell>
          <cell r="K21">
            <v>0</v>
          </cell>
        </row>
        <row r="22">
          <cell r="B22">
            <v>28.129166666666674</v>
          </cell>
          <cell r="C22">
            <v>35.200000000000003</v>
          </cell>
          <cell r="D22">
            <v>22</v>
          </cell>
          <cell r="E22">
            <v>43.333333333333336</v>
          </cell>
          <cell r="F22">
            <v>64</v>
          </cell>
          <cell r="G22">
            <v>27</v>
          </cell>
          <cell r="H22">
            <v>25.2</v>
          </cell>
          <cell r="I22" t="str">
            <v>NE</v>
          </cell>
          <cell r="J22">
            <v>42.84</v>
          </cell>
          <cell r="K22">
            <v>0</v>
          </cell>
        </row>
        <row r="23">
          <cell r="B23">
            <v>28.529166666666672</v>
          </cell>
          <cell r="C23">
            <v>36.299999999999997</v>
          </cell>
          <cell r="D23">
            <v>21.5</v>
          </cell>
          <cell r="E23">
            <v>42.375</v>
          </cell>
          <cell r="F23">
            <v>57</v>
          </cell>
          <cell r="G23">
            <v>27</v>
          </cell>
          <cell r="H23">
            <v>24.48</v>
          </cell>
          <cell r="I23" t="str">
            <v>NE</v>
          </cell>
          <cell r="J23">
            <v>39.6</v>
          </cell>
          <cell r="K23">
            <v>0</v>
          </cell>
        </row>
        <row r="24">
          <cell r="B24">
            <v>28.991666666666671</v>
          </cell>
          <cell r="C24">
            <v>37.700000000000003</v>
          </cell>
          <cell r="D24">
            <v>19.600000000000001</v>
          </cell>
          <cell r="E24">
            <v>43</v>
          </cell>
          <cell r="F24">
            <v>71</v>
          </cell>
          <cell r="G24">
            <v>23</v>
          </cell>
          <cell r="H24">
            <v>19.440000000000001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29.129166666666666</v>
          </cell>
          <cell r="C25">
            <v>36.6</v>
          </cell>
          <cell r="D25">
            <v>22.4</v>
          </cell>
          <cell r="E25">
            <v>44.75</v>
          </cell>
          <cell r="F25">
            <v>59</v>
          </cell>
          <cell r="G25">
            <v>30</v>
          </cell>
          <cell r="H25">
            <v>24.12</v>
          </cell>
          <cell r="I25" t="str">
            <v>L</v>
          </cell>
          <cell r="J25">
            <v>42.84</v>
          </cell>
          <cell r="K25">
            <v>0</v>
          </cell>
        </row>
        <row r="26">
          <cell r="B26">
            <v>28.2695652173913</v>
          </cell>
          <cell r="C26">
            <v>37.5</v>
          </cell>
          <cell r="D26">
            <v>21.9</v>
          </cell>
          <cell r="E26">
            <v>57.086956521739133</v>
          </cell>
          <cell r="F26">
            <v>79</v>
          </cell>
          <cell r="G26">
            <v>30</v>
          </cell>
          <cell r="H26">
            <v>23.759999999999998</v>
          </cell>
          <cell r="I26" t="str">
            <v>NE</v>
          </cell>
          <cell r="J26">
            <v>55.800000000000004</v>
          </cell>
          <cell r="K26">
            <v>1</v>
          </cell>
        </row>
        <row r="27">
          <cell r="B27">
            <v>30.458333333333339</v>
          </cell>
          <cell r="C27">
            <v>34.4</v>
          </cell>
          <cell r="D27">
            <v>23.8</v>
          </cell>
          <cell r="E27">
            <v>54.916666666666664</v>
          </cell>
          <cell r="F27">
            <v>85</v>
          </cell>
          <cell r="G27">
            <v>37</v>
          </cell>
          <cell r="H27">
            <v>21.96</v>
          </cell>
          <cell r="I27" t="str">
            <v>SO</v>
          </cell>
          <cell r="J27">
            <v>40.32</v>
          </cell>
          <cell r="K27">
            <v>0</v>
          </cell>
        </row>
        <row r="28">
          <cell r="B28">
            <v>30.981818181818184</v>
          </cell>
          <cell r="C28">
            <v>35.1</v>
          </cell>
          <cell r="D28">
            <v>22.4</v>
          </cell>
          <cell r="E28">
            <v>54.090909090909093</v>
          </cell>
          <cell r="F28">
            <v>84</v>
          </cell>
          <cell r="G28">
            <v>38</v>
          </cell>
          <cell r="H28">
            <v>19.440000000000001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28.927272727272726</v>
          </cell>
          <cell r="C29">
            <v>33.4</v>
          </cell>
          <cell r="D29">
            <v>23.4</v>
          </cell>
          <cell r="E29">
            <v>56.81818181818182</v>
          </cell>
          <cell r="F29">
            <v>69</v>
          </cell>
          <cell r="G29">
            <v>47</v>
          </cell>
          <cell r="H29">
            <v>25.92</v>
          </cell>
          <cell r="I29" t="str">
            <v>NE</v>
          </cell>
          <cell r="J29">
            <v>48.96</v>
          </cell>
          <cell r="K29">
            <v>0</v>
          </cell>
        </row>
        <row r="30">
          <cell r="B30">
            <v>26.8</v>
          </cell>
          <cell r="C30">
            <v>30</v>
          </cell>
          <cell r="D30">
            <v>24.2</v>
          </cell>
          <cell r="E30">
            <v>81.3</v>
          </cell>
          <cell r="F30">
            <v>94</v>
          </cell>
          <cell r="G30">
            <v>67</v>
          </cell>
          <cell r="H30">
            <v>20.16</v>
          </cell>
          <cell r="I30" t="str">
            <v>NE</v>
          </cell>
          <cell r="J30">
            <v>51.84</v>
          </cell>
          <cell r="K30">
            <v>6</v>
          </cell>
        </row>
        <row r="31">
          <cell r="B31">
            <v>22.366666666666664</v>
          </cell>
          <cell r="C31">
            <v>23.5</v>
          </cell>
          <cell r="D31">
            <v>22.7</v>
          </cell>
          <cell r="E31">
            <v>94.666666666666671</v>
          </cell>
          <cell r="F31">
            <v>94</v>
          </cell>
          <cell r="G31">
            <v>88</v>
          </cell>
          <cell r="H31">
            <v>9.3600000000000012</v>
          </cell>
          <cell r="I31" t="str">
            <v>S</v>
          </cell>
          <cell r="J31">
            <v>0</v>
          </cell>
          <cell r="K31">
            <v>0.2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28.083333333333329</v>
          </cell>
          <cell r="C5">
            <v>37.6</v>
          </cell>
          <cell r="D5">
            <v>20.399999999999999</v>
          </cell>
          <cell r="E5">
            <v>49.5</v>
          </cell>
          <cell r="F5">
            <v>75</v>
          </cell>
          <cell r="G5">
            <v>22</v>
          </cell>
          <cell r="H5">
            <v>23.040000000000003</v>
          </cell>
          <cell r="I5" t="str">
            <v>SE</v>
          </cell>
          <cell r="J5">
            <v>46.800000000000004</v>
          </cell>
          <cell r="K5">
            <v>0</v>
          </cell>
        </row>
        <row r="6">
          <cell r="B6">
            <v>29.170833333333338</v>
          </cell>
          <cell r="C6">
            <v>37.6</v>
          </cell>
          <cell r="D6">
            <v>21.9</v>
          </cell>
          <cell r="E6">
            <v>45.625</v>
          </cell>
          <cell r="F6">
            <v>74</v>
          </cell>
          <cell r="G6">
            <v>22</v>
          </cell>
          <cell r="H6">
            <v>14.04</v>
          </cell>
          <cell r="I6" t="str">
            <v>N</v>
          </cell>
          <cell r="J6">
            <v>30.6</v>
          </cell>
          <cell r="K6">
            <v>0</v>
          </cell>
        </row>
        <row r="7">
          <cell r="B7">
            <v>29.375000000000004</v>
          </cell>
          <cell r="C7">
            <v>36.1</v>
          </cell>
          <cell r="D7">
            <v>24.9</v>
          </cell>
          <cell r="E7">
            <v>47.375</v>
          </cell>
          <cell r="F7">
            <v>61</v>
          </cell>
          <cell r="G7">
            <v>29</v>
          </cell>
          <cell r="H7">
            <v>16.2</v>
          </cell>
          <cell r="I7" t="str">
            <v>N</v>
          </cell>
          <cell r="J7">
            <v>40.680000000000007</v>
          </cell>
          <cell r="K7">
            <v>0</v>
          </cell>
        </row>
        <row r="8">
          <cell r="B8">
            <v>29.033333333333335</v>
          </cell>
          <cell r="C8">
            <v>35.4</v>
          </cell>
          <cell r="D8">
            <v>23.9</v>
          </cell>
          <cell r="E8">
            <v>50.583333333333336</v>
          </cell>
          <cell r="F8">
            <v>69</v>
          </cell>
          <cell r="G8">
            <v>30</v>
          </cell>
          <cell r="H8">
            <v>18.36</v>
          </cell>
          <cell r="I8" t="str">
            <v>N</v>
          </cell>
          <cell r="J8">
            <v>40.32</v>
          </cell>
          <cell r="K8">
            <v>0</v>
          </cell>
        </row>
        <row r="9">
          <cell r="B9">
            <v>30.370833333333348</v>
          </cell>
          <cell r="C9">
            <v>37.1</v>
          </cell>
          <cell r="D9">
            <v>24.7</v>
          </cell>
          <cell r="E9">
            <v>44.791666666666664</v>
          </cell>
          <cell r="F9">
            <v>64</v>
          </cell>
          <cell r="G9">
            <v>27</v>
          </cell>
          <cell r="H9">
            <v>20.16</v>
          </cell>
          <cell r="I9" t="str">
            <v>N</v>
          </cell>
          <cell r="J9">
            <v>46.080000000000005</v>
          </cell>
          <cell r="K9">
            <v>0</v>
          </cell>
        </row>
        <row r="10">
          <cell r="B10">
            <v>27.116666666666671</v>
          </cell>
          <cell r="C10">
            <v>32.700000000000003</v>
          </cell>
          <cell r="D10">
            <v>22.9</v>
          </cell>
          <cell r="E10">
            <v>62.166666666666664</v>
          </cell>
          <cell r="F10">
            <v>83</v>
          </cell>
          <cell r="G10">
            <v>41</v>
          </cell>
          <cell r="H10">
            <v>24.48</v>
          </cell>
          <cell r="I10" t="str">
            <v>N</v>
          </cell>
          <cell r="J10">
            <v>53.64</v>
          </cell>
          <cell r="K10">
            <v>0</v>
          </cell>
        </row>
        <row r="11">
          <cell r="B11">
            <v>24.320833333333329</v>
          </cell>
          <cell r="C11">
            <v>32.5</v>
          </cell>
          <cell r="D11">
            <v>20.5</v>
          </cell>
          <cell r="E11">
            <v>77.958333333333329</v>
          </cell>
          <cell r="F11">
            <v>96</v>
          </cell>
          <cell r="G11">
            <v>40</v>
          </cell>
          <cell r="H11">
            <v>27.720000000000002</v>
          </cell>
          <cell r="I11" t="str">
            <v>N</v>
          </cell>
          <cell r="J11">
            <v>42.84</v>
          </cell>
          <cell r="K11">
            <v>38.800000000000004</v>
          </cell>
        </row>
        <row r="12">
          <cell r="B12">
            <v>24.095833333333331</v>
          </cell>
          <cell r="C12">
            <v>29.4</v>
          </cell>
          <cell r="D12">
            <v>21.3</v>
          </cell>
          <cell r="E12">
            <v>81.083333333333329</v>
          </cell>
          <cell r="F12">
            <v>97</v>
          </cell>
          <cell r="G12">
            <v>52</v>
          </cell>
          <cell r="H12">
            <v>10.8</v>
          </cell>
          <cell r="I12" t="str">
            <v>N</v>
          </cell>
          <cell r="J12">
            <v>23.759999999999998</v>
          </cell>
          <cell r="K12">
            <v>1</v>
          </cell>
        </row>
        <row r="13">
          <cell r="B13">
            <v>25.25</v>
          </cell>
          <cell r="C13">
            <v>30.1</v>
          </cell>
          <cell r="D13">
            <v>22.2</v>
          </cell>
          <cell r="E13">
            <v>73.583333333333329</v>
          </cell>
          <cell r="F13">
            <v>88</v>
          </cell>
          <cell r="G13">
            <v>46</v>
          </cell>
          <cell r="H13">
            <v>14.4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25.141666666666666</v>
          </cell>
          <cell r="C14">
            <v>32.1</v>
          </cell>
          <cell r="D14">
            <v>19.7</v>
          </cell>
          <cell r="E14">
            <v>72.166666666666671</v>
          </cell>
          <cell r="F14">
            <v>94</v>
          </cell>
          <cell r="G14">
            <v>46</v>
          </cell>
          <cell r="H14">
            <v>15.120000000000001</v>
          </cell>
          <cell r="I14" t="str">
            <v>N</v>
          </cell>
          <cell r="J14">
            <v>56.16</v>
          </cell>
          <cell r="K14">
            <v>10.4</v>
          </cell>
        </row>
        <row r="15">
          <cell r="B15">
            <v>25.366666666666671</v>
          </cell>
          <cell r="C15">
            <v>34</v>
          </cell>
          <cell r="D15">
            <v>20.9</v>
          </cell>
          <cell r="E15">
            <v>73.75</v>
          </cell>
          <cell r="F15">
            <v>93</v>
          </cell>
          <cell r="G15">
            <v>35</v>
          </cell>
          <cell r="H15">
            <v>16.559999999999999</v>
          </cell>
          <cell r="I15" t="str">
            <v>L</v>
          </cell>
          <cell r="J15">
            <v>40.680000000000007</v>
          </cell>
          <cell r="K15">
            <v>4.5999999999999996</v>
          </cell>
        </row>
        <row r="16">
          <cell r="B16">
            <v>26.966666666666669</v>
          </cell>
          <cell r="C16">
            <v>35</v>
          </cell>
          <cell r="D16">
            <v>20.8</v>
          </cell>
          <cell r="E16">
            <v>64.833333333333329</v>
          </cell>
          <cell r="F16">
            <v>90</v>
          </cell>
          <cell r="G16">
            <v>31</v>
          </cell>
          <cell r="H16">
            <v>18.720000000000002</v>
          </cell>
          <cell r="I16" t="str">
            <v>L</v>
          </cell>
          <cell r="J16">
            <v>45</v>
          </cell>
          <cell r="K16">
            <v>0</v>
          </cell>
        </row>
        <row r="17">
          <cell r="B17">
            <v>26.645833333333332</v>
          </cell>
          <cell r="C17">
            <v>33.700000000000003</v>
          </cell>
          <cell r="D17">
            <v>21.9</v>
          </cell>
          <cell r="E17">
            <v>65.708333333333329</v>
          </cell>
          <cell r="F17">
            <v>93</v>
          </cell>
          <cell r="G17">
            <v>40</v>
          </cell>
          <cell r="H17">
            <v>20.52</v>
          </cell>
          <cell r="I17" t="str">
            <v>N</v>
          </cell>
          <cell r="J17">
            <v>64.8</v>
          </cell>
          <cell r="K17">
            <v>6.9999999999999991</v>
          </cell>
        </row>
        <row r="18">
          <cell r="B18">
            <v>22.033333333333335</v>
          </cell>
          <cell r="C18">
            <v>24.1</v>
          </cell>
          <cell r="D18">
            <v>20.7</v>
          </cell>
          <cell r="E18">
            <v>90.458333333333329</v>
          </cell>
          <cell r="F18">
            <v>96</v>
          </cell>
          <cell r="G18">
            <v>77</v>
          </cell>
          <cell r="H18">
            <v>11.879999999999999</v>
          </cell>
          <cell r="I18" t="str">
            <v>N</v>
          </cell>
          <cell r="J18">
            <v>20.16</v>
          </cell>
          <cell r="K18">
            <v>17.400000000000002</v>
          </cell>
        </row>
        <row r="19">
          <cell r="B19">
            <v>24.299999999999994</v>
          </cell>
          <cell r="C19">
            <v>31.1</v>
          </cell>
          <cell r="D19">
            <v>20.100000000000001</v>
          </cell>
          <cell r="E19">
            <v>74.625</v>
          </cell>
          <cell r="F19">
            <v>95</v>
          </cell>
          <cell r="G19">
            <v>39</v>
          </cell>
          <cell r="H19">
            <v>13.68</v>
          </cell>
          <cell r="I19" t="str">
            <v>N</v>
          </cell>
          <cell r="J19">
            <v>31.319999999999997</v>
          </cell>
          <cell r="K19">
            <v>0</v>
          </cell>
        </row>
        <row r="20">
          <cell r="B20">
            <v>25.891666666666666</v>
          </cell>
          <cell r="C20">
            <v>32.9</v>
          </cell>
          <cell r="D20">
            <v>18.600000000000001</v>
          </cell>
          <cell r="E20">
            <v>50.666666666666664</v>
          </cell>
          <cell r="F20">
            <v>81</v>
          </cell>
          <cell r="G20">
            <v>24</v>
          </cell>
          <cell r="H20">
            <v>16.920000000000002</v>
          </cell>
          <cell r="I20" t="str">
            <v>N</v>
          </cell>
          <cell r="J20">
            <v>27.36</v>
          </cell>
          <cell r="K20">
            <v>0</v>
          </cell>
        </row>
        <row r="21">
          <cell r="B21">
            <v>27.150000000000002</v>
          </cell>
          <cell r="C21">
            <v>35</v>
          </cell>
          <cell r="D21">
            <v>19.899999999999999</v>
          </cell>
          <cell r="E21">
            <v>46.458333333333336</v>
          </cell>
          <cell r="F21">
            <v>74</v>
          </cell>
          <cell r="G21">
            <v>24</v>
          </cell>
          <cell r="H21">
            <v>18.720000000000002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29.266666666666666</v>
          </cell>
          <cell r="C22">
            <v>35.200000000000003</v>
          </cell>
          <cell r="D22">
            <v>24.3</v>
          </cell>
          <cell r="E22">
            <v>37.291666666666664</v>
          </cell>
          <cell r="F22">
            <v>48</v>
          </cell>
          <cell r="G22">
            <v>27</v>
          </cell>
          <cell r="H22">
            <v>24.48</v>
          </cell>
          <cell r="I22" t="str">
            <v>L</v>
          </cell>
          <cell r="J22">
            <v>48.96</v>
          </cell>
          <cell r="K22">
            <v>0</v>
          </cell>
        </row>
        <row r="23">
          <cell r="B23">
            <v>28.316666666666666</v>
          </cell>
          <cell r="C23">
            <v>34.200000000000003</v>
          </cell>
          <cell r="D23">
            <v>22.6</v>
          </cell>
          <cell r="E23">
            <v>46.875</v>
          </cell>
          <cell r="F23">
            <v>67</v>
          </cell>
          <cell r="G23">
            <v>33</v>
          </cell>
          <cell r="H23">
            <v>20.16</v>
          </cell>
          <cell r="I23" t="str">
            <v>N</v>
          </cell>
          <cell r="J23">
            <v>32.4</v>
          </cell>
          <cell r="K23">
            <v>0</v>
          </cell>
        </row>
        <row r="24">
          <cell r="B24">
            <v>28.412500000000005</v>
          </cell>
          <cell r="C24">
            <v>36</v>
          </cell>
          <cell r="D24">
            <v>20.8</v>
          </cell>
          <cell r="E24">
            <v>42.666666666666664</v>
          </cell>
          <cell r="F24">
            <v>70</v>
          </cell>
          <cell r="G24">
            <v>21</v>
          </cell>
          <cell r="H24">
            <v>12.24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28.1875</v>
          </cell>
          <cell r="C25">
            <v>35.700000000000003</v>
          </cell>
          <cell r="D25">
            <v>21.1</v>
          </cell>
          <cell r="E25">
            <v>49.416666666666664</v>
          </cell>
          <cell r="F25">
            <v>81</v>
          </cell>
          <cell r="G25">
            <v>30</v>
          </cell>
          <cell r="H25">
            <v>12.24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26.879166666666666</v>
          </cell>
          <cell r="C26">
            <v>34.299999999999997</v>
          </cell>
          <cell r="D26">
            <v>21.2</v>
          </cell>
          <cell r="E26">
            <v>56.666666666666664</v>
          </cell>
          <cell r="F26">
            <v>80</v>
          </cell>
          <cell r="G26">
            <v>36</v>
          </cell>
          <cell r="H26">
            <v>21.96</v>
          </cell>
          <cell r="I26" t="str">
            <v>N</v>
          </cell>
          <cell r="J26">
            <v>49.32</v>
          </cell>
          <cell r="K26">
            <v>0</v>
          </cell>
        </row>
        <row r="27">
          <cell r="B27">
            <v>27.395833333333332</v>
          </cell>
          <cell r="C27">
            <v>33.9</v>
          </cell>
          <cell r="D27">
            <v>21</v>
          </cell>
          <cell r="E27">
            <v>59.166666666666664</v>
          </cell>
          <cell r="F27">
            <v>85</v>
          </cell>
          <cell r="G27">
            <v>35</v>
          </cell>
          <cell r="H27">
            <v>15.120000000000001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27.616666666666664</v>
          </cell>
          <cell r="C28">
            <v>33.9</v>
          </cell>
          <cell r="D28">
            <v>22.6</v>
          </cell>
          <cell r="E28">
            <v>59.333333333333336</v>
          </cell>
          <cell r="F28">
            <v>79</v>
          </cell>
          <cell r="G28">
            <v>35</v>
          </cell>
          <cell r="H28">
            <v>19.440000000000001</v>
          </cell>
          <cell r="I28" t="str">
            <v>N</v>
          </cell>
          <cell r="J28">
            <v>33.480000000000004</v>
          </cell>
          <cell r="K28">
            <v>0</v>
          </cell>
        </row>
        <row r="29">
          <cell r="B29">
            <v>25.733333333333338</v>
          </cell>
          <cell r="C29">
            <v>31.7</v>
          </cell>
          <cell r="D29">
            <v>22.4</v>
          </cell>
          <cell r="E29">
            <v>71.291666666666671</v>
          </cell>
          <cell r="F29">
            <v>94</v>
          </cell>
          <cell r="G29">
            <v>52</v>
          </cell>
          <cell r="H29">
            <v>20.88</v>
          </cell>
          <cell r="I29" t="str">
            <v>L</v>
          </cell>
          <cell r="J29">
            <v>39.24</v>
          </cell>
          <cell r="K29">
            <v>7.6000000000000005</v>
          </cell>
        </row>
        <row r="30">
          <cell r="B30">
            <v>26.275000000000006</v>
          </cell>
          <cell r="C30">
            <v>32.200000000000003</v>
          </cell>
          <cell r="D30">
            <v>22</v>
          </cell>
          <cell r="E30">
            <v>71.958333333333329</v>
          </cell>
          <cell r="F30">
            <v>93</v>
          </cell>
          <cell r="G30">
            <v>52</v>
          </cell>
          <cell r="H30">
            <v>24.12</v>
          </cell>
          <cell r="I30" t="str">
            <v>NE</v>
          </cell>
          <cell r="J30">
            <v>43.2</v>
          </cell>
          <cell r="K30">
            <v>19.599999999999998</v>
          </cell>
        </row>
        <row r="31">
          <cell r="B31">
            <v>24.3</v>
          </cell>
          <cell r="C31">
            <v>26.5</v>
          </cell>
          <cell r="D31">
            <v>22.6</v>
          </cell>
          <cell r="E31">
            <v>80.958333333333329</v>
          </cell>
          <cell r="F31">
            <v>94</v>
          </cell>
          <cell r="G31">
            <v>67</v>
          </cell>
          <cell r="H31">
            <v>19.079999999999998</v>
          </cell>
          <cell r="I31" t="str">
            <v>N</v>
          </cell>
          <cell r="J31">
            <v>40.32</v>
          </cell>
          <cell r="K31">
            <v>3.6000000000000005</v>
          </cell>
        </row>
        <row r="32">
          <cell r="B32">
            <v>24.258333333333329</v>
          </cell>
          <cell r="C32">
            <v>29.6</v>
          </cell>
          <cell r="D32">
            <v>21.5</v>
          </cell>
          <cell r="E32">
            <v>83.75</v>
          </cell>
          <cell r="F32">
            <v>96</v>
          </cell>
          <cell r="G32">
            <v>59</v>
          </cell>
          <cell r="H32">
            <v>10.8</v>
          </cell>
          <cell r="I32" t="str">
            <v>N</v>
          </cell>
          <cell r="J32">
            <v>27.720000000000002</v>
          </cell>
          <cell r="K32">
            <v>39.000000000000007</v>
          </cell>
        </row>
        <row r="33">
          <cell r="B33">
            <v>25.533333333333328</v>
          </cell>
          <cell r="C33">
            <v>30.9</v>
          </cell>
          <cell r="D33">
            <v>22.2</v>
          </cell>
          <cell r="E33">
            <v>80.875</v>
          </cell>
          <cell r="F33">
            <v>94</v>
          </cell>
          <cell r="G33">
            <v>57</v>
          </cell>
          <cell r="H33">
            <v>15.48</v>
          </cell>
          <cell r="I33" t="str">
            <v>N</v>
          </cell>
          <cell r="J33">
            <v>35.28</v>
          </cell>
          <cell r="K33">
            <v>0.4</v>
          </cell>
        </row>
        <row r="34">
          <cell r="B34">
            <v>27.033333333333335</v>
          </cell>
          <cell r="C34">
            <v>33.9</v>
          </cell>
          <cell r="D34">
            <v>22.5</v>
          </cell>
          <cell r="E34">
            <v>70.541666666666671</v>
          </cell>
          <cell r="F34">
            <v>91</v>
          </cell>
          <cell r="G34">
            <v>39</v>
          </cell>
          <cell r="H34">
            <v>12.96</v>
          </cell>
          <cell r="I34" t="str">
            <v>N</v>
          </cell>
          <cell r="J34">
            <v>28.44</v>
          </cell>
          <cell r="K34">
            <v>0.2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31.022222222222222</v>
          </cell>
          <cell r="C24">
            <v>35.200000000000003</v>
          </cell>
          <cell r="D24">
            <v>24.7</v>
          </cell>
          <cell r="E24">
            <v>46.444444444444443</v>
          </cell>
          <cell r="F24">
            <v>67</v>
          </cell>
          <cell r="G24">
            <v>29</v>
          </cell>
          <cell r="H24">
            <v>14.04</v>
          </cell>
          <cell r="I24" t="str">
            <v>NO</v>
          </cell>
          <cell r="J24">
            <v>47.519999999999996</v>
          </cell>
          <cell r="K24">
            <v>0.2</v>
          </cell>
        </row>
        <row r="25">
          <cell r="B25">
            <v>25.691666666666663</v>
          </cell>
          <cell r="C25">
            <v>34.1</v>
          </cell>
          <cell r="D25">
            <v>20.9</v>
          </cell>
          <cell r="E25">
            <v>64.916666666666671</v>
          </cell>
          <cell r="F25">
            <v>87</v>
          </cell>
          <cell r="G25">
            <v>34</v>
          </cell>
          <cell r="H25">
            <v>14.4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25.208333333333332</v>
          </cell>
          <cell r="C26">
            <v>35.1</v>
          </cell>
          <cell r="D26">
            <v>19.2</v>
          </cell>
          <cell r="E26">
            <v>68.333333333333329</v>
          </cell>
          <cell r="F26">
            <v>90</v>
          </cell>
          <cell r="G26">
            <v>30</v>
          </cell>
          <cell r="H26">
            <v>16.920000000000002</v>
          </cell>
          <cell r="I26" t="str">
            <v>NO</v>
          </cell>
          <cell r="J26">
            <v>34.200000000000003</v>
          </cell>
          <cell r="K26">
            <v>0.4</v>
          </cell>
        </row>
        <row r="27">
          <cell r="B27">
            <v>27.047826086956519</v>
          </cell>
          <cell r="C27">
            <v>35.299999999999997</v>
          </cell>
          <cell r="D27">
            <v>22.2</v>
          </cell>
          <cell r="E27">
            <v>64.695652173913047</v>
          </cell>
          <cell r="F27">
            <v>88</v>
          </cell>
          <cell r="G27">
            <v>32</v>
          </cell>
          <cell r="H27">
            <v>16.2</v>
          </cell>
          <cell r="I27" t="str">
            <v>NO</v>
          </cell>
          <cell r="J27">
            <v>64.44</v>
          </cell>
          <cell r="K27">
            <v>10</v>
          </cell>
        </row>
        <row r="28">
          <cell r="B28">
            <v>24.80869565217391</v>
          </cell>
          <cell r="C28">
            <v>31.4</v>
          </cell>
          <cell r="D28">
            <v>22.2</v>
          </cell>
          <cell r="E28">
            <v>78.260869565217391</v>
          </cell>
          <cell r="F28">
            <v>90</v>
          </cell>
          <cell r="G28">
            <v>52</v>
          </cell>
          <cell r="H28">
            <v>12.6</v>
          </cell>
          <cell r="I28" t="str">
            <v>NO</v>
          </cell>
          <cell r="J28">
            <v>37.080000000000005</v>
          </cell>
          <cell r="K28">
            <v>2.2000000000000002</v>
          </cell>
        </row>
        <row r="29">
          <cell r="B29">
            <v>25.162499999999998</v>
          </cell>
          <cell r="C29">
            <v>33.4</v>
          </cell>
          <cell r="D29">
            <v>21.1</v>
          </cell>
          <cell r="E29">
            <v>79</v>
          </cell>
          <cell r="F29">
            <v>94</v>
          </cell>
          <cell r="G29">
            <v>45</v>
          </cell>
          <cell r="H29">
            <v>14.76</v>
          </cell>
          <cell r="I29" t="str">
            <v>O</v>
          </cell>
          <cell r="J29">
            <v>46.440000000000005</v>
          </cell>
          <cell r="K29">
            <v>5.8</v>
          </cell>
        </row>
        <row r="30">
          <cell r="B30">
            <v>26.65652173913044</v>
          </cell>
          <cell r="C30">
            <v>34.700000000000003</v>
          </cell>
          <cell r="D30">
            <v>21.4</v>
          </cell>
          <cell r="E30">
            <v>70.826086956521735</v>
          </cell>
          <cell r="F30">
            <v>94</v>
          </cell>
          <cell r="G30">
            <v>37</v>
          </cell>
          <cell r="H30">
            <v>12.24</v>
          </cell>
          <cell r="I30" t="str">
            <v>NO</v>
          </cell>
          <cell r="J30">
            <v>30.96</v>
          </cell>
          <cell r="K30">
            <v>0</v>
          </cell>
        </row>
        <row r="31">
          <cell r="B31">
            <v>26.1875</v>
          </cell>
          <cell r="C31">
            <v>31</v>
          </cell>
          <cell r="D31">
            <v>22.8</v>
          </cell>
          <cell r="E31">
            <v>74.208333333333329</v>
          </cell>
          <cell r="F31">
            <v>92</v>
          </cell>
          <cell r="G31">
            <v>51</v>
          </cell>
          <cell r="H31">
            <v>24.12</v>
          </cell>
          <cell r="I31" t="str">
            <v>NO</v>
          </cell>
          <cell r="J31">
            <v>56.519999999999996</v>
          </cell>
          <cell r="K31">
            <v>2.4000000000000004</v>
          </cell>
        </row>
        <row r="32">
          <cell r="B32">
            <v>24.466666666666669</v>
          </cell>
          <cell r="C32">
            <v>30.3</v>
          </cell>
          <cell r="D32">
            <v>21.4</v>
          </cell>
          <cell r="E32">
            <v>82.666666666666671</v>
          </cell>
          <cell r="F32">
            <v>93</v>
          </cell>
          <cell r="G32">
            <v>55</v>
          </cell>
          <cell r="H32">
            <v>14.04</v>
          </cell>
          <cell r="I32" t="str">
            <v>NO</v>
          </cell>
          <cell r="J32">
            <v>24.48</v>
          </cell>
          <cell r="K32">
            <v>5.8000000000000007</v>
          </cell>
        </row>
        <row r="33">
          <cell r="B33">
            <v>24.545833333333334</v>
          </cell>
          <cell r="C33">
            <v>31.6</v>
          </cell>
          <cell r="D33">
            <v>22</v>
          </cell>
          <cell r="E33">
            <v>84.083333333333329</v>
          </cell>
          <cell r="F33">
            <v>94</v>
          </cell>
          <cell r="G33">
            <v>52</v>
          </cell>
          <cell r="H33">
            <v>11.16</v>
          </cell>
          <cell r="I33" t="str">
            <v>NO</v>
          </cell>
          <cell r="J33">
            <v>48.96</v>
          </cell>
          <cell r="K33">
            <v>29.2</v>
          </cell>
        </row>
        <row r="34">
          <cell r="B34">
            <v>23.879166666666674</v>
          </cell>
          <cell r="C34">
            <v>29.7</v>
          </cell>
          <cell r="D34">
            <v>22.1</v>
          </cell>
          <cell r="E34">
            <v>87</v>
          </cell>
          <cell r="F34">
            <v>94</v>
          </cell>
          <cell r="G34">
            <v>60</v>
          </cell>
          <cell r="H34">
            <v>11.16</v>
          </cell>
          <cell r="I34" t="str">
            <v>NO</v>
          </cell>
          <cell r="J34">
            <v>47.519999999999996</v>
          </cell>
          <cell r="K34">
            <v>6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24.429166666666671</v>
          </cell>
          <cell r="C5">
            <v>32.6</v>
          </cell>
          <cell r="D5">
            <v>19.600000000000001</v>
          </cell>
          <cell r="E5">
            <v>64.75</v>
          </cell>
          <cell r="F5">
            <v>89</v>
          </cell>
          <cell r="G5">
            <v>36</v>
          </cell>
          <cell r="H5">
            <v>19.440000000000001</v>
          </cell>
          <cell r="I5" t="str">
            <v>SO</v>
          </cell>
          <cell r="J5">
            <v>52.2</v>
          </cell>
          <cell r="K5">
            <v>4.3999999999999995</v>
          </cell>
        </row>
        <row r="6">
          <cell r="B6">
            <v>25.133333333333329</v>
          </cell>
          <cell r="C6">
            <v>31.9</v>
          </cell>
          <cell r="D6">
            <v>18.899999999999999</v>
          </cell>
          <cell r="E6">
            <v>59.5</v>
          </cell>
          <cell r="F6">
            <v>88</v>
          </cell>
          <cell r="G6">
            <v>35</v>
          </cell>
          <cell r="H6">
            <v>18</v>
          </cell>
          <cell r="I6" t="str">
            <v>NO</v>
          </cell>
          <cell r="J6">
            <v>48.24</v>
          </cell>
          <cell r="K6">
            <v>0.60000000000000009</v>
          </cell>
        </row>
        <row r="7">
          <cell r="B7">
            <v>25.091666666666669</v>
          </cell>
          <cell r="C7">
            <v>32.299999999999997</v>
          </cell>
          <cell r="D7">
            <v>21</v>
          </cell>
          <cell r="E7">
            <v>63.208333333333336</v>
          </cell>
          <cell r="F7">
            <v>78</v>
          </cell>
          <cell r="G7">
            <v>37</v>
          </cell>
          <cell r="H7">
            <v>27</v>
          </cell>
          <cell r="I7" t="str">
            <v>SE</v>
          </cell>
          <cell r="J7">
            <v>59.760000000000005</v>
          </cell>
          <cell r="K7">
            <v>0</v>
          </cell>
        </row>
        <row r="8">
          <cell r="B8">
            <v>24.962500000000002</v>
          </cell>
          <cell r="C8">
            <v>33.5</v>
          </cell>
          <cell r="D8">
            <v>19.899999999999999</v>
          </cell>
          <cell r="E8">
            <v>67.25</v>
          </cell>
          <cell r="F8">
            <v>87</v>
          </cell>
          <cell r="G8">
            <v>31</v>
          </cell>
          <cell r="H8">
            <v>12.6</v>
          </cell>
          <cell r="I8" t="str">
            <v>S</v>
          </cell>
          <cell r="J8">
            <v>47.519999999999996</v>
          </cell>
          <cell r="K8">
            <v>23.8</v>
          </cell>
        </row>
        <row r="9">
          <cell r="B9">
            <v>25.045833333333334</v>
          </cell>
          <cell r="C9">
            <v>32.799999999999997</v>
          </cell>
          <cell r="D9">
            <v>19.399999999999999</v>
          </cell>
          <cell r="E9">
            <v>66.041666666666671</v>
          </cell>
          <cell r="F9">
            <v>91</v>
          </cell>
          <cell r="G9">
            <v>35</v>
          </cell>
          <cell r="H9">
            <v>20.88</v>
          </cell>
          <cell r="I9" t="str">
            <v>S</v>
          </cell>
          <cell r="J9">
            <v>42.480000000000004</v>
          </cell>
          <cell r="K9">
            <v>17</v>
          </cell>
        </row>
        <row r="10">
          <cell r="B10">
            <v>23.529166666666665</v>
          </cell>
          <cell r="C10">
            <v>30.2</v>
          </cell>
          <cell r="D10">
            <v>20.2</v>
          </cell>
          <cell r="E10">
            <v>78.958333333333329</v>
          </cell>
          <cell r="F10">
            <v>93</v>
          </cell>
          <cell r="G10">
            <v>47</v>
          </cell>
          <cell r="H10">
            <v>12.24</v>
          </cell>
          <cell r="I10" t="str">
            <v>L</v>
          </cell>
          <cell r="J10">
            <v>25.56</v>
          </cell>
          <cell r="K10">
            <v>1.2</v>
          </cell>
        </row>
        <row r="11">
          <cell r="B11">
            <v>23.650000000000002</v>
          </cell>
          <cell r="C11">
            <v>31.2</v>
          </cell>
          <cell r="D11">
            <v>20</v>
          </cell>
          <cell r="E11">
            <v>78.958333333333329</v>
          </cell>
          <cell r="F11">
            <v>93</v>
          </cell>
          <cell r="G11">
            <v>47</v>
          </cell>
          <cell r="H11">
            <v>12.96</v>
          </cell>
          <cell r="I11" t="str">
            <v>O</v>
          </cell>
          <cell r="J11">
            <v>37.440000000000005</v>
          </cell>
          <cell r="K11">
            <v>28.200000000000003</v>
          </cell>
        </row>
        <row r="12">
          <cell r="B12">
            <v>23.008333333333329</v>
          </cell>
          <cell r="C12">
            <v>28.9</v>
          </cell>
          <cell r="D12">
            <v>19.7</v>
          </cell>
          <cell r="E12">
            <v>80.25</v>
          </cell>
          <cell r="F12">
            <v>94</v>
          </cell>
          <cell r="G12">
            <v>52</v>
          </cell>
          <cell r="H12">
            <v>18</v>
          </cell>
          <cell r="I12" t="str">
            <v>SE</v>
          </cell>
          <cell r="J12">
            <v>36</v>
          </cell>
          <cell r="K12">
            <v>2.4000000000000004</v>
          </cell>
        </row>
        <row r="13">
          <cell r="B13">
            <v>22.658333333333331</v>
          </cell>
          <cell r="C13">
            <v>30.9</v>
          </cell>
          <cell r="D13">
            <v>18.899999999999999</v>
          </cell>
          <cell r="E13">
            <v>82.291666666666671</v>
          </cell>
          <cell r="F13">
            <v>93</v>
          </cell>
          <cell r="G13">
            <v>44</v>
          </cell>
          <cell r="H13">
            <v>15.120000000000001</v>
          </cell>
          <cell r="I13" t="str">
            <v>O</v>
          </cell>
          <cell r="J13">
            <v>44.64</v>
          </cell>
          <cell r="K13">
            <v>29.4</v>
          </cell>
        </row>
        <row r="14">
          <cell r="B14">
            <v>22.962500000000002</v>
          </cell>
          <cell r="C14">
            <v>29.2</v>
          </cell>
          <cell r="D14">
            <v>19.5</v>
          </cell>
          <cell r="E14">
            <v>76.666666666666671</v>
          </cell>
          <cell r="F14">
            <v>94</v>
          </cell>
          <cell r="G14">
            <v>47</v>
          </cell>
          <cell r="H14">
            <v>12.6</v>
          </cell>
          <cell r="I14" t="str">
            <v>SO</v>
          </cell>
          <cell r="J14">
            <v>29.880000000000003</v>
          </cell>
          <cell r="K14">
            <v>0.2</v>
          </cell>
        </row>
        <row r="15">
          <cell r="B15">
            <v>23.920833333333331</v>
          </cell>
          <cell r="C15">
            <v>31.5</v>
          </cell>
          <cell r="D15">
            <v>18.399999999999999</v>
          </cell>
          <cell r="E15">
            <v>71.458333333333329</v>
          </cell>
          <cell r="F15">
            <v>94</v>
          </cell>
          <cell r="G15">
            <v>43</v>
          </cell>
          <cell r="H15">
            <v>22.32</v>
          </cell>
          <cell r="I15" t="str">
            <v>O</v>
          </cell>
          <cell r="J15">
            <v>45</v>
          </cell>
          <cell r="K15">
            <v>0</v>
          </cell>
        </row>
        <row r="16">
          <cell r="B16">
            <v>22.466666666666672</v>
          </cell>
          <cell r="C16">
            <v>26.7</v>
          </cell>
          <cell r="D16">
            <v>19.8</v>
          </cell>
          <cell r="E16">
            <v>80.583333333333329</v>
          </cell>
          <cell r="F16">
            <v>94</v>
          </cell>
          <cell r="G16">
            <v>58</v>
          </cell>
          <cell r="H16">
            <v>14.76</v>
          </cell>
          <cell r="I16" t="str">
            <v>NO</v>
          </cell>
          <cell r="J16">
            <v>44.28</v>
          </cell>
          <cell r="K16">
            <v>3.2</v>
          </cell>
        </row>
        <row r="17">
          <cell r="B17">
            <v>24.895833333333332</v>
          </cell>
          <cell r="C17">
            <v>29.2</v>
          </cell>
          <cell r="D17">
            <v>22.5</v>
          </cell>
          <cell r="E17">
            <v>69.916666666666671</v>
          </cell>
          <cell r="F17">
            <v>85</v>
          </cell>
          <cell r="G17">
            <v>44</v>
          </cell>
          <cell r="H17">
            <v>19.440000000000001</v>
          </cell>
          <cell r="I17" t="str">
            <v>NO</v>
          </cell>
          <cell r="J17">
            <v>43.2</v>
          </cell>
          <cell r="K17">
            <v>0</v>
          </cell>
        </row>
        <row r="18">
          <cell r="B18">
            <v>23.737500000000001</v>
          </cell>
          <cell r="C18">
            <v>29.6</v>
          </cell>
          <cell r="D18">
            <v>19.899999999999999</v>
          </cell>
          <cell r="E18">
            <v>70</v>
          </cell>
          <cell r="F18">
            <v>89</v>
          </cell>
          <cell r="G18">
            <v>46</v>
          </cell>
          <cell r="H18">
            <v>16.559999999999999</v>
          </cell>
          <cell r="I18" t="str">
            <v>SE</v>
          </cell>
          <cell r="J18">
            <v>36.72</v>
          </cell>
          <cell r="K18">
            <v>0</v>
          </cell>
        </row>
        <row r="19">
          <cell r="B19">
            <v>21.774999999999995</v>
          </cell>
          <cell r="C19">
            <v>24.6</v>
          </cell>
          <cell r="D19">
            <v>20.100000000000001</v>
          </cell>
          <cell r="E19">
            <v>85.416666666666671</v>
          </cell>
          <cell r="F19">
            <v>91</v>
          </cell>
          <cell r="G19">
            <v>73</v>
          </cell>
          <cell r="H19">
            <v>15.840000000000002</v>
          </cell>
          <cell r="I19" t="str">
            <v>SE</v>
          </cell>
          <cell r="J19">
            <v>31.680000000000003</v>
          </cell>
          <cell r="K19">
            <v>4.2</v>
          </cell>
        </row>
        <row r="20">
          <cell r="B20">
            <v>23.383333333333336</v>
          </cell>
          <cell r="C20">
            <v>31.2</v>
          </cell>
          <cell r="D20">
            <v>17.3</v>
          </cell>
          <cell r="E20">
            <v>68.541666666666671</v>
          </cell>
          <cell r="F20">
            <v>95</v>
          </cell>
          <cell r="G20">
            <v>31</v>
          </cell>
          <cell r="H20">
            <v>11.16</v>
          </cell>
          <cell r="I20" t="str">
            <v>SE</v>
          </cell>
          <cell r="J20">
            <v>21.240000000000002</v>
          </cell>
          <cell r="K20">
            <v>0</v>
          </cell>
        </row>
        <row r="21">
          <cell r="B21">
            <v>25.587500000000009</v>
          </cell>
          <cell r="C21">
            <v>32.9</v>
          </cell>
          <cell r="D21">
            <v>17.5</v>
          </cell>
          <cell r="E21">
            <v>53.208333333333336</v>
          </cell>
          <cell r="F21">
            <v>82</v>
          </cell>
          <cell r="G21">
            <v>23</v>
          </cell>
          <cell r="H21">
            <v>13.68</v>
          </cell>
          <cell r="I21" t="str">
            <v>NO</v>
          </cell>
          <cell r="J21">
            <v>32.04</v>
          </cell>
          <cell r="K21">
            <v>0</v>
          </cell>
        </row>
        <row r="22">
          <cell r="B22">
            <v>25.187500000000004</v>
          </cell>
          <cell r="C22">
            <v>31.7</v>
          </cell>
          <cell r="D22">
            <v>20.7</v>
          </cell>
          <cell r="E22">
            <v>66.875</v>
          </cell>
          <cell r="F22">
            <v>86</v>
          </cell>
          <cell r="G22">
            <v>39</v>
          </cell>
          <cell r="H22">
            <v>12.96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24.300000000000008</v>
          </cell>
          <cell r="C23">
            <v>31.7</v>
          </cell>
          <cell r="D23">
            <v>19</v>
          </cell>
          <cell r="E23">
            <v>66.25</v>
          </cell>
          <cell r="F23">
            <v>89</v>
          </cell>
          <cell r="G23">
            <v>36</v>
          </cell>
          <cell r="H23">
            <v>16.559999999999999</v>
          </cell>
          <cell r="I23" t="str">
            <v>SO</v>
          </cell>
          <cell r="J23">
            <v>41.4</v>
          </cell>
          <cell r="K23">
            <v>3</v>
          </cell>
        </row>
        <row r="24">
          <cell r="B24">
            <v>23.833333333333332</v>
          </cell>
          <cell r="C24">
            <v>30.9</v>
          </cell>
          <cell r="D24">
            <v>18.899999999999999</v>
          </cell>
          <cell r="E24">
            <v>70.708333333333329</v>
          </cell>
          <cell r="F24">
            <v>89</v>
          </cell>
          <cell r="G24">
            <v>43</v>
          </cell>
          <cell r="H24">
            <v>13.68</v>
          </cell>
          <cell r="I24" t="str">
            <v>S</v>
          </cell>
          <cell r="J24">
            <v>46.800000000000004</v>
          </cell>
          <cell r="K24">
            <v>24</v>
          </cell>
        </row>
        <row r="25">
          <cell r="B25">
            <v>23.237499999999997</v>
          </cell>
          <cell r="C25">
            <v>30.6</v>
          </cell>
          <cell r="D25">
            <v>19.2</v>
          </cell>
          <cell r="E25">
            <v>72.291666666666671</v>
          </cell>
          <cell r="F25">
            <v>90</v>
          </cell>
          <cell r="G25">
            <v>44</v>
          </cell>
          <cell r="H25">
            <v>16.559999999999999</v>
          </cell>
          <cell r="I25" t="str">
            <v>SO</v>
          </cell>
          <cell r="J25">
            <v>43.56</v>
          </cell>
          <cell r="K25">
            <v>11.2</v>
          </cell>
        </row>
        <row r="26">
          <cell r="B26">
            <v>22.766666666666666</v>
          </cell>
          <cell r="C26">
            <v>32.1</v>
          </cell>
          <cell r="D26">
            <v>18.2</v>
          </cell>
          <cell r="E26">
            <v>72.666666666666671</v>
          </cell>
          <cell r="F26">
            <v>89</v>
          </cell>
          <cell r="G26">
            <v>36</v>
          </cell>
          <cell r="H26">
            <v>22.32</v>
          </cell>
          <cell r="I26" t="str">
            <v>SO</v>
          </cell>
          <cell r="J26">
            <v>46.800000000000004</v>
          </cell>
          <cell r="K26">
            <v>5.6000000000000005</v>
          </cell>
        </row>
        <row r="27">
          <cell r="B27">
            <v>24.529166666666669</v>
          </cell>
          <cell r="C27">
            <v>32.200000000000003</v>
          </cell>
          <cell r="D27">
            <v>20</v>
          </cell>
          <cell r="E27">
            <v>68.666666666666671</v>
          </cell>
          <cell r="F27">
            <v>85</v>
          </cell>
          <cell r="G27">
            <v>40</v>
          </cell>
          <cell r="H27">
            <v>24.48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24.5625</v>
          </cell>
          <cell r="C28">
            <v>31.8</v>
          </cell>
          <cell r="D28">
            <v>20.8</v>
          </cell>
          <cell r="E28">
            <v>70.333333333333329</v>
          </cell>
          <cell r="F28">
            <v>85</v>
          </cell>
          <cell r="G28">
            <v>42</v>
          </cell>
          <cell r="H28">
            <v>20.16</v>
          </cell>
          <cell r="I28" t="str">
            <v>SE</v>
          </cell>
          <cell r="J28">
            <v>43.92</v>
          </cell>
          <cell r="K28">
            <v>7.2</v>
          </cell>
        </row>
        <row r="29">
          <cell r="B29">
            <v>23.333333333333332</v>
          </cell>
          <cell r="C29">
            <v>29</v>
          </cell>
          <cell r="D29">
            <v>20.2</v>
          </cell>
          <cell r="E29">
            <v>79.708333333333329</v>
          </cell>
          <cell r="F29">
            <v>91</v>
          </cell>
          <cell r="G29">
            <v>54</v>
          </cell>
          <cell r="H29">
            <v>16.920000000000002</v>
          </cell>
          <cell r="I29" t="str">
            <v>SO</v>
          </cell>
          <cell r="J29">
            <v>32.4</v>
          </cell>
          <cell r="K29">
            <v>2.8</v>
          </cell>
        </row>
        <row r="30">
          <cell r="B30">
            <v>23.858333333333331</v>
          </cell>
          <cell r="C30">
            <v>30.2</v>
          </cell>
          <cell r="D30">
            <v>19.899999999999999</v>
          </cell>
          <cell r="E30">
            <v>75.375</v>
          </cell>
          <cell r="F30">
            <v>88</v>
          </cell>
          <cell r="G30">
            <v>51</v>
          </cell>
          <cell r="H30">
            <v>16.920000000000002</v>
          </cell>
          <cell r="I30" t="str">
            <v>SO</v>
          </cell>
          <cell r="J30">
            <v>43.92</v>
          </cell>
          <cell r="K30">
            <v>9.5999999999999979</v>
          </cell>
        </row>
        <row r="31">
          <cell r="B31">
            <v>24.324999999999999</v>
          </cell>
          <cell r="C31">
            <v>29.8</v>
          </cell>
          <cell r="D31">
            <v>21.4</v>
          </cell>
          <cell r="E31">
            <v>76.916666666666671</v>
          </cell>
          <cell r="F31">
            <v>90</v>
          </cell>
          <cell r="G31">
            <v>57</v>
          </cell>
          <cell r="H31">
            <v>21.96</v>
          </cell>
          <cell r="I31" t="str">
            <v>S</v>
          </cell>
          <cell r="J31">
            <v>42.12</v>
          </cell>
          <cell r="K31">
            <v>0</v>
          </cell>
        </row>
        <row r="32">
          <cell r="B32">
            <v>23.600000000000005</v>
          </cell>
          <cell r="C32">
            <v>29.3</v>
          </cell>
          <cell r="D32">
            <v>20</v>
          </cell>
          <cell r="E32">
            <v>79.375</v>
          </cell>
          <cell r="F32">
            <v>93</v>
          </cell>
          <cell r="G32">
            <v>52</v>
          </cell>
          <cell r="H32">
            <v>11.879999999999999</v>
          </cell>
          <cell r="I32" t="str">
            <v>S</v>
          </cell>
          <cell r="J32">
            <v>27.36</v>
          </cell>
          <cell r="K32">
            <v>23.799999999999997</v>
          </cell>
        </row>
        <row r="33">
          <cell r="B33">
            <v>24.079166666666662</v>
          </cell>
          <cell r="C33">
            <v>29.9</v>
          </cell>
          <cell r="D33">
            <v>21</v>
          </cell>
          <cell r="E33">
            <v>80</v>
          </cell>
          <cell r="F33">
            <v>94</v>
          </cell>
          <cell r="G33">
            <v>55</v>
          </cell>
          <cell r="H33">
            <v>22.68</v>
          </cell>
          <cell r="I33" t="str">
            <v>S</v>
          </cell>
          <cell r="J33">
            <v>45.72</v>
          </cell>
          <cell r="K33">
            <v>28.799999999999997</v>
          </cell>
        </row>
        <row r="34">
          <cell r="B34">
            <v>23.533333333333331</v>
          </cell>
          <cell r="C34">
            <v>29.3</v>
          </cell>
          <cell r="D34">
            <v>20.3</v>
          </cell>
          <cell r="E34">
            <v>83.25</v>
          </cell>
          <cell r="F34">
            <v>95</v>
          </cell>
          <cell r="G34">
            <v>57</v>
          </cell>
          <cell r="H34">
            <v>14.76</v>
          </cell>
          <cell r="I34" t="str">
            <v>S</v>
          </cell>
          <cell r="J34">
            <v>35.28</v>
          </cell>
          <cell r="K34">
            <v>30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28.645833333333339</v>
          </cell>
          <cell r="C5">
            <v>35.200000000000003</v>
          </cell>
          <cell r="D5">
            <v>21</v>
          </cell>
          <cell r="E5">
            <v>61.208333333333336</v>
          </cell>
          <cell r="F5">
            <v>86</v>
          </cell>
          <cell r="G5">
            <v>38</v>
          </cell>
          <cell r="H5">
            <v>17.28</v>
          </cell>
          <cell r="I5" t="str">
            <v>L</v>
          </cell>
          <cell r="J5">
            <v>67.680000000000007</v>
          </cell>
          <cell r="K5">
            <v>3.0000000000000004</v>
          </cell>
        </row>
        <row r="6">
          <cell r="B6">
            <v>31.479166666666671</v>
          </cell>
          <cell r="C6">
            <v>38.6</v>
          </cell>
          <cell r="D6">
            <v>26.2</v>
          </cell>
          <cell r="E6">
            <v>52.5</v>
          </cell>
          <cell r="F6">
            <v>75</v>
          </cell>
          <cell r="G6">
            <v>30</v>
          </cell>
          <cell r="H6">
            <v>14.76</v>
          </cell>
          <cell r="I6" t="str">
            <v>L</v>
          </cell>
          <cell r="J6">
            <v>32.4</v>
          </cell>
          <cell r="K6">
            <v>0.60000000000000009</v>
          </cell>
        </row>
        <row r="7">
          <cell r="B7">
            <v>30.829166666666666</v>
          </cell>
          <cell r="C7">
            <v>37.9</v>
          </cell>
          <cell r="D7">
            <v>27</v>
          </cell>
          <cell r="E7">
            <v>51.5</v>
          </cell>
          <cell r="F7">
            <v>66</v>
          </cell>
          <cell r="G7">
            <v>25</v>
          </cell>
          <cell r="H7">
            <v>15.840000000000002</v>
          </cell>
          <cell r="I7" t="str">
            <v>NO</v>
          </cell>
          <cell r="J7">
            <v>45.36</v>
          </cell>
          <cell r="K7">
            <v>0</v>
          </cell>
        </row>
        <row r="8">
          <cell r="B8">
            <v>31.020833333333332</v>
          </cell>
          <cell r="C8">
            <v>39.6</v>
          </cell>
          <cell r="D8">
            <v>24.8</v>
          </cell>
          <cell r="E8">
            <v>54.958333333333336</v>
          </cell>
          <cell r="F8">
            <v>80</v>
          </cell>
          <cell r="G8">
            <v>24</v>
          </cell>
          <cell r="H8">
            <v>18.720000000000002</v>
          </cell>
          <cell r="I8" t="str">
            <v>L</v>
          </cell>
          <cell r="J8">
            <v>36.36</v>
          </cell>
          <cell r="K8">
            <v>0</v>
          </cell>
        </row>
        <row r="9">
          <cell r="B9">
            <v>31.720833333333328</v>
          </cell>
          <cell r="C9">
            <v>40.700000000000003</v>
          </cell>
          <cell r="D9">
            <v>27.1</v>
          </cell>
          <cell r="E9">
            <v>50.416666666666664</v>
          </cell>
          <cell r="F9">
            <v>68</v>
          </cell>
          <cell r="G9">
            <v>23</v>
          </cell>
          <cell r="H9">
            <v>15.120000000000001</v>
          </cell>
          <cell r="I9" t="str">
            <v>NO</v>
          </cell>
          <cell r="J9">
            <v>41.4</v>
          </cell>
          <cell r="K9">
            <v>0.8</v>
          </cell>
        </row>
        <row r="10">
          <cell r="B10">
            <v>27.445833333333336</v>
          </cell>
          <cell r="C10">
            <v>34.200000000000003</v>
          </cell>
          <cell r="D10">
            <v>23.9</v>
          </cell>
          <cell r="E10">
            <v>71.791666666666671</v>
          </cell>
          <cell r="F10">
            <v>88</v>
          </cell>
          <cell r="G10">
            <v>48</v>
          </cell>
          <cell r="H10">
            <v>21.240000000000002</v>
          </cell>
          <cell r="I10" t="str">
            <v>L</v>
          </cell>
          <cell r="J10">
            <v>46.080000000000005</v>
          </cell>
          <cell r="K10">
            <v>1</v>
          </cell>
        </row>
        <row r="11">
          <cell r="B11">
            <v>27.924999999999997</v>
          </cell>
          <cell r="C11">
            <v>34.299999999999997</v>
          </cell>
          <cell r="D11">
            <v>24.2</v>
          </cell>
          <cell r="E11">
            <v>69.541666666666671</v>
          </cell>
          <cell r="F11">
            <v>87</v>
          </cell>
          <cell r="G11">
            <v>46</v>
          </cell>
          <cell r="H11">
            <v>14.76</v>
          </cell>
          <cell r="I11" t="str">
            <v>L</v>
          </cell>
          <cell r="J11">
            <v>27</v>
          </cell>
          <cell r="K11">
            <v>0</v>
          </cell>
        </row>
        <row r="12">
          <cell r="B12">
            <v>26.274999999999995</v>
          </cell>
          <cell r="C12">
            <v>30.9</v>
          </cell>
          <cell r="D12">
            <v>21.9</v>
          </cell>
          <cell r="E12">
            <v>75.083333333333329</v>
          </cell>
          <cell r="F12">
            <v>92</v>
          </cell>
          <cell r="G12">
            <v>49</v>
          </cell>
          <cell r="H12">
            <v>24.48</v>
          </cell>
          <cell r="I12" t="str">
            <v>L</v>
          </cell>
          <cell r="J12">
            <v>48.24</v>
          </cell>
          <cell r="K12">
            <v>4.200000000000002</v>
          </cell>
        </row>
        <row r="13">
          <cell r="B13">
            <v>28.900000000000002</v>
          </cell>
          <cell r="C13">
            <v>35.9</v>
          </cell>
          <cell r="D13">
            <v>24.6</v>
          </cell>
          <cell r="E13">
            <v>64.958333333333329</v>
          </cell>
          <cell r="F13">
            <v>88</v>
          </cell>
          <cell r="G13">
            <v>33</v>
          </cell>
          <cell r="H13">
            <v>10.44</v>
          </cell>
          <cell r="I13" t="str">
            <v>L</v>
          </cell>
          <cell r="J13">
            <v>28.08</v>
          </cell>
          <cell r="K13">
            <v>2.1999999999999997</v>
          </cell>
        </row>
        <row r="14">
          <cell r="B14">
            <v>26.524999999999995</v>
          </cell>
          <cell r="C14">
            <v>30.7</v>
          </cell>
          <cell r="D14">
            <v>23.3</v>
          </cell>
          <cell r="E14">
            <v>73.958333333333329</v>
          </cell>
          <cell r="F14">
            <v>86</v>
          </cell>
          <cell r="G14">
            <v>57</v>
          </cell>
          <cell r="H14">
            <v>18.36</v>
          </cell>
          <cell r="I14" t="str">
            <v>L</v>
          </cell>
          <cell r="J14">
            <v>49.32</v>
          </cell>
          <cell r="K14">
            <v>1</v>
          </cell>
        </row>
        <row r="15">
          <cell r="B15">
            <v>27.758333333333329</v>
          </cell>
          <cell r="C15">
            <v>35.700000000000003</v>
          </cell>
          <cell r="D15">
            <v>22.9</v>
          </cell>
          <cell r="E15">
            <v>69.125</v>
          </cell>
          <cell r="F15">
            <v>90</v>
          </cell>
          <cell r="G15">
            <v>38</v>
          </cell>
          <cell r="H15">
            <v>12.6</v>
          </cell>
          <cell r="I15" t="str">
            <v>O</v>
          </cell>
          <cell r="J15">
            <v>28.44</v>
          </cell>
          <cell r="K15">
            <v>0.8</v>
          </cell>
        </row>
        <row r="16">
          <cell r="B16">
            <v>29.504166666666674</v>
          </cell>
          <cell r="C16">
            <v>36.700000000000003</v>
          </cell>
          <cell r="D16">
            <v>24.4</v>
          </cell>
          <cell r="E16">
            <v>64.041666666666671</v>
          </cell>
          <cell r="F16">
            <v>87</v>
          </cell>
          <cell r="G16">
            <v>31</v>
          </cell>
          <cell r="H16">
            <v>5.7600000000000007</v>
          </cell>
          <cell r="I16" t="str">
            <v>NE</v>
          </cell>
          <cell r="J16">
            <v>25.2</v>
          </cell>
          <cell r="K16">
            <v>0.4</v>
          </cell>
        </row>
        <row r="17">
          <cell r="B17">
            <v>30.291666666666668</v>
          </cell>
          <cell r="C17">
            <v>36.299999999999997</v>
          </cell>
          <cell r="D17">
            <v>26.7</v>
          </cell>
          <cell r="E17">
            <v>60.666666666666664</v>
          </cell>
          <cell r="F17">
            <v>81</v>
          </cell>
          <cell r="G17">
            <v>41</v>
          </cell>
          <cell r="H17">
            <v>17.64</v>
          </cell>
          <cell r="I17" t="str">
            <v>NE</v>
          </cell>
          <cell r="J17">
            <v>41.4</v>
          </cell>
          <cell r="K17">
            <v>0.4</v>
          </cell>
        </row>
        <row r="18">
          <cell r="B18">
            <v>25.529166666666669</v>
          </cell>
          <cell r="C18">
            <v>29.3</v>
          </cell>
          <cell r="D18">
            <v>22.4</v>
          </cell>
          <cell r="E18">
            <v>80.291666666666671</v>
          </cell>
          <cell r="F18">
            <v>91</v>
          </cell>
          <cell r="G18">
            <v>63</v>
          </cell>
          <cell r="H18">
            <v>11.16</v>
          </cell>
          <cell r="I18" t="str">
            <v>L</v>
          </cell>
          <cell r="J18">
            <v>39.96</v>
          </cell>
          <cell r="K18">
            <v>10.200000000000001</v>
          </cell>
        </row>
        <row r="19">
          <cell r="B19">
            <v>27.450000000000003</v>
          </cell>
          <cell r="C19">
            <v>33.4</v>
          </cell>
          <cell r="D19">
            <v>24</v>
          </cell>
          <cell r="E19">
            <v>68.25</v>
          </cell>
          <cell r="F19">
            <v>90</v>
          </cell>
          <cell r="G19">
            <v>37</v>
          </cell>
          <cell r="H19">
            <v>12.6</v>
          </cell>
          <cell r="I19" t="str">
            <v>S</v>
          </cell>
          <cell r="J19">
            <v>27</v>
          </cell>
          <cell r="K19">
            <v>5.200000000000002</v>
          </cell>
        </row>
        <row r="20">
          <cell r="B20">
            <v>29.05</v>
          </cell>
          <cell r="C20">
            <v>35.299999999999997</v>
          </cell>
          <cell r="D20">
            <v>21.3</v>
          </cell>
          <cell r="E20">
            <v>53.25</v>
          </cell>
          <cell r="F20">
            <v>88</v>
          </cell>
          <cell r="G20">
            <v>28</v>
          </cell>
          <cell r="H20">
            <v>3.9600000000000004</v>
          </cell>
          <cell r="I20" t="str">
            <v>S</v>
          </cell>
          <cell r="J20">
            <v>22.68</v>
          </cell>
          <cell r="K20">
            <v>2.8000000000000003</v>
          </cell>
        </row>
        <row r="21">
          <cell r="B21">
            <v>29.926086956521736</v>
          </cell>
          <cell r="C21">
            <v>37.299999999999997</v>
          </cell>
          <cell r="D21">
            <v>21.4</v>
          </cell>
          <cell r="E21">
            <v>48.652173913043477</v>
          </cell>
          <cell r="F21">
            <v>84</v>
          </cell>
          <cell r="G21">
            <v>24</v>
          </cell>
          <cell r="H21">
            <v>0.36000000000000004</v>
          </cell>
          <cell r="I21" t="str">
            <v>NO</v>
          </cell>
          <cell r="J21">
            <v>15.840000000000002</v>
          </cell>
          <cell r="K21">
            <v>0</v>
          </cell>
        </row>
        <row r="22">
          <cell r="B22">
            <v>31.191666666666663</v>
          </cell>
          <cell r="C22">
            <v>37.9</v>
          </cell>
          <cell r="D22">
            <v>23.5</v>
          </cell>
          <cell r="E22">
            <v>49.333333333333336</v>
          </cell>
          <cell r="F22">
            <v>78</v>
          </cell>
          <cell r="G22">
            <v>31</v>
          </cell>
          <cell r="H22">
            <v>0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31.675000000000008</v>
          </cell>
          <cell r="C23">
            <v>37.1</v>
          </cell>
          <cell r="D23">
            <v>26.4</v>
          </cell>
          <cell r="E23">
            <v>51.958333333333336</v>
          </cell>
          <cell r="F23">
            <v>68</v>
          </cell>
          <cell r="G23">
            <v>34</v>
          </cell>
          <cell r="H23">
            <v>8.64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31.543478260869559</v>
          </cell>
          <cell r="C24">
            <v>38.1</v>
          </cell>
          <cell r="D24">
            <v>25.7</v>
          </cell>
          <cell r="E24">
            <v>56.478260869565219</v>
          </cell>
          <cell r="F24">
            <v>85</v>
          </cell>
          <cell r="G24">
            <v>31</v>
          </cell>
          <cell r="H24">
            <v>0.36000000000000004</v>
          </cell>
          <cell r="I24" t="str">
            <v>NE</v>
          </cell>
          <cell r="J24">
            <v>21.96</v>
          </cell>
          <cell r="K24">
            <v>0</v>
          </cell>
        </row>
        <row r="25">
          <cell r="B25">
            <v>30.845833333333335</v>
          </cell>
          <cell r="C25">
            <v>38.200000000000003</v>
          </cell>
          <cell r="D25">
            <v>26.1</v>
          </cell>
          <cell r="E25">
            <v>55.958333333333336</v>
          </cell>
          <cell r="F25">
            <v>76</v>
          </cell>
          <cell r="G25">
            <v>31</v>
          </cell>
          <cell r="H25">
            <v>21.96</v>
          </cell>
          <cell r="I25" t="str">
            <v>L</v>
          </cell>
          <cell r="J25">
            <v>57.24</v>
          </cell>
          <cell r="K25">
            <v>0</v>
          </cell>
        </row>
        <row r="26">
          <cell r="B26">
            <v>30.295833333333331</v>
          </cell>
          <cell r="C26">
            <v>37.799999999999997</v>
          </cell>
          <cell r="D26">
            <v>25.1</v>
          </cell>
          <cell r="E26">
            <v>55.375</v>
          </cell>
          <cell r="F26">
            <v>78</v>
          </cell>
          <cell r="G26">
            <v>33</v>
          </cell>
          <cell r="H26">
            <v>16.2</v>
          </cell>
          <cell r="I26" t="str">
            <v>L</v>
          </cell>
          <cell r="J26">
            <v>44.64</v>
          </cell>
          <cell r="K26">
            <v>0</v>
          </cell>
        </row>
        <row r="27">
          <cell r="B27">
            <v>28.122727272727275</v>
          </cell>
          <cell r="C27">
            <v>34.700000000000003</v>
          </cell>
          <cell r="D27">
            <v>23.4</v>
          </cell>
          <cell r="E27">
            <v>66.909090909090907</v>
          </cell>
          <cell r="F27">
            <v>90</v>
          </cell>
          <cell r="G27">
            <v>38</v>
          </cell>
          <cell r="H27">
            <v>13.32</v>
          </cell>
          <cell r="I27" t="str">
            <v>O</v>
          </cell>
          <cell r="J27">
            <v>29.16</v>
          </cell>
          <cell r="K27">
            <v>6.4</v>
          </cell>
        </row>
        <row r="28">
          <cell r="B28">
            <v>30.017391304347829</v>
          </cell>
          <cell r="C28">
            <v>37.299999999999997</v>
          </cell>
          <cell r="D28">
            <v>24.3</v>
          </cell>
          <cell r="E28">
            <v>61.391304347826086</v>
          </cell>
          <cell r="F28">
            <v>87</v>
          </cell>
          <cell r="G28">
            <v>35</v>
          </cell>
          <cell r="H28">
            <v>0</v>
          </cell>
          <cell r="I28" t="str">
            <v>O</v>
          </cell>
          <cell r="J28">
            <v>21.96</v>
          </cell>
          <cell r="K28">
            <v>0</v>
          </cell>
        </row>
        <row r="29">
          <cell r="B29">
            <v>30.895652173913049</v>
          </cell>
          <cell r="C29">
            <v>37.700000000000003</v>
          </cell>
          <cell r="D29">
            <v>26.7</v>
          </cell>
          <cell r="E29">
            <v>60.608695652173914</v>
          </cell>
          <cell r="F29">
            <v>78</v>
          </cell>
          <cell r="G29">
            <v>35</v>
          </cell>
          <cell r="H29">
            <v>11.879999999999999</v>
          </cell>
          <cell r="I29" t="str">
            <v>L</v>
          </cell>
          <cell r="J29">
            <v>54</v>
          </cell>
          <cell r="K29">
            <v>2.4</v>
          </cell>
        </row>
        <row r="30">
          <cell r="B30">
            <v>31.308333333333334</v>
          </cell>
          <cell r="C30">
            <v>39.1</v>
          </cell>
          <cell r="D30">
            <v>26.2</v>
          </cell>
          <cell r="E30">
            <v>59.875</v>
          </cell>
          <cell r="F30">
            <v>83</v>
          </cell>
          <cell r="G30">
            <v>31</v>
          </cell>
          <cell r="H30">
            <v>16.920000000000002</v>
          </cell>
          <cell r="I30" t="str">
            <v>L</v>
          </cell>
          <cell r="J30">
            <v>42.480000000000004</v>
          </cell>
          <cell r="K30">
            <v>0</v>
          </cell>
        </row>
        <row r="31">
          <cell r="B31">
            <v>26.378260869565221</v>
          </cell>
          <cell r="C31">
            <v>31.6</v>
          </cell>
          <cell r="D31">
            <v>24.1</v>
          </cell>
          <cell r="E31">
            <v>81.173913043478265</v>
          </cell>
          <cell r="F31">
            <v>91</v>
          </cell>
          <cell r="G31">
            <v>55</v>
          </cell>
          <cell r="H31">
            <v>6.84</v>
          </cell>
          <cell r="I31" t="str">
            <v>L</v>
          </cell>
          <cell r="J31">
            <v>43.56</v>
          </cell>
          <cell r="K31">
            <v>7.8000000000000025</v>
          </cell>
        </row>
        <row r="32">
          <cell r="B32">
            <v>25.129166666666666</v>
          </cell>
          <cell r="C32">
            <v>28</v>
          </cell>
          <cell r="D32">
            <v>22.5</v>
          </cell>
          <cell r="E32">
            <v>80.583333333333329</v>
          </cell>
          <cell r="F32">
            <v>91</v>
          </cell>
          <cell r="G32">
            <v>69</v>
          </cell>
          <cell r="H32">
            <v>3.9600000000000004</v>
          </cell>
          <cell r="I32" t="str">
            <v>O</v>
          </cell>
          <cell r="J32">
            <v>29.16</v>
          </cell>
          <cell r="K32">
            <v>2.6</v>
          </cell>
        </row>
        <row r="33">
          <cell r="B33">
            <v>29.266666666666666</v>
          </cell>
          <cell r="C33">
            <v>35.1</v>
          </cell>
          <cell r="D33">
            <v>25.1</v>
          </cell>
          <cell r="E33">
            <v>66.791666666666671</v>
          </cell>
          <cell r="F33">
            <v>88</v>
          </cell>
          <cell r="G33">
            <v>39</v>
          </cell>
          <cell r="H33">
            <v>3.9600000000000004</v>
          </cell>
          <cell r="I33" t="str">
            <v>N</v>
          </cell>
          <cell r="J33">
            <v>16.920000000000002</v>
          </cell>
          <cell r="K33">
            <v>0.2</v>
          </cell>
        </row>
        <row r="34">
          <cell r="B34">
            <v>30.520833333333332</v>
          </cell>
          <cell r="C34">
            <v>38.1</v>
          </cell>
          <cell r="D34">
            <v>26.5</v>
          </cell>
          <cell r="E34">
            <v>62.791666666666664</v>
          </cell>
          <cell r="F34">
            <v>82</v>
          </cell>
          <cell r="G34">
            <v>32</v>
          </cell>
          <cell r="H34">
            <v>17.64</v>
          </cell>
          <cell r="I34" t="str">
            <v>L</v>
          </cell>
          <cell r="J34">
            <v>44.28</v>
          </cell>
          <cell r="K34">
            <v>0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30.6</v>
          </cell>
          <cell r="C5">
            <v>33</v>
          </cell>
          <cell r="D5">
            <v>30.1</v>
          </cell>
          <cell r="E5">
            <v>47</v>
          </cell>
          <cell r="F5">
            <v>47</v>
          </cell>
          <cell r="G5">
            <v>41</v>
          </cell>
          <cell r="H5">
            <v>8.64</v>
          </cell>
          <cell r="I5" t="str">
            <v>SO</v>
          </cell>
          <cell r="J5">
            <v>21.6</v>
          </cell>
          <cell r="K5">
            <v>0</v>
          </cell>
        </row>
        <row r="6">
          <cell r="B6">
            <v>31.422222222222224</v>
          </cell>
          <cell r="C6">
            <v>34</v>
          </cell>
          <cell r="D6">
            <v>25.2</v>
          </cell>
          <cell r="E6">
            <v>37</v>
          </cell>
          <cell r="F6">
            <v>61</v>
          </cell>
          <cell r="G6">
            <v>29</v>
          </cell>
          <cell r="H6">
            <v>19.440000000000001</v>
          </cell>
          <cell r="I6" t="str">
            <v>L</v>
          </cell>
          <cell r="J6">
            <v>39.96</v>
          </cell>
          <cell r="K6">
            <v>0</v>
          </cell>
        </row>
        <row r="7">
          <cell r="B7">
            <v>28.049999999999997</v>
          </cell>
          <cell r="C7">
            <v>32.1</v>
          </cell>
          <cell r="D7">
            <v>23.3</v>
          </cell>
          <cell r="E7">
            <v>60.5</v>
          </cell>
          <cell r="F7">
            <v>77</v>
          </cell>
          <cell r="G7">
            <v>45</v>
          </cell>
          <cell r="H7">
            <v>16.559999999999999</v>
          </cell>
          <cell r="I7" t="str">
            <v>SO</v>
          </cell>
          <cell r="J7">
            <v>28.8</v>
          </cell>
          <cell r="K7">
            <v>0</v>
          </cell>
        </row>
        <row r="8">
          <cell r="B8">
            <v>29.266666666666666</v>
          </cell>
          <cell r="C8">
            <v>33.4</v>
          </cell>
          <cell r="D8">
            <v>24.2</v>
          </cell>
          <cell r="E8">
            <v>50.583333333333336</v>
          </cell>
          <cell r="F8">
            <v>75</v>
          </cell>
          <cell r="G8">
            <v>31</v>
          </cell>
          <cell r="H8">
            <v>27</v>
          </cell>
          <cell r="I8" t="str">
            <v>NO</v>
          </cell>
          <cell r="J8">
            <v>41.4</v>
          </cell>
          <cell r="K8">
            <v>1.2</v>
          </cell>
        </row>
        <row r="9">
          <cell r="B9">
            <v>28.363636363636363</v>
          </cell>
          <cell r="C9">
            <v>33.9</v>
          </cell>
          <cell r="D9">
            <v>22.8</v>
          </cell>
          <cell r="E9">
            <v>55.272727272727273</v>
          </cell>
          <cell r="F9">
            <v>76</v>
          </cell>
          <cell r="G9">
            <v>34</v>
          </cell>
          <cell r="H9">
            <v>25.2</v>
          </cell>
          <cell r="I9" t="str">
            <v>NO</v>
          </cell>
          <cell r="J9">
            <v>46.800000000000004</v>
          </cell>
          <cell r="K9">
            <v>0</v>
          </cell>
        </row>
        <row r="10">
          <cell r="B10">
            <v>25.176923076923078</v>
          </cell>
          <cell r="C10">
            <v>29.5</v>
          </cell>
          <cell r="D10">
            <v>21</v>
          </cell>
          <cell r="E10">
            <v>68.615384615384613</v>
          </cell>
          <cell r="F10">
            <v>88</v>
          </cell>
          <cell r="G10">
            <v>49</v>
          </cell>
          <cell r="H10">
            <v>17.64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31.1</v>
          </cell>
          <cell r="C11">
            <v>31.7</v>
          </cell>
          <cell r="D11">
            <v>30.1</v>
          </cell>
          <cell r="E11">
            <v>47</v>
          </cell>
          <cell r="F11">
            <v>53</v>
          </cell>
          <cell r="G11">
            <v>46</v>
          </cell>
          <cell r="H11">
            <v>8.2799999999999994</v>
          </cell>
          <cell r="I11" t="str">
            <v>NE</v>
          </cell>
          <cell r="J11">
            <v>0</v>
          </cell>
          <cell r="K11">
            <v>0</v>
          </cell>
        </row>
        <row r="12">
          <cell r="B12">
            <v>25.563636363636363</v>
          </cell>
          <cell r="C12">
            <v>28.6</v>
          </cell>
          <cell r="D12">
            <v>21</v>
          </cell>
          <cell r="E12">
            <v>71.090909090909093</v>
          </cell>
          <cell r="F12">
            <v>95</v>
          </cell>
          <cell r="G12">
            <v>57</v>
          </cell>
          <cell r="H12">
            <v>20.16</v>
          </cell>
          <cell r="I12" t="str">
            <v>O</v>
          </cell>
          <cell r="J12">
            <v>29.880000000000003</v>
          </cell>
          <cell r="K12">
            <v>0</v>
          </cell>
        </row>
        <row r="13">
          <cell r="B13">
            <v>28.700000000000003</v>
          </cell>
          <cell r="C13">
            <v>31.5</v>
          </cell>
          <cell r="D13">
            <v>24.9</v>
          </cell>
          <cell r="E13">
            <v>61</v>
          </cell>
          <cell r="F13">
            <v>82</v>
          </cell>
          <cell r="G13">
            <v>50</v>
          </cell>
          <cell r="H13">
            <v>12.24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26.169230769230769</v>
          </cell>
          <cell r="C14">
            <v>31.3</v>
          </cell>
          <cell r="D14">
            <v>21.2</v>
          </cell>
          <cell r="E14">
            <v>66.230769230769226</v>
          </cell>
          <cell r="F14">
            <v>86</v>
          </cell>
          <cell r="G14">
            <v>42</v>
          </cell>
          <cell r="H14">
            <v>18</v>
          </cell>
          <cell r="I14" t="str">
            <v>NE</v>
          </cell>
          <cell r="J14">
            <v>42.12</v>
          </cell>
          <cell r="K14">
            <v>1.8</v>
          </cell>
        </row>
        <row r="15">
          <cell r="B15">
            <v>24.383333333333336</v>
          </cell>
          <cell r="C15">
            <v>33.799999999999997</v>
          </cell>
          <cell r="D15">
            <v>18.8</v>
          </cell>
          <cell r="E15">
            <v>74.75</v>
          </cell>
          <cell r="F15">
            <v>97</v>
          </cell>
          <cell r="G15">
            <v>37</v>
          </cell>
          <cell r="H15">
            <v>25.92</v>
          </cell>
          <cell r="I15" t="str">
            <v>L</v>
          </cell>
          <cell r="J15">
            <v>41.76</v>
          </cell>
          <cell r="K15">
            <v>0.8</v>
          </cell>
        </row>
        <row r="16">
          <cell r="B16">
            <v>24.957142857142859</v>
          </cell>
          <cell r="C16">
            <v>32.5</v>
          </cell>
          <cell r="D16">
            <v>20.399999999999999</v>
          </cell>
          <cell r="E16">
            <v>73.857142857142861</v>
          </cell>
          <cell r="F16">
            <v>95</v>
          </cell>
          <cell r="G16">
            <v>41</v>
          </cell>
          <cell r="H16">
            <v>17.64</v>
          </cell>
          <cell r="I16" t="str">
            <v>NE</v>
          </cell>
          <cell r="J16">
            <v>67.680000000000007</v>
          </cell>
          <cell r="K16">
            <v>8.6</v>
          </cell>
        </row>
        <row r="17">
          <cell r="B17">
            <v>23.708333333333332</v>
          </cell>
          <cell r="C17">
            <v>28.1</v>
          </cell>
          <cell r="D17">
            <v>21.3</v>
          </cell>
          <cell r="E17">
            <v>76.125</v>
          </cell>
          <cell r="F17">
            <v>90</v>
          </cell>
          <cell r="G17">
            <v>59</v>
          </cell>
          <cell r="H17">
            <v>28.08</v>
          </cell>
          <cell r="I17" t="str">
            <v>NO</v>
          </cell>
          <cell r="J17">
            <v>59.04</v>
          </cell>
          <cell r="K17">
            <v>2.2000000000000002</v>
          </cell>
        </row>
        <row r="18">
          <cell r="B18">
            <v>23.184615384615388</v>
          </cell>
          <cell r="C18">
            <v>28.8</v>
          </cell>
          <cell r="D18">
            <v>19.2</v>
          </cell>
          <cell r="E18">
            <v>75.84615384615384</v>
          </cell>
          <cell r="F18">
            <v>95</v>
          </cell>
          <cell r="G18">
            <v>53</v>
          </cell>
          <cell r="H18">
            <v>24.840000000000003</v>
          </cell>
          <cell r="I18" t="str">
            <v>O</v>
          </cell>
          <cell r="J18">
            <v>38.159999999999997</v>
          </cell>
          <cell r="K18">
            <v>0</v>
          </cell>
        </row>
        <row r="19">
          <cell r="B19">
            <v>22.527272727272727</v>
          </cell>
          <cell r="C19">
            <v>24.6</v>
          </cell>
          <cell r="D19">
            <v>19.7</v>
          </cell>
          <cell r="E19">
            <v>87.090909090909093</v>
          </cell>
          <cell r="F19">
            <v>97</v>
          </cell>
          <cell r="G19">
            <v>74</v>
          </cell>
          <cell r="H19">
            <v>22.32</v>
          </cell>
          <cell r="I19" t="str">
            <v>NO</v>
          </cell>
          <cell r="J19">
            <v>32.4</v>
          </cell>
          <cell r="K19">
            <v>10.199999999999999</v>
          </cell>
        </row>
        <row r="20">
          <cell r="B20">
            <v>26.500000000000004</v>
          </cell>
          <cell r="C20">
            <v>31.7</v>
          </cell>
          <cell r="D20">
            <v>20.100000000000001</v>
          </cell>
          <cell r="E20">
            <v>60.266666666666666</v>
          </cell>
          <cell r="F20">
            <v>98</v>
          </cell>
          <cell r="G20">
            <v>35</v>
          </cell>
          <cell r="H20">
            <v>15.48</v>
          </cell>
          <cell r="I20" t="str">
            <v>SO</v>
          </cell>
          <cell r="J20">
            <v>30.240000000000002</v>
          </cell>
          <cell r="K20">
            <v>0</v>
          </cell>
        </row>
        <row r="21">
          <cell r="B21">
            <v>25.862500000000008</v>
          </cell>
          <cell r="C21">
            <v>34</v>
          </cell>
          <cell r="D21">
            <v>18.100000000000001</v>
          </cell>
          <cell r="E21">
            <v>55.791666666666664</v>
          </cell>
          <cell r="F21">
            <v>88</v>
          </cell>
          <cell r="G21">
            <v>26</v>
          </cell>
          <cell r="H21">
            <v>19.079999999999998</v>
          </cell>
          <cell r="I21" t="str">
            <v>NE</v>
          </cell>
          <cell r="J21">
            <v>41.4</v>
          </cell>
          <cell r="K21">
            <v>0</v>
          </cell>
        </row>
        <row r="22">
          <cell r="B22">
            <v>25.429166666666664</v>
          </cell>
          <cell r="C22">
            <v>33</v>
          </cell>
          <cell r="D22">
            <v>21.2</v>
          </cell>
          <cell r="E22">
            <v>67.875</v>
          </cell>
          <cell r="F22">
            <v>89</v>
          </cell>
          <cell r="G22">
            <v>36</v>
          </cell>
          <cell r="H22">
            <v>34.56</v>
          </cell>
          <cell r="I22" t="str">
            <v>NE</v>
          </cell>
          <cell r="J22">
            <v>55.800000000000004</v>
          </cell>
          <cell r="K22">
            <v>1.4</v>
          </cell>
        </row>
        <row r="23">
          <cell r="B23">
            <v>24.391666666666666</v>
          </cell>
          <cell r="C23">
            <v>32.4</v>
          </cell>
          <cell r="D23">
            <v>19.5</v>
          </cell>
          <cell r="E23">
            <v>68.416666666666671</v>
          </cell>
          <cell r="F23">
            <v>86</v>
          </cell>
          <cell r="G23">
            <v>42</v>
          </cell>
          <cell r="H23">
            <v>25.2</v>
          </cell>
          <cell r="I23" t="str">
            <v>NE</v>
          </cell>
          <cell r="J23">
            <v>46.440000000000005</v>
          </cell>
          <cell r="K23">
            <v>1.4</v>
          </cell>
        </row>
        <row r="24">
          <cell r="B24">
            <v>24.320833333333329</v>
          </cell>
          <cell r="C24">
            <v>33.299999999999997</v>
          </cell>
          <cell r="D24">
            <v>19.100000000000001</v>
          </cell>
          <cell r="E24">
            <v>70.291666666666671</v>
          </cell>
          <cell r="F24">
            <v>91</v>
          </cell>
          <cell r="G24">
            <v>36</v>
          </cell>
          <cell r="H24">
            <v>29.880000000000003</v>
          </cell>
          <cell r="I24" t="str">
            <v>N</v>
          </cell>
          <cell r="J24">
            <v>50.76</v>
          </cell>
          <cell r="K24">
            <v>0.4</v>
          </cell>
        </row>
        <row r="25">
          <cell r="B25">
            <v>23.778260869565223</v>
          </cell>
          <cell r="C25">
            <v>32.9</v>
          </cell>
          <cell r="D25">
            <v>19</v>
          </cell>
          <cell r="E25">
            <v>72.869565217391298</v>
          </cell>
          <cell r="F25">
            <v>95</v>
          </cell>
          <cell r="G25">
            <v>37</v>
          </cell>
          <cell r="H25">
            <v>25.2</v>
          </cell>
          <cell r="I25" t="str">
            <v>N</v>
          </cell>
          <cell r="J25">
            <v>46.800000000000004</v>
          </cell>
          <cell r="K25">
            <v>2.4000000000000004</v>
          </cell>
        </row>
        <row r="26">
          <cell r="B26">
            <v>22.820833333333336</v>
          </cell>
          <cell r="C26">
            <v>32.1</v>
          </cell>
          <cell r="D26">
            <v>17.8</v>
          </cell>
          <cell r="E26">
            <v>72.375</v>
          </cell>
          <cell r="F26">
            <v>86</v>
          </cell>
          <cell r="G26">
            <v>35</v>
          </cell>
          <cell r="H26">
            <v>28.44</v>
          </cell>
          <cell r="I26" t="str">
            <v>NE</v>
          </cell>
          <cell r="J26">
            <v>42.480000000000004</v>
          </cell>
          <cell r="K26">
            <v>2</v>
          </cell>
        </row>
        <row r="27">
          <cell r="B27">
            <v>24.287499999999994</v>
          </cell>
          <cell r="C27">
            <v>32.299999999999997</v>
          </cell>
          <cell r="D27">
            <v>19.2</v>
          </cell>
          <cell r="E27">
            <v>72.625</v>
          </cell>
          <cell r="F27">
            <v>95</v>
          </cell>
          <cell r="G27">
            <v>39</v>
          </cell>
          <cell r="H27">
            <v>31.319999999999997</v>
          </cell>
          <cell r="I27" t="str">
            <v>O</v>
          </cell>
          <cell r="J27">
            <v>59.04</v>
          </cell>
          <cell r="K27">
            <v>0</v>
          </cell>
        </row>
        <row r="28">
          <cell r="B28">
            <v>24.775000000000006</v>
          </cell>
          <cell r="C28">
            <v>31.9</v>
          </cell>
          <cell r="D28">
            <v>19.899999999999999</v>
          </cell>
          <cell r="E28">
            <v>72.375</v>
          </cell>
          <cell r="F28">
            <v>93</v>
          </cell>
          <cell r="G28">
            <v>43</v>
          </cell>
          <cell r="H28">
            <v>18.36</v>
          </cell>
          <cell r="I28" t="str">
            <v>NE</v>
          </cell>
          <cell r="J28">
            <v>32.4</v>
          </cell>
          <cell r="K28">
            <v>0</v>
          </cell>
        </row>
        <row r="29">
          <cell r="B29">
            <v>24.537499999999998</v>
          </cell>
          <cell r="C29">
            <v>34.299999999999997</v>
          </cell>
          <cell r="D29">
            <v>20.399999999999999</v>
          </cell>
          <cell r="E29">
            <v>73.291666666666671</v>
          </cell>
          <cell r="F29">
            <v>91</v>
          </cell>
          <cell r="G29">
            <v>34</v>
          </cell>
          <cell r="H29">
            <v>30.6</v>
          </cell>
          <cell r="I29" t="str">
            <v>NE</v>
          </cell>
          <cell r="J29">
            <v>42.84</v>
          </cell>
          <cell r="K29">
            <v>0.4</v>
          </cell>
        </row>
        <row r="30">
          <cell r="B30">
            <v>25.058333333333337</v>
          </cell>
          <cell r="C30">
            <v>33.5</v>
          </cell>
          <cell r="D30">
            <v>19.2</v>
          </cell>
          <cell r="E30">
            <v>71.791666666666671</v>
          </cell>
          <cell r="F30">
            <v>93</v>
          </cell>
          <cell r="G30">
            <v>37</v>
          </cell>
          <cell r="H30">
            <v>28.8</v>
          </cell>
          <cell r="I30" t="str">
            <v>NE</v>
          </cell>
          <cell r="J30">
            <v>41.76</v>
          </cell>
          <cell r="K30">
            <v>0</v>
          </cell>
        </row>
        <row r="31">
          <cell r="B31">
            <v>24.362500000000001</v>
          </cell>
          <cell r="C31">
            <v>30.4</v>
          </cell>
          <cell r="D31">
            <v>21.4</v>
          </cell>
          <cell r="E31">
            <v>76.458333333333329</v>
          </cell>
          <cell r="F31">
            <v>90</v>
          </cell>
          <cell r="G31">
            <v>54</v>
          </cell>
          <cell r="H31">
            <v>27</v>
          </cell>
          <cell r="I31" t="str">
            <v>N</v>
          </cell>
          <cell r="J31">
            <v>44.64</v>
          </cell>
          <cell r="K31">
            <v>0</v>
          </cell>
        </row>
        <row r="32">
          <cell r="B32">
            <v>24.533333333333331</v>
          </cell>
          <cell r="C32">
            <v>30.6</v>
          </cell>
          <cell r="D32">
            <v>20.8</v>
          </cell>
          <cell r="E32">
            <v>77.5</v>
          </cell>
          <cell r="F32">
            <v>97</v>
          </cell>
          <cell r="G32">
            <v>48</v>
          </cell>
          <cell r="H32">
            <v>18.720000000000002</v>
          </cell>
          <cell r="I32" t="str">
            <v>NO</v>
          </cell>
          <cell r="J32">
            <v>33.119999999999997</v>
          </cell>
          <cell r="K32">
            <v>0.8</v>
          </cell>
        </row>
        <row r="33">
          <cell r="B33">
            <v>25.724999999999998</v>
          </cell>
          <cell r="C33">
            <v>32.799999999999997</v>
          </cell>
          <cell r="D33">
            <v>20.8</v>
          </cell>
          <cell r="E33">
            <v>71.625</v>
          </cell>
          <cell r="F33">
            <v>97</v>
          </cell>
          <cell r="G33">
            <v>38</v>
          </cell>
          <cell r="H33">
            <v>28.44</v>
          </cell>
          <cell r="I33" t="str">
            <v>NO</v>
          </cell>
          <cell r="J33">
            <v>47.88</v>
          </cell>
          <cell r="K33">
            <v>0.2</v>
          </cell>
        </row>
        <row r="34">
          <cell r="B34">
            <v>24.829166666666669</v>
          </cell>
          <cell r="C34">
            <v>31.1</v>
          </cell>
          <cell r="D34">
            <v>21</v>
          </cell>
          <cell r="E34">
            <v>78.791666666666671</v>
          </cell>
          <cell r="F34">
            <v>97</v>
          </cell>
          <cell r="G34">
            <v>50</v>
          </cell>
          <cell r="H34">
            <v>25.92</v>
          </cell>
          <cell r="I34" t="str">
            <v>NO</v>
          </cell>
          <cell r="J34">
            <v>51.12</v>
          </cell>
          <cell r="K34">
            <v>11.999999999999998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31.007692307692309</v>
          </cell>
          <cell r="C5">
            <v>34.700000000000003</v>
          </cell>
          <cell r="D5">
            <v>24.5</v>
          </cell>
          <cell r="E5">
            <v>58.153846153846153</v>
          </cell>
          <cell r="F5">
            <v>84</v>
          </cell>
          <cell r="G5">
            <v>42</v>
          </cell>
          <cell r="H5">
            <v>9</v>
          </cell>
          <cell r="I5" t="str">
            <v>NO</v>
          </cell>
          <cell r="J5">
            <v>22.68</v>
          </cell>
          <cell r="K5">
            <v>0</v>
          </cell>
        </row>
        <row r="6">
          <cell r="B6">
            <v>32.415384615384617</v>
          </cell>
          <cell r="C6">
            <v>38</v>
          </cell>
          <cell r="D6">
            <v>25.3</v>
          </cell>
          <cell r="E6">
            <v>47.07692307692308</v>
          </cell>
          <cell r="F6">
            <v>81</v>
          </cell>
          <cell r="G6">
            <v>29</v>
          </cell>
          <cell r="H6">
            <v>15.840000000000002</v>
          </cell>
          <cell r="I6" t="str">
            <v>NE</v>
          </cell>
          <cell r="J6">
            <v>43.56</v>
          </cell>
          <cell r="K6">
            <v>0</v>
          </cell>
        </row>
        <row r="7">
          <cell r="B7">
            <v>31.225000000000005</v>
          </cell>
          <cell r="C7">
            <v>34.4</v>
          </cell>
          <cell r="D7">
            <v>26.3</v>
          </cell>
          <cell r="E7">
            <v>54.166666666666664</v>
          </cell>
          <cell r="F7">
            <v>76</v>
          </cell>
          <cell r="G7">
            <v>43</v>
          </cell>
          <cell r="H7">
            <v>14.76</v>
          </cell>
          <cell r="I7" t="str">
            <v>NO</v>
          </cell>
          <cell r="J7">
            <v>31.319999999999997</v>
          </cell>
          <cell r="K7">
            <v>0</v>
          </cell>
        </row>
        <row r="8">
          <cell r="B8">
            <v>33.599999999999994</v>
          </cell>
          <cell r="C8">
            <v>37</v>
          </cell>
          <cell r="D8">
            <v>25.2</v>
          </cell>
          <cell r="E8">
            <v>44.615384615384613</v>
          </cell>
          <cell r="F8">
            <v>81</v>
          </cell>
          <cell r="G8">
            <v>32</v>
          </cell>
          <cell r="H8">
            <v>13.68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29.530769230769234</v>
          </cell>
          <cell r="C9">
            <v>36.5</v>
          </cell>
          <cell r="D9">
            <v>26.2</v>
          </cell>
          <cell r="E9">
            <v>61.92307692307692</v>
          </cell>
          <cell r="F9">
            <v>75</v>
          </cell>
          <cell r="G9">
            <v>39</v>
          </cell>
          <cell r="H9">
            <v>17.28</v>
          </cell>
          <cell r="I9" t="str">
            <v>NO</v>
          </cell>
          <cell r="J9">
            <v>40.32</v>
          </cell>
          <cell r="K9">
            <v>0</v>
          </cell>
        </row>
        <row r="10">
          <cell r="B10">
            <v>27.958333333333332</v>
          </cell>
          <cell r="C10">
            <v>32.1</v>
          </cell>
          <cell r="D10">
            <v>24.9</v>
          </cell>
          <cell r="E10">
            <v>73.083333333333329</v>
          </cell>
          <cell r="F10">
            <v>83</v>
          </cell>
          <cell r="G10">
            <v>58</v>
          </cell>
          <cell r="H10">
            <v>6.12</v>
          </cell>
          <cell r="I10" t="str">
            <v>N</v>
          </cell>
          <cell r="J10">
            <v>18.36</v>
          </cell>
          <cell r="K10">
            <v>0</v>
          </cell>
        </row>
        <row r="11">
          <cell r="B11">
            <v>28.74285714285714</v>
          </cell>
          <cell r="C11">
            <v>34</v>
          </cell>
          <cell r="D11">
            <v>25</v>
          </cell>
          <cell r="E11">
            <v>68.285714285714292</v>
          </cell>
          <cell r="F11">
            <v>85</v>
          </cell>
          <cell r="G11">
            <v>50</v>
          </cell>
          <cell r="H11">
            <v>12.6</v>
          </cell>
          <cell r="I11" t="str">
            <v>S</v>
          </cell>
          <cell r="J11">
            <v>30.96</v>
          </cell>
          <cell r="K11">
            <v>0</v>
          </cell>
        </row>
        <row r="12">
          <cell r="B12">
            <v>27.964285714285712</v>
          </cell>
          <cell r="C12">
            <v>31.9</v>
          </cell>
          <cell r="D12">
            <v>23.8</v>
          </cell>
          <cell r="E12">
            <v>71.5</v>
          </cell>
          <cell r="F12">
            <v>84</v>
          </cell>
          <cell r="G12">
            <v>58</v>
          </cell>
          <cell r="H12">
            <v>10.08</v>
          </cell>
          <cell r="I12" t="str">
            <v>N</v>
          </cell>
          <cell r="J12">
            <v>19.8</v>
          </cell>
          <cell r="K12">
            <v>0</v>
          </cell>
        </row>
        <row r="13">
          <cell r="B13">
            <v>29.950000000000003</v>
          </cell>
          <cell r="C13">
            <v>35.299999999999997</v>
          </cell>
          <cell r="D13">
            <v>25.6</v>
          </cell>
          <cell r="E13">
            <v>62.25</v>
          </cell>
          <cell r="F13">
            <v>82</v>
          </cell>
          <cell r="G13">
            <v>43</v>
          </cell>
          <cell r="H13">
            <v>14.4</v>
          </cell>
          <cell r="I13" t="str">
            <v>S</v>
          </cell>
          <cell r="J13">
            <v>46.440000000000005</v>
          </cell>
          <cell r="K13">
            <v>0</v>
          </cell>
        </row>
        <row r="14">
          <cell r="B14">
            <v>28.692857142857147</v>
          </cell>
          <cell r="C14">
            <v>32.4</v>
          </cell>
          <cell r="D14">
            <v>23.9</v>
          </cell>
          <cell r="E14">
            <v>67.071428571428569</v>
          </cell>
          <cell r="F14">
            <v>85</v>
          </cell>
          <cell r="G14">
            <v>53</v>
          </cell>
          <cell r="H14">
            <v>10.8</v>
          </cell>
          <cell r="I14" t="str">
            <v>S</v>
          </cell>
          <cell r="J14">
            <v>31.319999999999997</v>
          </cell>
          <cell r="K14">
            <v>0</v>
          </cell>
        </row>
        <row r="15">
          <cell r="B15">
            <v>30.192307692307701</v>
          </cell>
          <cell r="C15">
            <v>37.700000000000003</v>
          </cell>
          <cell r="D15">
            <v>23.4</v>
          </cell>
          <cell r="E15">
            <v>61.307692307692307</v>
          </cell>
          <cell r="F15">
            <v>86</v>
          </cell>
          <cell r="G15">
            <v>34</v>
          </cell>
          <cell r="H15">
            <v>17.64</v>
          </cell>
          <cell r="I15" t="str">
            <v>L</v>
          </cell>
          <cell r="J15">
            <v>84.600000000000009</v>
          </cell>
          <cell r="K15">
            <v>0</v>
          </cell>
        </row>
        <row r="16">
          <cell r="B16">
            <v>31.241666666666671</v>
          </cell>
          <cell r="C16">
            <v>35.299999999999997</v>
          </cell>
          <cell r="D16">
            <v>24.5</v>
          </cell>
          <cell r="E16">
            <v>61.5</v>
          </cell>
          <cell r="F16">
            <v>87</v>
          </cell>
          <cell r="G16">
            <v>39</v>
          </cell>
          <cell r="H16">
            <v>12.24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26.109090909090902</v>
          </cell>
          <cell r="C17">
            <v>30.4</v>
          </cell>
          <cell r="D17">
            <v>23.9</v>
          </cell>
          <cell r="E17">
            <v>77.545454545454547</v>
          </cell>
          <cell r="F17">
            <v>81</v>
          </cell>
          <cell r="G17">
            <v>66</v>
          </cell>
          <cell r="H17">
            <v>15.120000000000001</v>
          </cell>
          <cell r="I17" t="str">
            <v>NO</v>
          </cell>
          <cell r="J17">
            <v>47.16</v>
          </cell>
          <cell r="K17">
            <v>0</v>
          </cell>
        </row>
        <row r="18">
          <cell r="B18">
            <v>26.536363636363635</v>
          </cell>
          <cell r="C18">
            <v>30</v>
          </cell>
          <cell r="D18">
            <v>23.4</v>
          </cell>
          <cell r="E18">
            <v>78.454545454545453</v>
          </cell>
          <cell r="F18">
            <v>89</v>
          </cell>
          <cell r="G18">
            <v>69</v>
          </cell>
          <cell r="H18">
            <v>15.48</v>
          </cell>
          <cell r="I18" t="str">
            <v>NO</v>
          </cell>
          <cell r="J18">
            <v>69.48</v>
          </cell>
          <cell r="K18">
            <v>0</v>
          </cell>
        </row>
        <row r="19">
          <cell r="B19">
            <v>26.849999999999998</v>
          </cell>
          <cell r="C19">
            <v>29.6</v>
          </cell>
          <cell r="D19">
            <v>23.5</v>
          </cell>
          <cell r="E19">
            <v>79.5</v>
          </cell>
          <cell r="F19">
            <v>90</v>
          </cell>
          <cell r="G19">
            <v>68</v>
          </cell>
          <cell r="H19">
            <v>10.44</v>
          </cell>
          <cell r="I19" t="str">
            <v>NO</v>
          </cell>
          <cell r="J19">
            <v>22.68</v>
          </cell>
          <cell r="K19">
            <v>0</v>
          </cell>
        </row>
        <row r="20">
          <cell r="B20">
            <v>30.374999999999996</v>
          </cell>
          <cell r="C20">
            <v>34.5</v>
          </cell>
          <cell r="D20">
            <v>22.2</v>
          </cell>
          <cell r="E20">
            <v>60.833333333333336</v>
          </cell>
          <cell r="F20">
            <v>90</v>
          </cell>
          <cell r="G20">
            <v>36</v>
          </cell>
          <cell r="H20">
            <v>7.2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32.799999999999997</v>
          </cell>
          <cell r="C21">
            <v>37.1</v>
          </cell>
          <cell r="D21">
            <v>22.8</v>
          </cell>
          <cell r="E21">
            <v>43.384615384615387</v>
          </cell>
          <cell r="F21">
            <v>83</v>
          </cell>
          <cell r="G21">
            <v>26</v>
          </cell>
          <cell r="H21">
            <v>11.16</v>
          </cell>
          <cell r="I21" t="str">
            <v>S</v>
          </cell>
          <cell r="J21">
            <v>29.52</v>
          </cell>
          <cell r="K21">
            <v>0</v>
          </cell>
        </row>
        <row r="22">
          <cell r="B22">
            <v>32.166666666666664</v>
          </cell>
          <cell r="C22">
            <v>36</v>
          </cell>
          <cell r="D22">
            <v>24.2</v>
          </cell>
          <cell r="E22">
            <v>53.833333333333336</v>
          </cell>
          <cell r="F22">
            <v>84</v>
          </cell>
          <cell r="G22">
            <v>35</v>
          </cell>
          <cell r="H22">
            <v>7.2</v>
          </cell>
          <cell r="I22" t="str">
            <v>NE</v>
          </cell>
          <cell r="J22">
            <v>21.240000000000002</v>
          </cell>
          <cell r="K22">
            <v>0</v>
          </cell>
        </row>
        <row r="23">
          <cell r="B23">
            <v>30.608333333333331</v>
          </cell>
          <cell r="C23">
            <v>34.6</v>
          </cell>
          <cell r="D23">
            <v>23.7</v>
          </cell>
          <cell r="E23">
            <v>64.833333333333329</v>
          </cell>
          <cell r="F23">
            <v>86</v>
          </cell>
          <cell r="G23">
            <v>44</v>
          </cell>
          <cell r="H23">
            <v>7.2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31.408333333333331</v>
          </cell>
          <cell r="C24">
            <v>36.1</v>
          </cell>
          <cell r="D24">
            <v>24</v>
          </cell>
          <cell r="E24">
            <v>58.25</v>
          </cell>
          <cell r="F24">
            <v>86</v>
          </cell>
          <cell r="G24">
            <v>36</v>
          </cell>
          <cell r="H24">
            <v>11.520000000000001</v>
          </cell>
          <cell r="I24" t="str">
            <v>NO</v>
          </cell>
          <cell r="J24">
            <v>28.8</v>
          </cell>
          <cell r="K24">
            <v>0</v>
          </cell>
        </row>
        <row r="25">
          <cell r="B25">
            <v>30.924999999999997</v>
          </cell>
          <cell r="C25">
            <v>34.4</v>
          </cell>
          <cell r="D25">
            <v>23.2</v>
          </cell>
          <cell r="E25">
            <v>59.5</v>
          </cell>
          <cell r="F25">
            <v>86</v>
          </cell>
          <cell r="G25">
            <v>43</v>
          </cell>
          <cell r="H25">
            <v>11.16</v>
          </cell>
          <cell r="I25" t="str">
            <v>O</v>
          </cell>
          <cell r="J25">
            <v>33.480000000000004</v>
          </cell>
          <cell r="K25">
            <v>0</v>
          </cell>
        </row>
        <row r="26">
          <cell r="B26">
            <v>31.736363636363638</v>
          </cell>
          <cell r="C26">
            <v>35.299999999999997</v>
          </cell>
          <cell r="D26">
            <v>23.5</v>
          </cell>
          <cell r="E26">
            <v>53.909090909090907</v>
          </cell>
          <cell r="F26">
            <v>81</v>
          </cell>
          <cell r="G26">
            <v>40</v>
          </cell>
          <cell r="H26">
            <v>15.120000000000001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30.876923076923081</v>
          </cell>
          <cell r="C27">
            <v>35.6</v>
          </cell>
          <cell r="D27">
            <v>24.2</v>
          </cell>
          <cell r="E27">
            <v>57.153846153846153</v>
          </cell>
          <cell r="F27">
            <v>83</v>
          </cell>
          <cell r="G27">
            <v>36</v>
          </cell>
          <cell r="H27">
            <v>14.4</v>
          </cell>
          <cell r="I27" t="str">
            <v>SO</v>
          </cell>
          <cell r="J27">
            <v>43.2</v>
          </cell>
          <cell r="K27">
            <v>0</v>
          </cell>
        </row>
        <row r="28">
          <cell r="B28">
            <v>30.184615384615388</v>
          </cell>
          <cell r="C28">
            <v>34.6</v>
          </cell>
          <cell r="D28">
            <v>24.1</v>
          </cell>
          <cell r="E28">
            <v>67.84615384615384</v>
          </cell>
          <cell r="F28">
            <v>88</v>
          </cell>
          <cell r="G28">
            <v>49</v>
          </cell>
          <cell r="H28">
            <v>9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30.958333333333339</v>
          </cell>
          <cell r="C29">
            <v>34.6</v>
          </cell>
          <cell r="D29">
            <v>25</v>
          </cell>
          <cell r="E29">
            <v>65.833333333333329</v>
          </cell>
          <cell r="F29">
            <v>85</v>
          </cell>
          <cell r="G29">
            <v>46</v>
          </cell>
          <cell r="H29">
            <v>10.08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28.284615384615389</v>
          </cell>
          <cell r="C30">
            <v>32.5</v>
          </cell>
          <cell r="D30">
            <v>24.5</v>
          </cell>
          <cell r="E30">
            <v>73</v>
          </cell>
          <cell r="F30">
            <v>82</v>
          </cell>
          <cell r="G30">
            <v>58</v>
          </cell>
          <cell r="H30">
            <v>11.16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24.59</v>
          </cell>
          <cell r="C31">
            <v>26.3</v>
          </cell>
          <cell r="D31">
            <v>23.6</v>
          </cell>
          <cell r="E31">
            <v>86.9</v>
          </cell>
          <cell r="F31">
            <v>89</v>
          </cell>
          <cell r="G31">
            <v>84</v>
          </cell>
          <cell r="H31">
            <v>9.7200000000000006</v>
          </cell>
          <cell r="I31" t="str">
            <v>NE</v>
          </cell>
          <cell r="J31">
            <v>19.079999999999998</v>
          </cell>
          <cell r="K31">
            <v>0</v>
          </cell>
        </row>
        <row r="32">
          <cell r="B32">
            <v>26.827272727272724</v>
          </cell>
          <cell r="C32">
            <v>30.1</v>
          </cell>
          <cell r="D32">
            <v>22.7</v>
          </cell>
          <cell r="E32">
            <v>83.63636363636364</v>
          </cell>
          <cell r="F32">
            <v>92</v>
          </cell>
          <cell r="G32">
            <v>73</v>
          </cell>
          <cell r="H32">
            <v>12.24</v>
          </cell>
          <cell r="I32" t="str">
            <v>NO</v>
          </cell>
          <cell r="J32">
            <v>27.36</v>
          </cell>
          <cell r="K32">
            <v>0</v>
          </cell>
        </row>
        <row r="33">
          <cell r="B33">
            <v>29.300000000000004</v>
          </cell>
          <cell r="C33">
            <v>32.6</v>
          </cell>
          <cell r="D33">
            <v>24.8</v>
          </cell>
          <cell r="E33">
            <v>71.84615384615384</v>
          </cell>
          <cell r="F33">
            <v>90</v>
          </cell>
          <cell r="G33">
            <v>55</v>
          </cell>
          <cell r="H33">
            <v>16.2</v>
          </cell>
          <cell r="I33" t="str">
            <v>NO</v>
          </cell>
          <cell r="J33">
            <v>27.720000000000002</v>
          </cell>
          <cell r="K33">
            <v>0</v>
          </cell>
        </row>
        <row r="34">
          <cell r="B34">
            <v>29.269230769230766</v>
          </cell>
          <cell r="C34">
            <v>33.700000000000003</v>
          </cell>
          <cell r="D34">
            <v>24.8</v>
          </cell>
          <cell r="E34">
            <v>72.07692307692308</v>
          </cell>
          <cell r="F34">
            <v>88</v>
          </cell>
          <cell r="G34">
            <v>55</v>
          </cell>
          <cell r="H34">
            <v>12.96</v>
          </cell>
          <cell r="I34" t="str">
            <v>NO</v>
          </cell>
          <cell r="J34">
            <v>44.28</v>
          </cell>
          <cell r="K34">
            <v>0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32.533333333333331</v>
          </cell>
          <cell r="C5">
            <v>37.299999999999997</v>
          </cell>
          <cell r="D5">
            <v>25.8</v>
          </cell>
          <cell r="E5">
            <v>39.916666666666664</v>
          </cell>
          <cell r="F5">
            <v>59</v>
          </cell>
          <cell r="G5">
            <v>22</v>
          </cell>
          <cell r="H5">
            <v>18</v>
          </cell>
          <cell r="I5" t="str">
            <v>SO</v>
          </cell>
          <cell r="J5">
            <v>40.680000000000007</v>
          </cell>
          <cell r="K5">
            <v>0</v>
          </cell>
        </row>
        <row r="6">
          <cell r="B6">
            <v>33.635714285714286</v>
          </cell>
          <cell r="C6">
            <v>38.700000000000003</v>
          </cell>
          <cell r="D6">
            <v>21.9</v>
          </cell>
          <cell r="E6">
            <v>36.714285714285715</v>
          </cell>
          <cell r="F6">
            <v>78</v>
          </cell>
          <cell r="G6">
            <v>22</v>
          </cell>
          <cell r="H6">
            <v>18.36</v>
          </cell>
          <cell r="I6" t="str">
            <v>SO</v>
          </cell>
          <cell r="J6">
            <v>74.52</v>
          </cell>
          <cell r="K6">
            <v>11.2</v>
          </cell>
        </row>
        <row r="7">
          <cell r="B7">
            <v>29.600000000000005</v>
          </cell>
          <cell r="C7">
            <v>35.700000000000003</v>
          </cell>
          <cell r="D7">
            <v>22.1</v>
          </cell>
          <cell r="E7">
            <v>53.1</v>
          </cell>
          <cell r="F7">
            <v>87</v>
          </cell>
          <cell r="G7">
            <v>33</v>
          </cell>
          <cell r="H7">
            <v>16.920000000000002</v>
          </cell>
          <cell r="I7" t="str">
            <v>SE</v>
          </cell>
          <cell r="J7">
            <v>64.44</v>
          </cell>
          <cell r="K7">
            <v>8.3999999999999986</v>
          </cell>
        </row>
        <row r="8">
          <cell r="B8">
            <v>33.67499999999999</v>
          </cell>
          <cell r="C8">
            <v>37.700000000000003</v>
          </cell>
          <cell r="D8">
            <v>25.6</v>
          </cell>
          <cell r="E8">
            <v>37.416666666666664</v>
          </cell>
          <cell r="F8">
            <v>72</v>
          </cell>
          <cell r="G8">
            <v>26</v>
          </cell>
          <cell r="H8">
            <v>21.6</v>
          </cell>
          <cell r="I8" t="str">
            <v>SE</v>
          </cell>
          <cell r="J8">
            <v>47.16</v>
          </cell>
          <cell r="K8">
            <v>0</v>
          </cell>
        </row>
        <row r="9">
          <cell r="B9">
            <v>31.06666666666667</v>
          </cell>
          <cell r="C9">
            <v>38.700000000000003</v>
          </cell>
          <cell r="D9">
            <v>22.8</v>
          </cell>
          <cell r="E9">
            <v>45.833333333333336</v>
          </cell>
          <cell r="F9">
            <v>81</v>
          </cell>
          <cell r="G9">
            <v>21</v>
          </cell>
          <cell r="H9">
            <v>32.76</v>
          </cell>
          <cell r="I9" t="str">
            <v>L</v>
          </cell>
          <cell r="J9">
            <v>60.839999999999996</v>
          </cell>
          <cell r="K9">
            <v>1.4</v>
          </cell>
        </row>
        <row r="10">
          <cell r="B10">
            <v>27.213333333333342</v>
          </cell>
          <cell r="C10">
            <v>32.6</v>
          </cell>
          <cell r="D10">
            <v>21.7</v>
          </cell>
          <cell r="E10">
            <v>65.933333333333337</v>
          </cell>
          <cell r="F10">
            <v>90</v>
          </cell>
          <cell r="G10">
            <v>45</v>
          </cell>
          <cell r="H10">
            <v>18.36</v>
          </cell>
          <cell r="I10" t="str">
            <v>NO</v>
          </cell>
          <cell r="J10">
            <v>36.36</v>
          </cell>
          <cell r="K10">
            <v>0</v>
          </cell>
        </row>
        <row r="11">
          <cell r="B11">
            <v>26.262500000000003</v>
          </cell>
          <cell r="C11">
            <v>31</v>
          </cell>
          <cell r="D11">
            <v>23</v>
          </cell>
          <cell r="E11">
            <v>71.3125</v>
          </cell>
          <cell r="F11">
            <v>86</v>
          </cell>
          <cell r="G11">
            <v>52</v>
          </cell>
          <cell r="H11">
            <v>12.6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25.511111111111116</v>
          </cell>
          <cell r="C12">
            <v>32.4</v>
          </cell>
          <cell r="D12">
            <v>20.7</v>
          </cell>
          <cell r="E12">
            <v>72.388888888888886</v>
          </cell>
          <cell r="F12">
            <v>95</v>
          </cell>
          <cell r="G12">
            <v>34</v>
          </cell>
          <cell r="H12">
            <v>23.040000000000003</v>
          </cell>
          <cell r="I12" t="str">
            <v>S</v>
          </cell>
          <cell r="J12">
            <v>44.64</v>
          </cell>
          <cell r="K12">
            <v>5</v>
          </cell>
        </row>
        <row r="13">
          <cell r="B13">
            <v>26.120833333333334</v>
          </cell>
          <cell r="C13">
            <v>34.299999999999997</v>
          </cell>
          <cell r="D13">
            <v>20.5</v>
          </cell>
          <cell r="E13">
            <v>72.083333333333329</v>
          </cell>
          <cell r="F13">
            <v>95</v>
          </cell>
          <cell r="G13">
            <v>38</v>
          </cell>
          <cell r="H13">
            <v>19.079999999999998</v>
          </cell>
          <cell r="I13" t="str">
            <v>S</v>
          </cell>
          <cell r="J13">
            <v>38.159999999999997</v>
          </cell>
          <cell r="K13">
            <v>0</v>
          </cell>
        </row>
        <row r="14">
          <cell r="B14">
            <v>24.754166666666666</v>
          </cell>
          <cell r="C14">
            <v>29.9</v>
          </cell>
          <cell r="D14">
            <v>20.399999999999999</v>
          </cell>
          <cell r="E14">
            <v>76.375</v>
          </cell>
          <cell r="F14">
            <v>90</v>
          </cell>
          <cell r="G14">
            <v>52</v>
          </cell>
          <cell r="H14">
            <v>18</v>
          </cell>
          <cell r="I14" t="str">
            <v>N</v>
          </cell>
          <cell r="J14">
            <v>34.200000000000003</v>
          </cell>
          <cell r="K14">
            <v>0.2</v>
          </cell>
        </row>
        <row r="15">
          <cell r="B15">
            <v>26.358333333333334</v>
          </cell>
          <cell r="C15">
            <v>33.799999999999997</v>
          </cell>
          <cell r="D15">
            <v>21.3</v>
          </cell>
          <cell r="E15">
            <v>73.083333333333329</v>
          </cell>
          <cell r="F15">
            <v>96</v>
          </cell>
          <cell r="G15">
            <v>40</v>
          </cell>
          <cell r="H15">
            <v>11.520000000000001</v>
          </cell>
          <cell r="I15" t="str">
            <v>NO</v>
          </cell>
          <cell r="J15">
            <v>37.440000000000005</v>
          </cell>
          <cell r="K15">
            <v>2.2000000000000002</v>
          </cell>
        </row>
        <row r="16">
          <cell r="B16">
            <v>27.033333333333331</v>
          </cell>
          <cell r="C16">
            <v>33.6</v>
          </cell>
          <cell r="D16">
            <v>22.9</v>
          </cell>
          <cell r="E16">
            <v>66.25</v>
          </cell>
          <cell r="F16">
            <v>86</v>
          </cell>
          <cell r="G16">
            <v>41</v>
          </cell>
          <cell r="H16">
            <v>19.440000000000001</v>
          </cell>
          <cell r="I16" t="str">
            <v>SO</v>
          </cell>
          <cell r="J16">
            <v>35.64</v>
          </cell>
          <cell r="K16">
            <v>0</v>
          </cell>
        </row>
        <row r="17">
          <cell r="B17">
            <v>25.654166666666669</v>
          </cell>
          <cell r="C17">
            <v>30.5</v>
          </cell>
          <cell r="D17">
            <v>21.9</v>
          </cell>
          <cell r="E17">
            <v>71.083333333333329</v>
          </cell>
          <cell r="F17">
            <v>95</v>
          </cell>
          <cell r="G17">
            <v>52</v>
          </cell>
          <cell r="H17">
            <v>21.96</v>
          </cell>
          <cell r="I17" t="str">
            <v>SO</v>
          </cell>
          <cell r="J17">
            <v>33.480000000000004</v>
          </cell>
          <cell r="K17">
            <v>4.8000000000000007</v>
          </cell>
        </row>
        <row r="18">
          <cell r="B18">
            <v>22.841666666666669</v>
          </cell>
          <cell r="C18">
            <v>27.1</v>
          </cell>
          <cell r="D18">
            <v>19.899999999999999</v>
          </cell>
          <cell r="E18">
            <v>85.541666666666671</v>
          </cell>
          <cell r="F18">
            <v>97</v>
          </cell>
          <cell r="G18">
            <v>65</v>
          </cell>
          <cell r="H18">
            <v>22.32</v>
          </cell>
          <cell r="I18" t="str">
            <v>L</v>
          </cell>
          <cell r="J18">
            <v>41.04</v>
          </cell>
          <cell r="K18">
            <v>17.599999999999998</v>
          </cell>
        </row>
        <row r="19">
          <cell r="B19">
            <v>24.587500000000002</v>
          </cell>
          <cell r="C19">
            <v>31.6</v>
          </cell>
          <cell r="D19">
            <v>19.399999999999999</v>
          </cell>
          <cell r="E19">
            <v>67.375</v>
          </cell>
          <cell r="F19">
            <v>97</v>
          </cell>
          <cell r="G19">
            <v>29</v>
          </cell>
          <cell r="H19">
            <v>15.840000000000002</v>
          </cell>
          <cell r="I19" t="str">
            <v>N</v>
          </cell>
          <cell r="J19">
            <v>28.08</v>
          </cell>
          <cell r="K19">
            <v>0.2</v>
          </cell>
        </row>
        <row r="20">
          <cell r="B20">
            <v>25.654166666666665</v>
          </cell>
          <cell r="C20">
            <v>34.4</v>
          </cell>
          <cell r="D20">
            <v>17.8</v>
          </cell>
          <cell r="E20">
            <v>47.875</v>
          </cell>
          <cell r="F20">
            <v>82</v>
          </cell>
          <cell r="G20">
            <v>14</v>
          </cell>
          <cell r="H20">
            <v>12.24</v>
          </cell>
          <cell r="I20" t="str">
            <v>N</v>
          </cell>
          <cell r="J20">
            <v>26.28</v>
          </cell>
          <cell r="K20">
            <v>0</v>
          </cell>
        </row>
        <row r="21">
          <cell r="B21">
            <v>27.254166666666663</v>
          </cell>
          <cell r="C21">
            <v>35.200000000000003</v>
          </cell>
          <cell r="D21">
            <v>20.9</v>
          </cell>
          <cell r="E21">
            <v>43.083333333333336</v>
          </cell>
          <cell r="F21">
            <v>66</v>
          </cell>
          <cell r="G21">
            <v>22</v>
          </cell>
          <cell r="H21">
            <v>11.879999999999999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28.483333333333334</v>
          </cell>
          <cell r="C22">
            <v>35</v>
          </cell>
          <cell r="D22">
            <v>22.2</v>
          </cell>
          <cell r="E22">
            <v>39.416666666666664</v>
          </cell>
          <cell r="F22">
            <v>60</v>
          </cell>
          <cell r="G22">
            <v>25</v>
          </cell>
          <cell r="H22">
            <v>19.079999999999998</v>
          </cell>
          <cell r="I22" t="str">
            <v>SO</v>
          </cell>
          <cell r="J22">
            <v>37.440000000000005</v>
          </cell>
          <cell r="K22">
            <v>0</v>
          </cell>
        </row>
        <row r="23">
          <cell r="B23">
            <v>28.999999999999996</v>
          </cell>
          <cell r="C23">
            <v>35.299999999999997</v>
          </cell>
          <cell r="D23">
            <v>21.7</v>
          </cell>
          <cell r="E23">
            <v>37</v>
          </cell>
          <cell r="F23">
            <v>59</v>
          </cell>
          <cell r="G23">
            <v>23</v>
          </cell>
          <cell r="H23">
            <v>15.120000000000001</v>
          </cell>
          <cell r="I23" t="str">
            <v>O</v>
          </cell>
          <cell r="J23">
            <v>30.6</v>
          </cell>
          <cell r="K23">
            <v>0</v>
          </cell>
        </row>
        <row r="24">
          <cell r="B24">
            <v>29.716666666666669</v>
          </cell>
          <cell r="C24">
            <v>36.299999999999997</v>
          </cell>
          <cell r="D24">
            <v>23.9</v>
          </cell>
          <cell r="E24">
            <v>34.291666666666664</v>
          </cell>
          <cell r="F24">
            <v>51</v>
          </cell>
          <cell r="G24">
            <v>20</v>
          </cell>
          <cell r="H24">
            <v>15.840000000000002</v>
          </cell>
          <cell r="I24" t="str">
            <v>O</v>
          </cell>
          <cell r="J24">
            <v>29.52</v>
          </cell>
          <cell r="K24">
            <v>0</v>
          </cell>
        </row>
        <row r="25">
          <cell r="B25">
            <v>32.5</v>
          </cell>
          <cell r="C25">
            <v>35.9</v>
          </cell>
          <cell r="D25">
            <v>25.2</v>
          </cell>
          <cell r="E25">
            <v>35.5</v>
          </cell>
          <cell r="F25">
            <v>51</v>
          </cell>
          <cell r="G25">
            <v>27</v>
          </cell>
          <cell r="H25">
            <v>16.920000000000002</v>
          </cell>
          <cell r="I25" t="str">
            <v>O</v>
          </cell>
          <cell r="J25">
            <v>34.200000000000003</v>
          </cell>
          <cell r="K25">
            <v>0</v>
          </cell>
        </row>
        <row r="26">
          <cell r="B26">
            <v>29.841666666666669</v>
          </cell>
          <cell r="C26">
            <v>35.9</v>
          </cell>
          <cell r="D26">
            <v>23.9</v>
          </cell>
          <cell r="E26">
            <v>49.25</v>
          </cell>
          <cell r="F26">
            <v>76</v>
          </cell>
          <cell r="G26">
            <v>33</v>
          </cell>
          <cell r="H26">
            <v>28.44</v>
          </cell>
          <cell r="I26" t="str">
            <v>L</v>
          </cell>
          <cell r="J26">
            <v>47.88</v>
          </cell>
          <cell r="K26">
            <v>0</v>
          </cell>
        </row>
        <row r="27">
          <cell r="B27">
            <v>29.866666666666671</v>
          </cell>
          <cell r="C27">
            <v>34.6</v>
          </cell>
          <cell r="D27">
            <v>24.8</v>
          </cell>
          <cell r="E27">
            <v>52.5</v>
          </cell>
          <cell r="F27">
            <v>75</v>
          </cell>
          <cell r="G27">
            <v>34</v>
          </cell>
          <cell r="H27">
            <v>12.96</v>
          </cell>
          <cell r="I27" t="str">
            <v>NE</v>
          </cell>
          <cell r="J27">
            <v>52.56</v>
          </cell>
          <cell r="K27">
            <v>2.2000000000000002</v>
          </cell>
        </row>
        <row r="28">
          <cell r="B28">
            <v>30.391666666666666</v>
          </cell>
          <cell r="C28">
            <v>34</v>
          </cell>
          <cell r="D28">
            <v>23.8</v>
          </cell>
          <cell r="E28">
            <v>52</v>
          </cell>
          <cell r="F28">
            <v>75</v>
          </cell>
          <cell r="G28">
            <v>38</v>
          </cell>
          <cell r="H28">
            <v>12.6</v>
          </cell>
          <cell r="I28" t="str">
            <v>SO</v>
          </cell>
          <cell r="J28">
            <v>36.72</v>
          </cell>
          <cell r="K28">
            <v>0</v>
          </cell>
        </row>
        <row r="29">
          <cell r="B29">
            <v>28.328571428571429</v>
          </cell>
          <cell r="C29">
            <v>33.1</v>
          </cell>
          <cell r="D29">
            <v>22.1</v>
          </cell>
          <cell r="E29">
            <v>62.071428571428569</v>
          </cell>
          <cell r="F29">
            <v>79</v>
          </cell>
          <cell r="G29">
            <v>48</v>
          </cell>
          <cell r="H29">
            <v>18.36</v>
          </cell>
          <cell r="I29" t="str">
            <v>SO</v>
          </cell>
          <cell r="J29">
            <v>42.12</v>
          </cell>
          <cell r="K29">
            <v>0</v>
          </cell>
        </row>
        <row r="30">
          <cell r="B30">
            <v>27.818750000000005</v>
          </cell>
          <cell r="C30">
            <v>31.6</v>
          </cell>
          <cell r="D30">
            <v>22.3</v>
          </cell>
          <cell r="E30">
            <v>73.0625</v>
          </cell>
          <cell r="F30">
            <v>95</v>
          </cell>
          <cell r="G30">
            <v>62</v>
          </cell>
          <cell r="H30">
            <v>18</v>
          </cell>
          <cell r="I30" t="str">
            <v>SO</v>
          </cell>
          <cell r="J30">
            <v>43.92</v>
          </cell>
          <cell r="K30">
            <v>10.6</v>
          </cell>
        </row>
        <row r="31">
          <cell r="B31">
            <v>23.641176470588238</v>
          </cell>
          <cell r="C31">
            <v>25.6</v>
          </cell>
          <cell r="D31">
            <v>21.2</v>
          </cell>
          <cell r="E31">
            <v>87.352941176470594</v>
          </cell>
          <cell r="F31">
            <v>97</v>
          </cell>
          <cell r="G31">
            <v>78</v>
          </cell>
          <cell r="H31">
            <v>14.04</v>
          </cell>
          <cell r="I31" t="str">
            <v>S</v>
          </cell>
          <cell r="J31">
            <v>40.680000000000007</v>
          </cell>
          <cell r="K31">
            <v>10.200000000000001</v>
          </cell>
        </row>
        <row r="32">
          <cell r="B32">
            <v>26.883333333333336</v>
          </cell>
          <cell r="C32">
            <v>29.5</v>
          </cell>
          <cell r="D32">
            <v>22</v>
          </cell>
          <cell r="E32">
            <v>68.583333333333329</v>
          </cell>
          <cell r="F32">
            <v>95</v>
          </cell>
          <cell r="G32">
            <v>58</v>
          </cell>
          <cell r="H32">
            <v>10.8</v>
          </cell>
          <cell r="I32" t="str">
            <v>N</v>
          </cell>
          <cell r="J32">
            <v>22.68</v>
          </cell>
          <cell r="K32">
            <v>0</v>
          </cell>
        </row>
        <row r="33">
          <cell r="B33">
            <v>25.783333333333331</v>
          </cell>
          <cell r="C33">
            <v>31.5</v>
          </cell>
          <cell r="D33">
            <v>22.3</v>
          </cell>
          <cell r="E33">
            <v>75.208333333333329</v>
          </cell>
          <cell r="F33">
            <v>93</v>
          </cell>
          <cell r="G33">
            <v>51</v>
          </cell>
          <cell r="H33">
            <v>18.36</v>
          </cell>
          <cell r="I33" t="str">
            <v>O</v>
          </cell>
          <cell r="J33">
            <v>36.72</v>
          </cell>
          <cell r="K33">
            <v>0</v>
          </cell>
        </row>
        <row r="34">
          <cell r="B34">
            <v>28.062499999999996</v>
          </cell>
          <cell r="C34">
            <v>35.4</v>
          </cell>
          <cell r="D34">
            <v>23.4</v>
          </cell>
          <cell r="E34">
            <v>67.208333333333329</v>
          </cell>
          <cell r="F34">
            <v>86</v>
          </cell>
          <cell r="G34">
            <v>38</v>
          </cell>
          <cell r="H34">
            <v>12.96</v>
          </cell>
          <cell r="I34" t="str">
            <v>SO</v>
          </cell>
          <cell r="J34">
            <v>34.56</v>
          </cell>
          <cell r="K34">
            <v>6.4</v>
          </cell>
        </row>
        <row r="35">
          <cell r="I35" t="str">
            <v>SO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26.137499999999999</v>
          </cell>
          <cell r="C5">
            <v>37.200000000000003</v>
          </cell>
          <cell r="D5">
            <v>18.399999999999999</v>
          </cell>
          <cell r="E5">
            <v>61.166666666666664</v>
          </cell>
          <cell r="F5">
            <v>92</v>
          </cell>
          <cell r="G5">
            <v>20</v>
          </cell>
          <cell r="H5">
            <v>18.36</v>
          </cell>
          <cell r="I5" t="str">
            <v>SO</v>
          </cell>
          <cell r="J5">
            <v>34.92</v>
          </cell>
          <cell r="K5">
            <v>0</v>
          </cell>
        </row>
        <row r="6">
          <cell r="B6">
            <v>29.412499999999998</v>
          </cell>
          <cell r="C6">
            <v>39.299999999999997</v>
          </cell>
          <cell r="D6">
            <v>21.5</v>
          </cell>
          <cell r="E6">
            <v>49.791666666666664</v>
          </cell>
          <cell r="F6">
            <v>84</v>
          </cell>
          <cell r="G6">
            <v>16</v>
          </cell>
          <cell r="H6">
            <v>23.040000000000003</v>
          </cell>
          <cell r="I6" t="str">
            <v>SO</v>
          </cell>
          <cell r="J6">
            <v>37.800000000000004</v>
          </cell>
          <cell r="K6">
            <v>0</v>
          </cell>
        </row>
        <row r="7">
          <cell r="B7">
            <v>28.541666666666671</v>
          </cell>
          <cell r="C7">
            <v>39.700000000000003</v>
          </cell>
          <cell r="D7">
            <v>22.1</v>
          </cell>
          <cell r="E7">
            <v>54.5</v>
          </cell>
          <cell r="F7">
            <v>81</v>
          </cell>
          <cell r="G7">
            <v>18</v>
          </cell>
          <cell r="H7">
            <v>18.720000000000002</v>
          </cell>
          <cell r="I7" t="str">
            <v>SO</v>
          </cell>
          <cell r="J7">
            <v>50.76</v>
          </cell>
          <cell r="K7">
            <v>1.7999999999999998</v>
          </cell>
        </row>
        <row r="8">
          <cell r="B8">
            <v>29.416666666666668</v>
          </cell>
          <cell r="C8">
            <v>39.299999999999997</v>
          </cell>
          <cell r="D8">
            <v>22.2</v>
          </cell>
          <cell r="E8">
            <v>50.291666666666664</v>
          </cell>
          <cell r="F8">
            <v>83</v>
          </cell>
          <cell r="G8">
            <v>17</v>
          </cell>
          <cell r="H8">
            <v>19.440000000000001</v>
          </cell>
          <cell r="I8" t="str">
            <v>SO</v>
          </cell>
          <cell r="J8">
            <v>50.04</v>
          </cell>
          <cell r="K8">
            <v>0</v>
          </cell>
        </row>
        <row r="9">
          <cell r="B9">
            <v>30.237500000000001</v>
          </cell>
          <cell r="C9">
            <v>39.700000000000003</v>
          </cell>
          <cell r="D9">
            <v>23.1</v>
          </cell>
          <cell r="E9">
            <v>39.583333333333336</v>
          </cell>
          <cell r="F9">
            <v>64</v>
          </cell>
          <cell r="G9">
            <v>18</v>
          </cell>
          <cell r="H9">
            <v>20.16</v>
          </cell>
          <cell r="I9" t="str">
            <v>SO</v>
          </cell>
          <cell r="J9">
            <v>50.76</v>
          </cell>
          <cell r="K9">
            <v>0</v>
          </cell>
        </row>
        <row r="10">
          <cell r="B10">
            <v>23.808333333333337</v>
          </cell>
          <cell r="C10">
            <v>31.9</v>
          </cell>
          <cell r="D10">
            <v>19.2</v>
          </cell>
          <cell r="E10">
            <v>70.75</v>
          </cell>
          <cell r="F10">
            <v>86</v>
          </cell>
          <cell r="G10">
            <v>45</v>
          </cell>
          <cell r="H10">
            <v>14.04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23.279166666666669</v>
          </cell>
          <cell r="C11">
            <v>33</v>
          </cell>
          <cell r="D11">
            <v>20.3</v>
          </cell>
          <cell r="E11">
            <v>81.416666666666671</v>
          </cell>
          <cell r="F11">
            <v>98</v>
          </cell>
          <cell r="G11">
            <v>32</v>
          </cell>
          <cell r="H11">
            <v>23.040000000000003</v>
          </cell>
          <cell r="I11" t="str">
            <v>SO</v>
          </cell>
          <cell r="J11">
            <v>39.6</v>
          </cell>
          <cell r="K11">
            <v>25.400000000000002</v>
          </cell>
        </row>
        <row r="12">
          <cell r="B12">
            <v>24.004166666666659</v>
          </cell>
          <cell r="C12">
            <v>29.8</v>
          </cell>
          <cell r="D12">
            <v>20.2</v>
          </cell>
          <cell r="E12">
            <v>77.5</v>
          </cell>
          <cell r="F12">
            <v>98</v>
          </cell>
          <cell r="G12">
            <v>49</v>
          </cell>
          <cell r="H12">
            <v>9</v>
          </cell>
          <cell r="I12" t="str">
            <v>SO</v>
          </cell>
          <cell r="J12">
            <v>20.88</v>
          </cell>
          <cell r="K12">
            <v>0.2</v>
          </cell>
        </row>
        <row r="13">
          <cell r="B13">
            <v>24.900000000000002</v>
          </cell>
          <cell r="C13">
            <v>34.6</v>
          </cell>
          <cell r="D13">
            <v>19.7</v>
          </cell>
          <cell r="E13">
            <v>75.041666666666671</v>
          </cell>
          <cell r="F13">
            <v>98</v>
          </cell>
          <cell r="G13">
            <v>31</v>
          </cell>
          <cell r="H13">
            <v>13.32</v>
          </cell>
          <cell r="I13" t="str">
            <v>SO</v>
          </cell>
          <cell r="J13">
            <v>35.64</v>
          </cell>
          <cell r="K13">
            <v>7.6</v>
          </cell>
        </row>
        <row r="14">
          <cell r="B14">
            <v>23.837500000000002</v>
          </cell>
          <cell r="C14">
            <v>30.7</v>
          </cell>
          <cell r="D14">
            <v>19.600000000000001</v>
          </cell>
          <cell r="E14">
            <v>78.375</v>
          </cell>
          <cell r="F14">
            <v>99</v>
          </cell>
          <cell r="G14">
            <v>49</v>
          </cell>
          <cell r="H14">
            <v>14.04</v>
          </cell>
          <cell r="I14" t="str">
            <v>SO</v>
          </cell>
          <cell r="J14">
            <v>38.159999999999997</v>
          </cell>
          <cell r="K14">
            <v>40.800000000000004</v>
          </cell>
        </row>
        <row r="15">
          <cell r="B15">
            <v>25.595833333333335</v>
          </cell>
          <cell r="C15">
            <v>33.5</v>
          </cell>
          <cell r="D15">
            <v>20.2</v>
          </cell>
          <cell r="E15">
            <v>72.958333333333329</v>
          </cell>
          <cell r="F15">
            <v>99</v>
          </cell>
          <cell r="G15">
            <v>37</v>
          </cell>
          <cell r="H15">
            <v>7.9200000000000008</v>
          </cell>
          <cell r="I15" t="str">
            <v>SO</v>
          </cell>
          <cell r="J15">
            <v>20.88</v>
          </cell>
          <cell r="K15">
            <v>0</v>
          </cell>
        </row>
        <row r="16">
          <cell r="B16">
            <v>26.641666666666666</v>
          </cell>
          <cell r="C16">
            <v>33.1</v>
          </cell>
          <cell r="D16">
            <v>22.3</v>
          </cell>
          <cell r="E16">
            <v>65.541666666666671</v>
          </cell>
          <cell r="F16">
            <v>91</v>
          </cell>
          <cell r="G16">
            <v>38</v>
          </cell>
          <cell r="H16">
            <v>23.400000000000002</v>
          </cell>
          <cell r="I16" t="str">
            <v>SO</v>
          </cell>
          <cell r="J16">
            <v>41.04</v>
          </cell>
          <cell r="K16">
            <v>0</v>
          </cell>
        </row>
        <row r="17">
          <cell r="B17">
            <v>24.691666666666663</v>
          </cell>
          <cell r="C17">
            <v>28.1</v>
          </cell>
          <cell r="D17">
            <v>22.5</v>
          </cell>
          <cell r="E17">
            <v>72.833333333333329</v>
          </cell>
          <cell r="F17">
            <v>87</v>
          </cell>
          <cell r="G17">
            <v>55</v>
          </cell>
          <cell r="H17">
            <v>18</v>
          </cell>
          <cell r="I17" t="str">
            <v>SO</v>
          </cell>
          <cell r="J17">
            <v>33.480000000000004</v>
          </cell>
          <cell r="K17">
            <v>0.2</v>
          </cell>
        </row>
        <row r="18">
          <cell r="B18">
            <v>22.645833333333339</v>
          </cell>
          <cell r="C18">
            <v>28</v>
          </cell>
          <cell r="D18">
            <v>20.2</v>
          </cell>
          <cell r="E18">
            <v>84.791666666666671</v>
          </cell>
          <cell r="F18">
            <v>98</v>
          </cell>
          <cell r="G18">
            <v>60</v>
          </cell>
          <cell r="H18">
            <v>13.68</v>
          </cell>
          <cell r="I18" t="str">
            <v>SO</v>
          </cell>
          <cell r="J18">
            <v>38.159999999999997</v>
          </cell>
          <cell r="K18">
            <v>10</v>
          </cell>
        </row>
        <row r="19">
          <cell r="B19">
            <v>24.8</v>
          </cell>
          <cell r="C19">
            <v>32.6</v>
          </cell>
          <cell r="D19">
            <v>18.8</v>
          </cell>
          <cell r="E19">
            <v>63.25</v>
          </cell>
          <cell r="F19">
            <v>98</v>
          </cell>
          <cell r="G19">
            <v>20</v>
          </cell>
          <cell r="H19">
            <v>11.16</v>
          </cell>
          <cell r="I19" t="str">
            <v>SO</v>
          </cell>
          <cell r="J19">
            <v>31.680000000000003</v>
          </cell>
          <cell r="K19">
            <v>0</v>
          </cell>
        </row>
        <row r="20">
          <cell r="B20">
            <v>24.225000000000005</v>
          </cell>
          <cell r="C20">
            <v>32.799999999999997</v>
          </cell>
          <cell r="D20">
            <v>15.8</v>
          </cell>
          <cell r="E20">
            <v>52.125</v>
          </cell>
          <cell r="F20">
            <v>87</v>
          </cell>
          <cell r="G20">
            <v>16</v>
          </cell>
          <cell r="H20">
            <v>7.5600000000000005</v>
          </cell>
          <cell r="I20" t="str">
            <v>SO</v>
          </cell>
          <cell r="J20">
            <v>28.08</v>
          </cell>
          <cell r="K20">
            <v>0</v>
          </cell>
        </row>
        <row r="21">
          <cell r="B21">
            <v>25.545833333333338</v>
          </cell>
          <cell r="C21">
            <v>34.9</v>
          </cell>
          <cell r="D21">
            <v>16.399999999999999</v>
          </cell>
          <cell r="E21">
            <v>47.375</v>
          </cell>
          <cell r="F21">
            <v>81</v>
          </cell>
          <cell r="G21">
            <v>18</v>
          </cell>
          <cell r="H21">
            <v>11.879999999999999</v>
          </cell>
          <cell r="I21" t="str">
            <v>SO</v>
          </cell>
          <cell r="J21">
            <v>28.44</v>
          </cell>
          <cell r="K21">
            <v>0</v>
          </cell>
        </row>
        <row r="22">
          <cell r="B22">
            <v>26.683333333333337</v>
          </cell>
          <cell r="C22">
            <v>35</v>
          </cell>
          <cell r="D22">
            <v>18.399999999999999</v>
          </cell>
          <cell r="E22">
            <v>46.333333333333336</v>
          </cell>
          <cell r="F22">
            <v>84</v>
          </cell>
          <cell r="G22">
            <v>19</v>
          </cell>
          <cell r="H22">
            <v>17.64</v>
          </cell>
          <cell r="I22" t="str">
            <v>SO</v>
          </cell>
          <cell r="J22">
            <v>38.880000000000003</v>
          </cell>
          <cell r="K22">
            <v>0</v>
          </cell>
        </row>
        <row r="23">
          <cell r="B23">
            <v>27.287499999999998</v>
          </cell>
          <cell r="C23">
            <v>36.700000000000003</v>
          </cell>
          <cell r="D23">
            <v>18.3</v>
          </cell>
          <cell r="E23">
            <v>44.041666666666664</v>
          </cell>
          <cell r="F23">
            <v>82</v>
          </cell>
          <cell r="G23">
            <v>17</v>
          </cell>
          <cell r="H23">
            <v>19.440000000000001</v>
          </cell>
          <cell r="I23" t="str">
            <v>SO</v>
          </cell>
          <cell r="J23">
            <v>33.840000000000003</v>
          </cell>
          <cell r="K23">
            <v>0</v>
          </cell>
        </row>
        <row r="24">
          <cell r="B24">
            <v>27.404166666666658</v>
          </cell>
          <cell r="C24">
            <v>36.6</v>
          </cell>
          <cell r="D24">
            <v>18.100000000000001</v>
          </cell>
          <cell r="E24">
            <v>45.041666666666664</v>
          </cell>
          <cell r="F24">
            <v>84</v>
          </cell>
          <cell r="G24">
            <v>16</v>
          </cell>
          <cell r="H24">
            <v>12.96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27.654166666666669</v>
          </cell>
          <cell r="C25">
            <v>36</v>
          </cell>
          <cell r="D25">
            <v>18.600000000000001</v>
          </cell>
          <cell r="E25">
            <v>44.458333333333336</v>
          </cell>
          <cell r="F25">
            <v>80</v>
          </cell>
          <cell r="G25">
            <v>21</v>
          </cell>
          <cell r="H25">
            <v>18.720000000000002</v>
          </cell>
          <cell r="I25" t="str">
            <v>SO</v>
          </cell>
          <cell r="J25">
            <v>38.880000000000003</v>
          </cell>
          <cell r="K25">
            <v>0</v>
          </cell>
        </row>
        <row r="26">
          <cell r="B26">
            <v>26.958333333333332</v>
          </cell>
          <cell r="C26">
            <v>36.6</v>
          </cell>
          <cell r="D26">
            <v>21.3</v>
          </cell>
          <cell r="E26">
            <v>56.125</v>
          </cell>
          <cell r="F26">
            <v>79</v>
          </cell>
          <cell r="G26">
            <v>26</v>
          </cell>
          <cell r="H26">
            <v>16.920000000000002</v>
          </cell>
          <cell r="I26" t="str">
            <v>SO</v>
          </cell>
          <cell r="J26">
            <v>40.32</v>
          </cell>
          <cell r="K26">
            <v>0</v>
          </cell>
        </row>
        <row r="27">
          <cell r="B27">
            <v>27.208333333333329</v>
          </cell>
          <cell r="C27">
            <v>35</v>
          </cell>
          <cell r="D27">
            <v>21.3</v>
          </cell>
          <cell r="E27">
            <v>60.083333333333336</v>
          </cell>
          <cell r="F27">
            <v>86</v>
          </cell>
          <cell r="G27">
            <v>31</v>
          </cell>
          <cell r="H27">
            <v>12.6</v>
          </cell>
          <cell r="I27" t="str">
            <v>SO</v>
          </cell>
          <cell r="J27">
            <v>40.680000000000007</v>
          </cell>
          <cell r="K27">
            <v>0</v>
          </cell>
        </row>
        <row r="28">
          <cell r="B28">
            <v>27.204166666666666</v>
          </cell>
          <cell r="C28">
            <v>36.700000000000003</v>
          </cell>
          <cell r="D28">
            <v>19.100000000000001</v>
          </cell>
          <cell r="E28">
            <v>54.666666666666664</v>
          </cell>
          <cell r="F28">
            <v>86</v>
          </cell>
          <cell r="G28">
            <v>21</v>
          </cell>
          <cell r="H28">
            <v>16.559999999999999</v>
          </cell>
          <cell r="I28" t="str">
            <v>SO</v>
          </cell>
          <cell r="J28">
            <v>32.04</v>
          </cell>
          <cell r="K28">
            <v>0</v>
          </cell>
        </row>
        <row r="29">
          <cell r="B29">
            <v>27.395833333333332</v>
          </cell>
          <cell r="C29">
            <v>34.299999999999997</v>
          </cell>
          <cell r="D29">
            <v>23.4</v>
          </cell>
          <cell r="E29">
            <v>55.083333333333336</v>
          </cell>
          <cell r="F29">
            <v>73</v>
          </cell>
          <cell r="G29">
            <v>34</v>
          </cell>
          <cell r="H29">
            <v>22.68</v>
          </cell>
          <cell r="I29" t="str">
            <v>SO</v>
          </cell>
          <cell r="J29">
            <v>40.32</v>
          </cell>
          <cell r="K29">
            <v>0</v>
          </cell>
        </row>
        <row r="30">
          <cell r="B30">
            <v>27.137499999999992</v>
          </cell>
          <cell r="C30">
            <v>34.799999999999997</v>
          </cell>
          <cell r="D30">
            <v>23.7</v>
          </cell>
          <cell r="E30">
            <v>70.958333333333329</v>
          </cell>
          <cell r="F30">
            <v>83</v>
          </cell>
          <cell r="G30">
            <v>39</v>
          </cell>
          <cell r="H30">
            <v>23.040000000000003</v>
          </cell>
          <cell r="I30" t="str">
            <v>SO</v>
          </cell>
          <cell r="J30">
            <v>43.56</v>
          </cell>
          <cell r="K30">
            <v>0</v>
          </cell>
        </row>
        <row r="31">
          <cell r="B31">
            <v>22.545833333333331</v>
          </cell>
          <cell r="C31">
            <v>25.1</v>
          </cell>
          <cell r="D31">
            <v>21.3</v>
          </cell>
          <cell r="E31">
            <v>92.875</v>
          </cell>
          <cell r="F31">
            <v>99</v>
          </cell>
          <cell r="G31">
            <v>81</v>
          </cell>
          <cell r="H31">
            <v>11.16</v>
          </cell>
          <cell r="I31" t="str">
            <v>SO</v>
          </cell>
          <cell r="J31">
            <v>36.36</v>
          </cell>
          <cell r="K31">
            <v>37.6</v>
          </cell>
        </row>
        <row r="32">
          <cell r="B32">
            <v>23.779166666666672</v>
          </cell>
          <cell r="C32">
            <v>28.9</v>
          </cell>
          <cell r="D32">
            <v>20.6</v>
          </cell>
          <cell r="E32">
            <v>80.833333333333329</v>
          </cell>
          <cell r="F32">
            <v>95</v>
          </cell>
          <cell r="G32">
            <v>56</v>
          </cell>
          <cell r="H32">
            <v>2.16</v>
          </cell>
          <cell r="I32" t="str">
            <v>SO</v>
          </cell>
          <cell r="J32">
            <v>15.120000000000001</v>
          </cell>
          <cell r="K32">
            <v>0.2</v>
          </cell>
        </row>
        <row r="33">
          <cell r="B33">
            <v>24.766666666666669</v>
          </cell>
          <cell r="C33">
            <v>31.5</v>
          </cell>
          <cell r="D33">
            <v>20.8</v>
          </cell>
          <cell r="E33">
            <v>77.375</v>
          </cell>
          <cell r="F33">
            <v>98</v>
          </cell>
          <cell r="G33">
            <v>46</v>
          </cell>
          <cell r="H33">
            <v>17.64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27.570833333333336</v>
          </cell>
          <cell r="C34">
            <v>35.1</v>
          </cell>
          <cell r="D34">
            <v>21.8</v>
          </cell>
          <cell r="E34">
            <v>66.708333333333329</v>
          </cell>
          <cell r="F34">
            <v>90</v>
          </cell>
          <cell r="G34">
            <v>34</v>
          </cell>
          <cell r="H34">
            <v>11.520000000000001</v>
          </cell>
          <cell r="I34" t="str">
            <v>SO</v>
          </cell>
          <cell r="J34">
            <v>28.08</v>
          </cell>
          <cell r="K34">
            <v>0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24.666666666666668</v>
          </cell>
          <cell r="C5">
            <v>29.8</v>
          </cell>
          <cell r="D5">
            <v>19.600000000000001</v>
          </cell>
          <cell r="E5">
            <v>73</v>
          </cell>
          <cell r="F5">
            <v>94</v>
          </cell>
          <cell r="G5">
            <v>55</v>
          </cell>
          <cell r="H5">
            <v>28.08</v>
          </cell>
          <cell r="I5" t="str">
            <v>NE</v>
          </cell>
          <cell r="J5">
            <v>50.76</v>
          </cell>
          <cell r="K5">
            <v>0</v>
          </cell>
        </row>
        <row r="6">
          <cell r="B6">
            <v>29.258333333333336</v>
          </cell>
          <cell r="C6">
            <v>36.799999999999997</v>
          </cell>
          <cell r="D6">
            <v>23.1</v>
          </cell>
          <cell r="E6">
            <v>59.083333333333336</v>
          </cell>
          <cell r="F6">
            <v>81</v>
          </cell>
          <cell r="G6">
            <v>33</v>
          </cell>
          <cell r="H6">
            <v>34.200000000000003</v>
          </cell>
          <cell r="I6" t="str">
            <v>NE</v>
          </cell>
          <cell r="J6">
            <v>50.76</v>
          </cell>
          <cell r="K6">
            <v>0</v>
          </cell>
        </row>
        <row r="7">
          <cell r="B7">
            <v>28.537500000000009</v>
          </cell>
          <cell r="C7">
            <v>35.799999999999997</v>
          </cell>
          <cell r="D7">
            <v>23.2</v>
          </cell>
          <cell r="E7">
            <v>62</v>
          </cell>
          <cell r="F7">
            <v>86</v>
          </cell>
          <cell r="G7">
            <v>38</v>
          </cell>
          <cell r="H7">
            <v>16.559999999999999</v>
          </cell>
          <cell r="I7" t="str">
            <v>L</v>
          </cell>
          <cell r="J7">
            <v>40.32</v>
          </cell>
          <cell r="K7">
            <v>0</v>
          </cell>
        </row>
        <row r="8">
          <cell r="B8">
            <v>29.529166666666665</v>
          </cell>
          <cell r="C8">
            <v>38.1</v>
          </cell>
          <cell r="D8">
            <v>22.5</v>
          </cell>
          <cell r="E8">
            <v>61</v>
          </cell>
          <cell r="F8">
            <v>93</v>
          </cell>
          <cell r="G8">
            <v>29</v>
          </cell>
          <cell r="H8">
            <v>29.16</v>
          </cell>
          <cell r="I8" t="str">
            <v>NO</v>
          </cell>
          <cell r="J8">
            <v>64.08</v>
          </cell>
          <cell r="K8">
            <v>1</v>
          </cell>
        </row>
        <row r="9">
          <cell r="B9">
            <v>28.483333333333334</v>
          </cell>
          <cell r="C9">
            <v>37.1</v>
          </cell>
          <cell r="D9">
            <v>22.8</v>
          </cell>
          <cell r="E9">
            <v>54.75</v>
          </cell>
          <cell r="F9">
            <v>80</v>
          </cell>
          <cell r="G9">
            <v>32</v>
          </cell>
          <cell r="H9">
            <v>43.92</v>
          </cell>
          <cell r="I9" t="str">
            <v>N</v>
          </cell>
          <cell r="J9">
            <v>65.88000000000001</v>
          </cell>
          <cell r="K9">
            <v>0</v>
          </cell>
        </row>
        <row r="10">
          <cell r="B10">
            <v>22.116666666666664</v>
          </cell>
          <cell r="C10">
            <v>25.5</v>
          </cell>
          <cell r="D10">
            <v>19.2</v>
          </cell>
          <cell r="E10">
            <v>85.958333333333329</v>
          </cell>
          <cell r="F10">
            <v>95</v>
          </cell>
          <cell r="G10">
            <v>71</v>
          </cell>
          <cell r="H10">
            <v>18.720000000000002</v>
          </cell>
          <cell r="I10" t="str">
            <v>L</v>
          </cell>
          <cell r="J10">
            <v>36.72</v>
          </cell>
          <cell r="K10">
            <v>2.4</v>
          </cell>
        </row>
        <row r="11">
          <cell r="B11">
            <v>24.820833333333329</v>
          </cell>
          <cell r="C11">
            <v>31.4</v>
          </cell>
          <cell r="D11">
            <v>21.3</v>
          </cell>
          <cell r="E11">
            <v>83.083333333333329</v>
          </cell>
          <cell r="F11">
            <v>97</v>
          </cell>
          <cell r="G11">
            <v>55</v>
          </cell>
          <cell r="H11">
            <v>21.6</v>
          </cell>
          <cell r="I11" t="str">
            <v>NE</v>
          </cell>
          <cell r="J11">
            <v>33.840000000000003</v>
          </cell>
          <cell r="K11">
            <v>2.4</v>
          </cell>
        </row>
        <row r="12">
          <cell r="B12">
            <v>24.875</v>
          </cell>
          <cell r="C12">
            <v>29.2</v>
          </cell>
          <cell r="D12">
            <v>21.2</v>
          </cell>
          <cell r="E12">
            <v>85.958333333333329</v>
          </cell>
          <cell r="F12">
            <v>98</v>
          </cell>
          <cell r="G12">
            <v>63</v>
          </cell>
          <cell r="H12">
            <v>14.76</v>
          </cell>
          <cell r="I12" t="str">
            <v>NE</v>
          </cell>
          <cell r="J12">
            <v>23.040000000000003</v>
          </cell>
          <cell r="K12">
            <v>0.2</v>
          </cell>
        </row>
        <row r="13">
          <cell r="B13">
            <v>26.920833333333334</v>
          </cell>
          <cell r="C13">
            <v>34.5</v>
          </cell>
          <cell r="D13">
            <v>21.1</v>
          </cell>
          <cell r="E13">
            <v>74.75</v>
          </cell>
          <cell r="F13">
            <v>96</v>
          </cell>
          <cell r="G13">
            <v>46</v>
          </cell>
          <cell r="H13">
            <v>20.52</v>
          </cell>
          <cell r="I13" t="str">
            <v>NE</v>
          </cell>
          <cell r="J13">
            <v>36.72</v>
          </cell>
          <cell r="K13">
            <v>0</v>
          </cell>
        </row>
        <row r="14">
          <cell r="B14">
            <v>24.491666666666664</v>
          </cell>
          <cell r="C14">
            <v>30.6</v>
          </cell>
          <cell r="D14">
            <v>20.399999999999999</v>
          </cell>
          <cell r="E14">
            <v>80.166666666666671</v>
          </cell>
          <cell r="F14">
            <v>97</v>
          </cell>
          <cell r="G14">
            <v>53</v>
          </cell>
          <cell r="H14">
            <v>34.56</v>
          </cell>
          <cell r="I14" t="str">
            <v>SO</v>
          </cell>
          <cell r="J14">
            <v>54</v>
          </cell>
          <cell r="K14">
            <v>11.6</v>
          </cell>
        </row>
        <row r="15">
          <cell r="B15">
            <v>26.291666666666668</v>
          </cell>
          <cell r="C15">
            <v>33</v>
          </cell>
          <cell r="D15">
            <v>21</v>
          </cell>
          <cell r="E15">
            <v>76</v>
          </cell>
          <cell r="F15">
            <v>97</v>
          </cell>
          <cell r="G15">
            <v>47</v>
          </cell>
          <cell r="H15">
            <v>14.04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27.762499999999999</v>
          </cell>
          <cell r="C16">
            <v>33.5</v>
          </cell>
          <cell r="D16">
            <v>22.4</v>
          </cell>
          <cell r="E16">
            <v>62.041666666666664</v>
          </cell>
          <cell r="F16">
            <v>88</v>
          </cell>
          <cell r="G16">
            <v>41</v>
          </cell>
          <cell r="H16">
            <v>27.36</v>
          </cell>
          <cell r="I16" t="str">
            <v>NE</v>
          </cell>
          <cell r="J16">
            <v>45.72</v>
          </cell>
          <cell r="K16">
            <v>0</v>
          </cell>
        </row>
        <row r="17">
          <cell r="B17">
            <v>26.016666666666669</v>
          </cell>
          <cell r="C17">
            <v>29.1</v>
          </cell>
          <cell r="D17">
            <v>23.4</v>
          </cell>
          <cell r="E17">
            <v>67.833333333333329</v>
          </cell>
          <cell r="F17">
            <v>92</v>
          </cell>
          <cell r="G17">
            <v>57</v>
          </cell>
          <cell r="H17">
            <v>31.319999999999997</v>
          </cell>
          <cell r="I17" t="str">
            <v>NE</v>
          </cell>
          <cell r="J17">
            <v>46.080000000000005</v>
          </cell>
          <cell r="K17">
            <v>0.6</v>
          </cell>
        </row>
        <row r="18">
          <cell r="B18">
            <v>23.875000000000004</v>
          </cell>
          <cell r="C18">
            <v>27.3</v>
          </cell>
          <cell r="D18">
            <v>21.5</v>
          </cell>
          <cell r="E18">
            <v>83.916666666666671</v>
          </cell>
          <cell r="F18">
            <v>94</v>
          </cell>
          <cell r="G18">
            <v>67</v>
          </cell>
          <cell r="H18">
            <v>19.440000000000001</v>
          </cell>
          <cell r="I18" t="str">
            <v>SO</v>
          </cell>
          <cell r="J18">
            <v>47.16</v>
          </cell>
          <cell r="K18">
            <v>2</v>
          </cell>
        </row>
        <row r="19">
          <cell r="B19">
            <v>25.129166666666666</v>
          </cell>
          <cell r="C19">
            <v>32.9</v>
          </cell>
          <cell r="D19">
            <v>16.899999999999999</v>
          </cell>
          <cell r="E19">
            <v>67.375</v>
          </cell>
          <cell r="F19">
            <v>98</v>
          </cell>
          <cell r="G19">
            <v>28</v>
          </cell>
          <cell r="H19">
            <v>21.6</v>
          </cell>
          <cell r="I19" t="str">
            <v>S</v>
          </cell>
          <cell r="J19">
            <v>46.080000000000005</v>
          </cell>
          <cell r="K19">
            <v>0.2</v>
          </cell>
        </row>
        <row r="20">
          <cell r="B20">
            <v>24.554166666666664</v>
          </cell>
          <cell r="C20">
            <v>32.799999999999997</v>
          </cell>
          <cell r="D20">
            <v>13.6</v>
          </cell>
          <cell r="E20">
            <v>55.625</v>
          </cell>
          <cell r="F20">
            <v>94</v>
          </cell>
          <cell r="G20">
            <v>28</v>
          </cell>
          <cell r="H20">
            <v>13.68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26.004166666666666</v>
          </cell>
          <cell r="C21">
            <v>35.200000000000003</v>
          </cell>
          <cell r="D21">
            <v>15.6</v>
          </cell>
          <cell r="F21">
            <v>91</v>
          </cell>
          <cell r="G21">
            <v>28</v>
          </cell>
          <cell r="H21">
            <v>18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28.337500000000006</v>
          </cell>
          <cell r="C22">
            <v>35.9</v>
          </cell>
          <cell r="D22">
            <v>21.1</v>
          </cell>
          <cell r="E22">
            <v>44.208333333333336</v>
          </cell>
          <cell r="F22">
            <v>70</v>
          </cell>
          <cell r="G22">
            <v>25</v>
          </cell>
          <cell r="H22">
            <v>24.840000000000003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28.729166666666668</v>
          </cell>
          <cell r="C23">
            <v>36.6</v>
          </cell>
          <cell r="D23">
            <v>21.6</v>
          </cell>
          <cell r="E23">
            <v>39.583333333333336</v>
          </cell>
          <cell r="F23">
            <v>60</v>
          </cell>
          <cell r="G23">
            <v>22</v>
          </cell>
          <cell r="H23">
            <v>23.759999999999998</v>
          </cell>
          <cell r="J23">
            <v>37.800000000000004</v>
          </cell>
          <cell r="K23">
            <v>0</v>
          </cell>
        </row>
        <row r="24">
          <cell r="B24">
            <v>28.712500000000002</v>
          </cell>
          <cell r="C24">
            <v>37.200000000000003</v>
          </cell>
          <cell r="D24">
            <v>17.899999999999999</v>
          </cell>
          <cell r="E24">
            <v>45.166666666666664</v>
          </cell>
          <cell r="F24">
            <v>79</v>
          </cell>
          <cell r="G24">
            <v>25</v>
          </cell>
          <cell r="H24">
            <v>24.12</v>
          </cell>
          <cell r="I24" t="str">
            <v>NE</v>
          </cell>
          <cell r="J24">
            <v>37.440000000000005</v>
          </cell>
          <cell r="K24">
            <v>0</v>
          </cell>
        </row>
        <row r="25">
          <cell r="B25">
            <v>29.770833333333332</v>
          </cell>
          <cell r="C25">
            <v>37.4</v>
          </cell>
          <cell r="D25">
            <v>23.4</v>
          </cell>
          <cell r="E25">
            <v>43.291666666666664</v>
          </cell>
          <cell r="F25">
            <v>58</v>
          </cell>
          <cell r="G25">
            <v>24</v>
          </cell>
          <cell r="H25">
            <v>32.76</v>
          </cell>
          <cell r="I25" t="str">
            <v>NE</v>
          </cell>
          <cell r="J25">
            <v>45</v>
          </cell>
          <cell r="K25">
            <v>0</v>
          </cell>
        </row>
        <row r="26">
          <cell r="B26">
            <v>29.149999999999995</v>
          </cell>
          <cell r="C26">
            <v>38.4</v>
          </cell>
          <cell r="D26">
            <v>20.5</v>
          </cell>
          <cell r="E26">
            <v>52</v>
          </cell>
          <cell r="F26">
            <v>88</v>
          </cell>
          <cell r="G26">
            <v>25</v>
          </cell>
          <cell r="H26">
            <v>21.96</v>
          </cell>
          <cell r="I26" t="str">
            <v>NE</v>
          </cell>
          <cell r="J26">
            <v>42.12</v>
          </cell>
          <cell r="K26">
            <v>0</v>
          </cell>
        </row>
        <row r="27">
          <cell r="B27">
            <v>28.608333333333334</v>
          </cell>
          <cell r="C27">
            <v>36.299999999999997</v>
          </cell>
          <cell r="D27">
            <v>22.9</v>
          </cell>
          <cell r="E27">
            <v>60</v>
          </cell>
          <cell r="F27">
            <v>86</v>
          </cell>
          <cell r="G27">
            <v>35</v>
          </cell>
          <cell r="H27">
            <v>21.240000000000002</v>
          </cell>
          <cell r="I27" t="str">
            <v>SO</v>
          </cell>
          <cell r="J27">
            <v>43.56</v>
          </cell>
          <cell r="K27">
            <v>0</v>
          </cell>
        </row>
        <row r="28">
          <cell r="B28">
            <v>27.799999999999997</v>
          </cell>
          <cell r="C28">
            <v>35.200000000000003</v>
          </cell>
          <cell r="D28">
            <v>19</v>
          </cell>
          <cell r="E28">
            <v>59.416666666666664</v>
          </cell>
          <cell r="F28">
            <v>92</v>
          </cell>
          <cell r="G28">
            <v>33</v>
          </cell>
          <cell r="H28">
            <v>27.36</v>
          </cell>
          <cell r="I28" t="str">
            <v>NE</v>
          </cell>
          <cell r="J28">
            <v>46.800000000000004</v>
          </cell>
          <cell r="K28">
            <v>0</v>
          </cell>
        </row>
        <row r="29">
          <cell r="B29">
            <v>28.162499999999994</v>
          </cell>
          <cell r="C29">
            <v>35.4</v>
          </cell>
          <cell r="D29">
            <v>22.9</v>
          </cell>
          <cell r="E29">
            <v>52.791666666666664</v>
          </cell>
          <cell r="F29">
            <v>66</v>
          </cell>
          <cell r="G29">
            <v>37</v>
          </cell>
          <cell r="H29">
            <v>27</v>
          </cell>
          <cell r="I29" t="str">
            <v>NE</v>
          </cell>
          <cell r="J29">
            <v>50.04</v>
          </cell>
          <cell r="K29">
            <v>0</v>
          </cell>
        </row>
        <row r="30">
          <cell r="B30">
            <v>27.608333333333331</v>
          </cell>
          <cell r="C30">
            <v>34.299999999999997</v>
          </cell>
          <cell r="D30">
            <v>22.4</v>
          </cell>
          <cell r="E30">
            <v>68.125</v>
          </cell>
          <cell r="F30">
            <v>98</v>
          </cell>
          <cell r="G30">
            <v>47</v>
          </cell>
          <cell r="H30">
            <v>37.080000000000005</v>
          </cell>
          <cell r="I30" t="str">
            <v>NE</v>
          </cell>
          <cell r="J30">
            <v>56.88</v>
          </cell>
          <cell r="K30">
            <v>16.8</v>
          </cell>
        </row>
        <row r="31">
          <cell r="B31">
            <v>23.224999999999994</v>
          </cell>
          <cell r="C31">
            <v>26</v>
          </cell>
          <cell r="D31">
            <v>21.2</v>
          </cell>
          <cell r="E31">
            <v>92.25</v>
          </cell>
          <cell r="F31">
            <v>98</v>
          </cell>
          <cell r="G31">
            <v>80</v>
          </cell>
          <cell r="H31">
            <v>18.720000000000002</v>
          </cell>
          <cell r="I31" t="str">
            <v>NE</v>
          </cell>
          <cell r="J31">
            <v>50.76</v>
          </cell>
          <cell r="K31">
            <v>74.000000000000014</v>
          </cell>
        </row>
        <row r="32">
          <cell r="B32">
            <v>25.029166666666665</v>
          </cell>
          <cell r="C32">
            <v>31.3</v>
          </cell>
          <cell r="D32">
            <v>21.5</v>
          </cell>
          <cell r="E32">
            <v>81.958333333333329</v>
          </cell>
          <cell r="F32">
            <v>97</v>
          </cell>
          <cell r="G32">
            <v>55</v>
          </cell>
          <cell r="H32">
            <v>15.840000000000002</v>
          </cell>
          <cell r="I32" t="str">
            <v>SO</v>
          </cell>
          <cell r="J32">
            <v>28.8</v>
          </cell>
          <cell r="K32">
            <v>0.2</v>
          </cell>
        </row>
        <row r="33">
          <cell r="B33">
            <v>26.720833333333335</v>
          </cell>
          <cell r="C33">
            <v>33.200000000000003</v>
          </cell>
          <cell r="D33">
            <v>21.4</v>
          </cell>
          <cell r="E33">
            <v>68.625</v>
          </cell>
          <cell r="F33">
            <v>91</v>
          </cell>
          <cell r="G33">
            <v>47</v>
          </cell>
          <cell r="H33">
            <v>32.04</v>
          </cell>
          <cell r="I33" t="str">
            <v>NE</v>
          </cell>
          <cell r="J33">
            <v>46.800000000000004</v>
          </cell>
          <cell r="K33">
            <v>0</v>
          </cell>
        </row>
        <row r="34">
          <cell r="B34">
            <v>28.562499999999996</v>
          </cell>
          <cell r="C34">
            <v>35.6</v>
          </cell>
          <cell r="D34">
            <v>21.3</v>
          </cell>
          <cell r="E34">
            <v>64.166666666666671</v>
          </cell>
          <cell r="F34">
            <v>91</v>
          </cell>
          <cell r="G34">
            <v>41</v>
          </cell>
          <cell r="H34">
            <v>19.8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28.645833333333332</v>
          </cell>
          <cell r="C5">
            <v>38.200000000000003</v>
          </cell>
          <cell r="D5">
            <v>20.100000000000001</v>
          </cell>
          <cell r="E5">
            <v>55.708333333333336</v>
          </cell>
          <cell r="F5">
            <v>87</v>
          </cell>
          <cell r="G5">
            <v>26</v>
          </cell>
          <cell r="H5">
            <v>16.559999999999999</v>
          </cell>
          <cell r="I5" t="str">
            <v>SE</v>
          </cell>
          <cell r="J5">
            <v>48.24</v>
          </cell>
          <cell r="K5">
            <v>0</v>
          </cell>
        </row>
        <row r="6">
          <cell r="B6">
            <v>30.816666666666659</v>
          </cell>
          <cell r="C6">
            <v>39</v>
          </cell>
          <cell r="D6">
            <v>23.5</v>
          </cell>
          <cell r="E6">
            <v>50.875</v>
          </cell>
          <cell r="F6">
            <v>76</v>
          </cell>
          <cell r="G6">
            <v>25</v>
          </cell>
          <cell r="H6">
            <v>16.920000000000002</v>
          </cell>
          <cell r="I6" t="str">
            <v>SE</v>
          </cell>
          <cell r="J6">
            <v>31.680000000000003</v>
          </cell>
          <cell r="K6">
            <v>0</v>
          </cell>
        </row>
        <row r="7">
          <cell r="B7">
            <v>27.887500000000006</v>
          </cell>
          <cell r="C7">
            <v>37</v>
          </cell>
          <cell r="D7">
            <v>23.1</v>
          </cell>
          <cell r="E7">
            <v>62.041666666666664</v>
          </cell>
          <cell r="F7">
            <v>87</v>
          </cell>
          <cell r="G7">
            <v>36</v>
          </cell>
          <cell r="H7">
            <v>23.040000000000003</v>
          </cell>
          <cell r="I7" t="str">
            <v>NO</v>
          </cell>
          <cell r="J7">
            <v>57.24</v>
          </cell>
          <cell r="K7">
            <v>6.8</v>
          </cell>
        </row>
        <row r="8">
          <cell r="B8">
            <v>29.454166666666669</v>
          </cell>
          <cell r="C8">
            <v>38.1</v>
          </cell>
          <cell r="D8">
            <v>23</v>
          </cell>
          <cell r="E8">
            <v>60.083333333333336</v>
          </cell>
          <cell r="F8">
            <v>85</v>
          </cell>
          <cell r="G8">
            <v>30</v>
          </cell>
          <cell r="H8">
            <v>28.8</v>
          </cell>
          <cell r="I8" t="str">
            <v>NO</v>
          </cell>
          <cell r="J8">
            <v>46.080000000000005</v>
          </cell>
          <cell r="K8">
            <v>0</v>
          </cell>
        </row>
        <row r="9">
          <cell r="B9">
            <v>30.066666666666666</v>
          </cell>
          <cell r="C9">
            <v>39.700000000000003</v>
          </cell>
          <cell r="D9">
            <v>23.5</v>
          </cell>
          <cell r="E9">
            <v>52.916666666666664</v>
          </cell>
          <cell r="F9">
            <v>83</v>
          </cell>
          <cell r="G9">
            <v>23</v>
          </cell>
          <cell r="H9">
            <v>32.04</v>
          </cell>
          <cell r="I9" t="str">
            <v>NO</v>
          </cell>
          <cell r="J9">
            <v>67.319999999999993</v>
          </cell>
          <cell r="K9">
            <v>0</v>
          </cell>
        </row>
        <row r="10">
          <cell r="B10">
            <v>25.808333333333334</v>
          </cell>
          <cell r="C10">
            <v>33.799999999999997</v>
          </cell>
          <cell r="D10">
            <v>21.1</v>
          </cell>
          <cell r="E10">
            <v>73.791666666666671</v>
          </cell>
          <cell r="F10">
            <v>94</v>
          </cell>
          <cell r="G10">
            <v>48</v>
          </cell>
          <cell r="H10">
            <v>15.840000000000002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25.529166666666672</v>
          </cell>
          <cell r="C11">
            <v>31.9</v>
          </cell>
          <cell r="D11">
            <v>22</v>
          </cell>
          <cell r="E11">
            <v>78.833333333333329</v>
          </cell>
          <cell r="F11">
            <v>93</v>
          </cell>
          <cell r="G11">
            <v>55</v>
          </cell>
          <cell r="H11">
            <v>13.68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25.412499999999994</v>
          </cell>
          <cell r="C12">
            <v>33.6</v>
          </cell>
          <cell r="D12">
            <v>21.3</v>
          </cell>
          <cell r="E12">
            <v>76.25</v>
          </cell>
          <cell r="F12">
            <v>96</v>
          </cell>
          <cell r="G12">
            <v>41</v>
          </cell>
          <cell r="H12">
            <v>20.16</v>
          </cell>
          <cell r="I12" t="str">
            <v>NO</v>
          </cell>
          <cell r="J12">
            <v>52.2</v>
          </cell>
          <cell r="K12">
            <v>3.6</v>
          </cell>
        </row>
        <row r="13">
          <cell r="B13">
            <v>26.716666666666665</v>
          </cell>
          <cell r="C13">
            <v>34.6</v>
          </cell>
          <cell r="D13">
            <v>21</v>
          </cell>
          <cell r="E13">
            <v>73</v>
          </cell>
          <cell r="F13">
            <v>95</v>
          </cell>
          <cell r="G13">
            <v>44</v>
          </cell>
          <cell r="H13">
            <v>24.12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26.037499999999998</v>
          </cell>
          <cell r="C14">
            <v>31.6</v>
          </cell>
          <cell r="D14">
            <v>21.9</v>
          </cell>
          <cell r="E14">
            <v>71.666666666666671</v>
          </cell>
          <cell r="F14">
            <v>89</v>
          </cell>
          <cell r="G14">
            <v>48</v>
          </cell>
          <cell r="H14">
            <v>15.840000000000002</v>
          </cell>
          <cell r="I14" t="str">
            <v>O</v>
          </cell>
          <cell r="J14">
            <v>36</v>
          </cell>
          <cell r="K14">
            <v>0.6</v>
          </cell>
        </row>
        <row r="15">
          <cell r="B15">
            <v>26.808333333333326</v>
          </cell>
          <cell r="C15">
            <v>35.5</v>
          </cell>
          <cell r="D15">
            <v>21.5</v>
          </cell>
          <cell r="E15">
            <v>75.083333333333329</v>
          </cell>
          <cell r="F15">
            <v>98</v>
          </cell>
          <cell r="G15">
            <v>37</v>
          </cell>
          <cell r="H15">
            <v>13.32</v>
          </cell>
          <cell r="I15" t="str">
            <v>NE</v>
          </cell>
          <cell r="J15">
            <v>38.519999999999996</v>
          </cell>
          <cell r="K15">
            <v>6.6</v>
          </cell>
        </row>
        <row r="16">
          <cell r="B16">
            <v>27.491666666666664</v>
          </cell>
          <cell r="C16">
            <v>34.6</v>
          </cell>
          <cell r="D16">
            <v>23.3</v>
          </cell>
          <cell r="E16">
            <v>68.958333333333329</v>
          </cell>
          <cell r="F16">
            <v>89</v>
          </cell>
          <cell r="G16">
            <v>42</v>
          </cell>
          <cell r="H16">
            <v>16.559999999999999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26.245833333333334</v>
          </cell>
          <cell r="C17">
            <v>32</v>
          </cell>
          <cell r="D17">
            <v>22</v>
          </cell>
          <cell r="E17">
            <v>72.083333333333329</v>
          </cell>
          <cell r="F17">
            <v>96</v>
          </cell>
          <cell r="G17">
            <v>53</v>
          </cell>
          <cell r="H17">
            <v>14.04</v>
          </cell>
          <cell r="I17" t="str">
            <v>NE</v>
          </cell>
          <cell r="J17">
            <v>30.96</v>
          </cell>
          <cell r="K17">
            <v>12.200000000000001</v>
          </cell>
        </row>
        <row r="18">
          <cell r="B18">
            <v>23.795833333333334</v>
          </cell>
          <cell r="C18">
            <v>27.8</v>
          </cell>
          <cell r="D18">
            <v>20.7</v>
          </cell>
          <cell r="E18">
            <v>84.791666666666671</v>
          </cell>
          <cell r="F18">
            <v>97</v>
          </cell>
          <cell r="G18">
            <v>65</v>
          </cell>
          <cell r="H18">
            <v>16.920000000000002</v>
          </cell>
          <cell r="I18" t="str">
            <v>SO</v>
          </cell>
          <cell r="J18">
            <v>30.240000000000002</v>
          </cell>
          <cell r="K18">
            <v>11.200000000000001</v>
          </cell>
        </row>
        <row r="19">
          <cell r="B19">
            <v>25.858333333333338</v>
          </cell>
          <cell r="C19">
            <v>32.9</v>
          </cell>
          <cell r="D19">
            <v>20.2</v>
          </cell>
          <cell r="E19">
            <v>65.625</v>
          </cell>
          <cell r="F19">
            <v>95</v>
          </cell>
          <cell r="G19">
            <v>29</v>
          </cell>
          <cell r="H19">
            <v>13.32</v>
          </cell>
          <cell r="I19" t="str">
            <v>S</v>
          </cell>
          <cell r="J19">
            <v>34.92</v>
          </cell>
          <cell r="K19">
            <v>0</v>
          </cell>
        </row>
        <row r="20">
          <cell r="B20">
            <v>27.637499999999999</v>
          </cell>
          <cell r="C20">
            <v>35.200000000000003</v>
          </cell>
          <cell r="D20">
            <v>18.8</v>
          </cell>
          <cell r="E20">
            <v>42.5</v>
          </cell>
          <cell r="F20">
            <v>79</v>
          </cell>
          <cell r="G20">
            <v>17</v>
          </cell>
          <cell r="H20">
            <v>12.24</v>
          </cell>
          <cell r="I20" t="str">
            <v>S</v>
          </cell>
          <cell r="J20">
            <v>32.76</v>
          </cell>
          <cell r="K20">
            <v>0</v>
          </cell>
        </row>
        <row r="21">
          <cell r="B21">
            <v>28.095833333333335</v>
          </cell>
          <cell r="C21">
            <v>35.799999999999997</v>
          </cell>
          <cell r="D21">
            <v>17.899999999999999</v>
          </cell>
          <cell r="E21">
            <v>45.375</v>
          </cell>
          <cell r="F21">
            <v>83</v>
          </cell>
          <cell r="G21">
            <v>25</v>
          </cell>
          <cell r="H21">
            <v>12.6</v>
          </cell>
          <cell r="I21" t="str">
            <v>SE</v>
          </cell>
          <cell r="J21">
            <v>28.8</v>
          </cell>
          <cell r="K21">
            <v>0</v>
          </cell>
        </row>
        <row r="22">
          <cell r="B22">
            <v>28.400000000000006</v>
          </cell>
          <cell r="C22">
            <v>35.9</v>
          </cell>
          <cell r="D22">
            <v>21.1</v>
          </cell>
          <cell r="E22">
            <v>44.458333333333336</v>
          </cell>
          <cell r="F22">
            <v>67</v>
          </cell>
          <cell r="G22">
            <v>27</v>
          </cell>
          <cell r="H22">
            <v>17.28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28.504166666666666</v>
          </cell>
          <cell r="C23">
            <v>36.4</v>
          </cell>
          <cell r="D23">
            <v>20.100000000000001</v>
          </cell>
          <cell r="E23">
            <v>43.666666666666664</v>
          </cell>
          <cell r="F23">
            <v>71</v>
          </cell>
          <cell r="G23">
            <v>25</v>
          </cell>
          <cell r="H23">
            <v>11.879999999999999</v>
          </cell>
          <cell r="I23" t="str">
            <v>NE</v>
          </cell>
          <cell r="J23">
            <v>26.28</v>
          </cell>
          <cell r="K23">
            <v>0</v>
          </cell>
        </row>
        <row r="24">
          <cell r="B24">
            <v>29.545833333333331</v>
          </cell>
          <cell r="C24">
            <v>37.700000000000003</v>
          </cell>
          <cell r="D24">
            <v>20.399999999999999</v>
          </cell>
          <cell r="E24">
            <v>40</v>
          </cell>
          <cell r="F24">
            <v>68</v>
          </cell>
          <cell r="G24">
            <v>21</v>
          </cell>
          <cell r="H24">
            <v>12.6</v>
          </cell>
          <cell r="I24" t="str">
            <v>SE</v>
          </cell>
          <cell r="J24">
            <v>35.28</v>
          </cell>
          <cell r="K24">
            <v>0</v>
          </cell>
        </row>
        <row r="25">
          <cell r="B25">
            <v>29.891666666666655</v>
          </cell>
          <cell r="C25">
            <v>37.200000000000003</v>
          </cell>
          <cell r="D25">
            <v>23.2</v>
          </cell>
          <cell r="E25">
            <v>43.125</v>
          </cell>
          <cell r="F25">
            <v>55</v>
          </cell>
          <cell r="G25">
            <v>27</v>
          </cell>
          <cell r="H25">
            <v>16.2</v>
          </cell>
          <cell r="I25" t="str">
            <v>L</v>
          </cell>
          <cell r="J25">
            <v>47.88</v>
          </cell>
          <cell r="K25">
            <v>0</v>
          </cell>
        </row>
        <row r="26">
          <cell r="B26">
            <v>28.441666666666663</v>
          </cell>
          <cell r="C26">
            <v>37.4</v>
          </cell>
          <cell r="D26">
            <v>22</v>
          </cell>
          <cell r="E26">
            <v>56.25</v>
          </cell>
          <cell r="F26">
            <v>80</v>
          </cell>
          <cell r="G26">
            <v>32</v>
          </cell>
          <cell r="H26">
            <v>28.08</v>
          </cell>
          <cell r="I26" t="str">
            <v>SE</v>
          </cell>
          <cell r="J26">
            <v>41.04</v>
          </cell>
          <cell r="K26">
            <v>0</v>
          </cell>
        </row>
        <row r="27">
          <cell r="B27">
            <v>27.458333333333332</v>
          </cell>
          <cell r="C27">
            <v>36</v>
          </cell>
          <cell r="D27">
            <v>21.8</v>
          </cell>
          <cell r="E27">
            <v>63.708333333333336</v>
          </cell>
          <cell r="F27">
            <v>87</v>
          </cell>
          <cell r="G27">
            <v>35</v>
          </cell>
          <cell r="H27">
            <v>16.559999999999999</v>
          </cell>
          <cell r="I27" t="str">
            <v>O</v>
          </cell>
          <cell r="J27">
            <v>69.12</v>
          </cell>
          <cell r="K27">
            <v>15.799999999999999</v>
          </cell>
        </row>
        <row r="28">
          <cell r="B28">
            <v>28.112499999999994</v>
          </cell>
          <cell r="C28">
            <v>35.200000000000003</v>
          </cell>
          <cell r="D28">
            <v>21.7</v>
          </cell>
          <cell r="E28">
            <v>64.166666666666671</v>
          </cell>
          <cell r="F28">
            <v>91</v>
          </cell>
          <cell r="G28">
            <v>37</v>
          </cell>
          <cell r="H28">
            <v>11.16</v>
          </cell>
          <cell r="I28" t="str">
            <v>S</v>
          </cell>
          <cell r="J28">
            <v>36.72</v>
          </cell>
          <cell r="K28">
            <v>0</v>
          </cell>
        </row>
        <row r="29">
          <cell r="B29">
            <v>26.954166666666669</v>
          </cell>
          <cell r="C29">
            <v>33.1</v>
          </cell>
          <cell r="D29">
            <v>23.4</v>
          </cell>
          <cell r="E29">
            <v>70.583333333333329</v>
          </cell>
          <cell r="F29">
            <v>91</v>
          </cell>
          <cell r="G29">
            <v>51</v>
          </cell>
          <cell r="H29">
            <v>16.920000000000002</v>
          </cell>
          <cell r="I29" t="str">
            <v>L</v>
          </cell>
          <cell r="J29">
            <v>42.480000000000004</v>
          </cell>
          <cell r="K29">
            <v>10.600000000000001</v>
          </cell>
        </row>
        <row r="30">
          <cell r="B30">
            <v>26.945833333333336</v>
          </cell>
          <cell r="C30">
            <v>31.5</v>
          </cell>
          <cell r="D30">
            <v>23.8</v>
          </cell>
          <cell r="E30">
            <v>78.958333333333329</v>
          </cell>
          <cell r="F30">
            <v>90</v>
          </cell>
          <cell r="G30">
            <v>59</v>
          </cell>
          <cell r="H30">
            <v>18</v>
          </cell>
          <cell r="I30" t="str">
            <v>NE</v>
          </cell>
          <cell r="J30">
            <v>39.6</v>
          </cell>
          <cell r="K30">
            <v>2.6000000000000005</v>
          </cell>
        </row>
        <row r="31">
          <cell r="B31">
            <v>23.962500000000002</v>
          </cell>
          <cell r="C31">
            <v>25.9</v>
          </cell>
          <cell r="D31">
            <v>20.7</v>
          </cell>
          <cell r="E31">
            <v>88.333333333333329</v>
          </cell>
          <cell r="F31">
            <v>96</v>
          </cell>
          <cell r="G31">
            <v>79</v>
          </cell>
          <cell r="H31">
            <v>27</v>
          </cell>
          <cell r="I31" t="str">
            <v>NE</v>
          </cell>
          <cell r="J31">
            <v>46.800000000000004</v>
          </cell>
          <cell r="K31">
            <v>39.200000000000003</v>
          </cell>
        </row>
        <row r="32">
          <cell r="B32">
            <v>25.545833333333338</v>
          </cell>
          <cell r="C32">
            <v>31.5</v>
          </cell>
          <cell r="D32">
            <v>20.9</v>
          </cell>
          <cell r="E32">
            <v>78.25</v>
          </cell>
          <cell r="F32">
            <v>98</v>
          </cell>
          <cell r="G32">
            <v>53</v>
          </cell>
          <cell r="H32">
            <v>7.9200000000000008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26.812500000000004</v>
          </cell>
          <cell r="C33">
            <v>33.299999999999997</v>
          </cell>
          <cell r="D33">
            <v>22.5</v>
          </cell>
          <cell r="E33">
            <v>74.541666666666671</v>
          </cell>
          <cell r="F33">
            <v>93</v>
          </cell>
          <cell r="G33">
            <v>53</v>
          </cell>
          <cell r="H33">
            <v>15.48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28.858333333333334</v>
          </cell>
          <cell r="C34">
            <v>36.200000000000003</v>
          </cell>
          <cell r="D34">
            <v>23.8</v>
          </cell>
          <cell r="E34">
            <v>67.041666666666671</v>
          </cell>
          <cell r="F34">
            <v>87</v>
          </cell>
          <cell r="G34">
            <v>40</v>
          </cell>
          <cell r="H34">
            <v>15.840000000000002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</v>
          </cell>
          <cell r="C5">
            <v>29.5</v>
          </cell>
          <cell r="D5">
            <v>20.399999999999999</v>
          </cell>
          <cell r="E5">
            <v>77.083333333333329</v>
          </cell>
          <cell r="F5">
            <v>94</v>
          </cell>
          <cell r="G5">
            <v>58</v>
          </cell>
          <cell r="H5">
            <v>15.120000000000001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28.216666666666665</v>
          </cell>
          <cell r="C6">
            <v>35.6</v>
          </cell>
          <cell r="D6">
            <v>22.3</v>
          </cell>
          <cell r="E6">
            <v>62.791666666666664</v>
          </cell>
          <cell r="F6">
            <v>81</v>
          </cell>
          <cell r="G6">
            <v>38</v>
          </cell>
          <cell r="H6">
            <v>20.52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28.808333333333334</v>
          </cell>
          <cell r="C7">
            <v>35.6</v>
          </cell>
          <cell r="D7">
            <v>23.2</v>
          </cell>
          <cell r="E7">
            <v>58.333333333333336</v>
          </cell>
          <cell r="F7">
            <v>81</v>
          </cell>
          <cell r="G7">
            <v>37</v>
          </cell>
          <cell r="H7">
            <v>14.04</v>
          </cell>
          <cell r="I7" t="str">
            <v>SE</v>
          </cell>
          <cell r="J7">
            <v>34.56</v>
          </cell>
          <cell r="K7">
            <v>0</v>
          </cell>
        </row>
        <row r="8">
          <cell r="B8">
            <v>29.474999999999994</v>
          </cell>
          <cell r="C8">
            <v>37.200000000000003</v>
          </cell>
          <cell r="D8">
            <v>22.9</v>
          </cell>
          <cell r="E8">
            <v>57.833333333333336</v>
          </cell>
          <cell r="F8">
            <v>88</v>
          </cell>
          <cell r="G8">
            <v>29</v>
          </cell>
          <cell r="H8">
            <v>20.88</v>
          </cell>
          <cell r="I8" t="str">
            <v>L</v>
          </cell>
          <cell r="J8">
            <v>44.28</v>
          </cell>
          <cell r="K8">
            <v>0</v>
          </cell>
        </row>
        <row r="9">
          <cell r="B9">
            <v>28.204166666666662</v>
          </cell>
          <cell r="C9">
            <v>38.4</v>
          </cell>
          <cell r="D9">
            <v>21.8</v>
          </cell>
          <cell r="E9">
            <v>58.166666666666664</v>
          </cell>
          <cell r="F9">
            <v>92</v>
          </cell>
          <cell r="G9">
            <v>30</v>
          </cell>
          <cell r="H9">
            <v>42.480000000000004</v>
          </cell>
          <cell r="I9" t="str">
            <v>NE</v>
          </cell>
          <cell r="J9">
            <v>62.639999999999993</v>
          </cell>
          <cell r="K9">
            <v>3.8000000000000003</v>
          </cell>
        </row>
        <row r="10">
          <cell r="B10">
            <v>23.099999999999998</v>
          </cell>
          <cell r="C10">
            <v>28</v>
          </cell>
          <cell r="D10">
            <v>20.399999999999999</v>
          </cell>
          <cell r="E10">
            <v>82.125</v>
          </cell>
          <cell r="F10">
            <v>91</v>
          </cell>
          <cell r="G10">
            <v>66</v>
          </cell>
          <cell r="H10">
            <v>18</v>
          </cell>
          <cell r="I10" t="str">
            <v>SO</v>
          </cell>
          <cell r="J10">
            <v>34.92</v>
          </cell>
          <cell r="K10">
            <v>0</v>
          </cell>
        </row>
        <row r="11">
          <cell r="B11">
            <v>25.025000000000006</v>
          </cell>
          <cell r="C11">
            <v>30.7</v>
          </cell>
          <cell r="D11">
            <v>21.9</v>
          </cell>
          <cell r="E11">
            <v>81.416666666666671</v>
          </cell>
          <cell r="F11">
            <v>98</v>
          </cell>
          <cell r="G11">
            <v>57</v>
          </cell>
          <cell r="H11">
            <v>16.2</v>
          </cell>
          <cell r="I11" t="str">
            <v>SE</v>
          </cell>
          <cell r="J11">
            <v>30.6</v>
          </cell>
          <cell r="K11">
            <v>1</v>
          </cell>
        </row>
        <row r="12">
          <cell r="B12">
            <v>24.820833333333336</v>
          </cell>
          <cell r="C12">
            <v>29.4</v>
          </cell>
          <cell r="D12">
            <v>22.2</v>
          </cell>
          <cell r="E12">
            <v>83.944444444444443</v>
          </cell>
          <cell r="F12">
            <v>100</v>
          </cell>
          <cell r="G12">
            <v>64</v>
          </cell>
          <cell r="H12">
            <v>10.8</v>
          </cell>
          <cell r="I12" t="str">
            <v>O</v>
          </cell>
          <cell r="J12">
            <v>44.28</v>
          </cell>
          <cell r="K12">
            <v>13.600000000000001</v>
          </cell>
        </row>
        <row r="13">
          <cell r="B13">
            <v>26.029166666666669</v>
          </cell>
          <cell r="C13">
            <v>32.6</v>
          </cell>
          <cell r="D13">
            <v>21.6</v>
          </cell>
          <cell r="E13">
            <v>77.217391304347828</v>
          </cell>
          <cell r="F13">
            <v>100</v>
          </cell>
          <cell r="G13">
            <v>48</v>
          </cell>
          <cell r="H13">
            <v>14.04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24.791666666666668</v>
          </cell>
          <cell r="C14">
            <v>31.3</v>
          </cell>
          <cell r="D14">
            <v>20.5</v>
          </cell>
          <cell r="E14">
            <v>80.260869565217391</v>
          </cell>
          <cell r="F14">
            <v>100</v>
          </cell>
          <cell r="G14">
            <v>53</v>
          </cell>
          <cell r="H14">
            <v>20.88</v>
          </cell>
          <cell r="I14" t="str">
            <v>S</v>
          </cell>
          <cell r="J14">
            <v>45.72</v>
          </cell>
          <cell r="K14">
            <v>4.2</v>
          </cell>
        </row>
        <row r="15">
          <cell r="B15">
            <v>26.491666666666674</v>
          </cell>
          <cell r="C15">
            <v>33.299999999999997</v>
          </cell>
          <cell r="D15">
            <v>21.3</v>
          </cell>
          <cell r="E15">
            <v>70.666666666666671</v>
          </cell>
          <cell r="F15">
            <v>100</v>
          </cell>
          <cell r="G15">
            <v>46</v>
          </cell>
          <cell r="H15">
            <v>10.08</v>
          </cell>
          <cell r="I15" t="str">
            <v>SO</v>
          </cell>
          <cell r="J15">
            <v>20.88</v>
          </cell>
          <cell r="K15">
            <v>0</v>
          </cell>
        </row>
        <row r="16">
          <cell r="B16">
            <v>27.358333333333334</v>
          </cell>
          <cell r="C16">
            <v>33.299999999999997</v>
          </cell>
          <cell r="D16">
            <v>21.8</v>
          </cell>
          <cell r="E16">
            <v>61.541666666666664</v>
          </cell>
          <cell r="F16">
            <v>84</v>
          </cell>
          <cell r="G16">
            <v>38</v>
          </cell>
          <cell r="H16">
            <v>25.2</v>
          </cell>
          <cell r="I16" t="str">
            <v>S</v>
          </cell>
          <cell r="J16">
            <v>42.84</v>
          </cell>
          <cell r="K16">
            <v>0</v>
          </cell>
        </row>
        <row r="17">
          <cell r="B17">
            <v>26.49166666666666</v>
          </cell>
          <cell r="C17">
            <v>31.6</v>
          </cell>
          <cell r="D17">
            <v>22.7</v>
          </cell>
          <cell r="E17">
            <v>62.416666666666664</v>
          </cell>
          <cell r="F17">
            <v>74</v>
          </cell>
          <cell r="G17">
            <v>50</v>
          </cell>
          <cell r="H17">
            <v>22.68</v>
          </cell>
          <cell r="I17" t="str">
            <v>S</v>
          </cell>
          <cell r="J17">
            <v>39.6</v>
          </cell>
          <cell r="K17">
            <v>0</v>
          </cell>
        </row>
        <row r="18">
          <cell r="B18">
            <v>24.895833333333329</v>
          </cell>
          <cell r="C18">
            <v>30.3</v>
          </cell>
          <cell r="D18">
            <v>22.1</v>
          </cell>
          <cell r="E18">
            <v>76.166666666666671</v>
          </cell>
          <cell r="F18">
            <v>89</v>
          </cell>
          <cell r="G18">
            <v>52</v>
          </cell>
          <cell r="H18">
            <v>14.76</v>
          </cell>
          <cell r="I18" t="str">
            <v>N</v>
          </cell>
          <cell r="J18">
            <v>36.72</v>
          </cell>
          <cell r="K18">
            <v>0</v>
          </cell>
        </row>
        <row r="19">
          <cell r="B19">
            <v>26.029166666666669</v>
          </cell>
          <cell r="C19">
            <v>33.1</v>
          </cell>
          <cell r="D19">
            <v>19.600000000000001</v>
          </cell>
          <cell r="E19">
            <v>62.458333333333336</v>
          </cell>
          <cell r="F19">
            <v>96</v>
          </cell>
          <cell r="G19">
            <v>21</v>
          </cell>
          <cell r="H19">
            <v>14.4</v>
          </cell>
          <cell r="I19" t="str">
            <v>NO</v>
          </cell>
          <cell r="J19">
            <v>32.4</v>
          </cell>
          <cell r="K19">
            <v>0</v>
          </cell>
        </row>
        <row r="20">
          <cell r="B20">
            <v>26.0625</v>
          </cell>
          <cell r="C20">
            <v>34.4</v>
          </cell>
          <cell r="D20">
            <v>17.600000000000001</v>
          </cell>
          <cell r="E20">
            <v>50.75</v>
          </cell>
          <cell r="F20">
            <v>83</v>
          </cell>
          <cell r="G20">
            <v>23</v>
          </cell>
          <cell r="H20">
            <v>9.3600000000000012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26.720833333333335</v>
          </cell>
          <cell r="C21">
            <v>34.4</v>
          </cell>
          <cell r="D21">
            <v>18</v>
          </cell>
          <cell r="E21">
            <v>48.791666666666664</v>
          </cell>
          <cell r="F21">
            <v>79</v>
          </cell>
          <cell r="G21">
            <v>27</v>
          </cell>
          <cell r="H21">
            <v>16.559999999999999</v>
          </cell>
          <cell r="I21" t="str">
            <v>O</v>
          </cell>
          <cell r="J21">
            <v>34.200000000000003</v>
          </cell>
          <cell r="K21">
            <v>0</v>
          </cell>
        </row>
        <row r="22">
          <cell r="B22">
            <v>27.691666666666674</v>
          </cell>
          <cell r="C22">
            <v>34.9</v>
          </cell>
          <cell r="D22">
            <v>21.1</v>
          </cell>
          <cell r="E22">
            <v>43.875</v>
          </cell>
          <cell r="F22">
            <v>71</v>
          </cell>
          <cell r="G22">
            <v>23</v>
          </cell>
          <cell r="H22">
            <v>18.720000000000002</v>
          </cell>
          <cell r="I22" t="str">
            <v>S</v>
          </cell>
          <cell r="J22">
            <v>38.519999999999996</v>
          </cell>
          <cell r="K22">
            <v>0</v>
          </cell>
        </row>
        <row r="23">
          <cell r="B23">
            <v>28.154166666666665</v>
          </cell>
          <cell r="C23">
            <v>35.6</v>
          </cell>
          <cell r="D23">
            <v>21.3</v>
          </cell>
          <cell r="E23">
            <v>40.125</v>
          </cell>
          <cell r="F23">
            <v>54</v>
          </cell>
          <cell r="G23">
            <v>24</v>
          </cell>
          <cell r="H23">
            <v>20.52</v>
          </cell>
          <cell r="I23" t="str">
            <v>S</v>
          </cell>
          <cell r="J23">
            <v>34.92</v>
          </cell>
          <cell r="K23">
            <v>0</v>
          </cell>
        </row>
        <row r="24">
          <cell r="B24">
            <v>28.987499999999997</v>
          </cell>
          <cell r="C24">
            <v>36.6</v>
          </cell>
          <cell r="D24">
            <v>21.6</v>
          </cell>
          <cell r="E24">
            <v>41.083333333333336</v>
          </cell>
          <cell r="F24">
            <v>59</v>
          </cell>
          <cell r="G24">
            <v>18</v>
          </cell>
          <cell r="H24">
            <v>23.759999999999998</v>
          </cell>
          <cell r="I24" t="str">
            <v>SO</v>
          </cell>
          <cell r="J24">
            <v>36</v>
          </cell>
          <cell r="K24">
            <v>0</v>
          </cell>
        </row>
        <row r="25">
          <cell r="B25">
            <v>29.024999999999995</v>
          </cell>
          <cell r="C25">
            <v>36</v>
          </cell>
          <cell r="D25">
            <v>23.1</v>
          </cell>
          <cell r="E25">
            <v>43.458333333333336</v>
          </cell>
          <cell r="F25">
            <v>62</v>
          </cell>
          <cell r="G25">
            <v>21</v>
          </cell>
          <cell r="H25">
            <v>21.96</v>
          </cell>
          <cell r="I25" t="str">
            <v>S</v>
          </cell>
          <cell r="J25">
            <v>45.36</v>
          </cell>
          <cell r="K25">
            <v>0</v>
          </cell>
        </row>
        <row r="26">
          <cell r="B26">
            <v>29.404166666666665</v>
          </cell>
          <cell r="C26">
            <v>38.6</v>
          </cell>
          <cell r="D26">
            <v>22.5</v>
          </cell>
          <cell r="E26">
            <v>50.5</v>
          </cell>
          <cell r="F26">
            <v>79</v>
          </cell>
          <cell r="G26">
            <v>21</v>
          </cell>
          <cell r="H26">
            <v>17.64</v>
          </cell>
          <cell r="I26" t="str">
            <v>SE</v>
          </cell>
          <cell r="J26">
            <v>42.480000000000004</v>
          </cell>
          <cell r="K26">
            <v>0</v>
          </cell>
        </row>
        <row r="27">
          <cell r="B27">
            <v>29.36666666666666</v>
          </cell>
          <cell r="C27">
            <v>37.700000000000003</v>
          </cell>
          <cell r="D27">
            <v>23.9</v>
          </cell>
          <cell r="E27">
            <v>55.541666666666664</v>
          </cell>
          <cell r="F27">
            <v>77</v>
          </cell>
          <cell r="G27">
            <v>28</v>
          </cell>
          <cell r="H27">
            <v>19.8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28.074999999999999</v>
          </cell>
          <cell r="C28">
            <v>34.200000000000003</v>
          </cell>
          <cell r="D28">
            <v>22.4</v>
          </cell>
          <cell r="E28">
            <v>56.958333333333336</v>
          </cell>
          <cell r="F28">
            <v>84</v>
          </cell>
          <cell r="G28">
            <v>34</v>
          </cell>
          <cell r="H28">
            <v>26.64</v>
          </cell>
          <cell r="I28" t="str">
            <v>S</v>
          </cell>
          <cell r="J28">
            <v>46.800000000000004</v>
          </cell>
          <cell r="K28">
            <v>0</v>
          </cell>
        </row>
        <row r="29">
          <cell r="B29">
            <v>27.216666666666665</v>
          </cell>
          <cell r="C29">
            <v>33.9</v>
          </cell>
          <cell r="D29">
            <v>21.8</v>
          </cell>
          <cell r="E29">
            <v>53.083333333333336</v>
          </cell>
          <cell r="F29">
            <v>66</v>
          </cell>
          <cell r="G29">
            <v>36</v>
          </cell>
          <cell r="H29">
            <v>26.28</v>
          </cell>
          <cell r="I29" t="str">
            <v>S</v>
          </cell>
          <cell r="J29">
            <v>48.96</v>
          </cell>
          <cell r="K29">
            <v>0</v>
          </cell>
        </row>
        <row r="30">
          <cell r="B30">
            <v>27.308333333333326</v>
          </cell>
          <cell r="C30">
            <v>32.799999999999997</v>
          </cell>
          <cell r="D30">
            <v>24.1</v>
          </cell>
          <cell r="E30">
            <v>67</v>
          </cell>
          <cell r="F30">
            <v>93</v>
          </cell>
          <cell r="G30">
            <v>50</v>
          </cell>
          <cell r="H30">
            <v>24.840000000000003</v>
          </cell>
          <cell r="I30" t="str">
            <v>SE</v>
          </cell>
          <cell r="J30">
            <v>42.84</v>
          </cell>
          <cell r="K30">
            <v>2.6000000000000005</v>
          </cell>
        </row>
        <row r="31">
          <cell r="B31">
            <v>23.283333333333331</v>
          </cell>
          <cell r="C31">
            <v>25.3</v>
          </cell>
          <cell r="D31">
            <v>20.7</v>
          </cell>
          <cell r="E31">
            <v>92.61904761904762</v>
          </cell>
          <cell r="F31">
            <v>100</v>
          </cell>
          <cell r="G31">
            <v>81</v>
          </cell>
          <cell r="H31">
            <v>15.48</v>
          </cell>
          <cell r="I31" t="str">
            <v>SE</v>
          </cell>
          <cell r="J31">
            <v>30.96</v>
          </cell>
          <cell r="K31">
            <v>43.600000000000009</v>
          </cell>
        </row>
        <row r="32">
          <cell r="B32">
            <v>25.424999999999997</v>
          </cell>
          <cell r="C32">
            <v>30.8</v>
          </cell>
          <cell r="D32">
            <v>21.9</v>
          </cell>
          <cell r="E32">
            <v>81.5</v>
          </cell>
          <cell r="F32">
            <v>100</v>
          </cell>
          <cell r="G32">
            <v>54</v>
          </cell>
          <cell r="H32">
            <v>6.84</v>
          </cell>
          <cell r="I32" t="str">
            <v>NO</v>
          </cell>
          <cell r="J32">
            <v>18.720000000000002</v>
          </cell>
          <cell r="K32">
            <v>9</v>
          </cell>
        </row>
        <row r="33">
          <cell r="B33">
            <v>26.020833333333332</v>
          </cell>
          <cell r="C33">
            <v>31.9</v>
          </cell>
          <cell r="D33">
            <v>21.1</v>
          </cell>
          <cell r="E33">
            <v>70.125</v>
          </cell>
          <cell r="F33">
            <v>88</v>
          </cell>
          <cell r="G33">
            <v>48</v>
          </cell>
          <cell r="H33">
            <v>25.2</v>
          </cell>
          <cell r="I33" t="str">
            <v>S</v>
          </cell>
          <cell r="J33">
            <v>46.080000000000005</v>
          </cell>
          <cell r="K33">
            <v>0</v>
          </cell>
        </row>
        <row r="34">
          <cell r="B34">
            <v>28.270833333333339</v>
          </cell>
          <cell r="C34">
            <v>34.9</v>
          </cell>
          <cell r="D34">
            <v>22.8</v>
          </cell>
          <cell r="E34">
            <v>64.416666666666671</v>
          </cell>
          <cell r="F34">
            <v>84</v>
          </cell>
          <cell r="G34">
            <v>39</v>
          </cell>
          <cell r="H34">
            <v>15.840000000000002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I35" t="str">
            <v>S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32.31818181818182</v>
          </cell>
          <cell r="C5">
            <v>37.6</v>
          </cell>
          <cell r="D5">
            <v>22.8</v>
          </cell>
          <cell r="E5">
            <v>43.363636363636367</v>
          </cell>
          <cell r="F5">
            <v>70</v>
          </cell>
          <cell r="G5">
            <v>29</v>
          </cell>
          <cell r="H5">
            <v>16.559999999999999</v>
          </cell>
          <cell r="I5" t="str">
            <v>L</v>
          </cell>
          <cell r="J5">
            <v>38.519999999999996</v>
          </cell>
          <cell r="K5">
            <v>0</v>
          </cell>
        </row>
        <row r="6">
          <cell r="B6">
            <v>32.925000000000004</v>
          </cell>
          <cell r="C6">
            <v>38.299999999999997</v>
          </cell>
          <cell r="D6">
            <v>24</v>
          </cell>
          <cell r="E6">
            <v>40.416666666666664</v>
          </cell>
          <cell r="F6">
            <v>71</v>
          </cell>
          <cell r="G6">
            <v>23</v>
          </cell>
          <cell r="H6">
            <v>16.559999999999999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34.533333333333331</v>
          </cell>
          <cell r="C7">
            <v>38.700000000000003</v>
          </cell>
          <cell r="D7">
            <v>26</v>
          </cell>
          <cell r="E7">
            <v>36.222222222222221</v>
          </cell>
          <cell r="F7">
            <v>65</v>
          </cell>
          <cell r="G7">
            <v>23</v>
          </cell>
          <cell r="H7">
            <v>15.840000000000002</v>
          </cell>
          <cell r="I7" t="str">
            <v>NO</v>
          </cell>
          <cell r="J7">
            <v>32.04</v>
          </cell>
          <cell r="K7">
            <v>0</v>
          </cell>
        </row>
        <row r="8">
          <cell r="B8">
            <v>32.908333333333339</v>
          </cell>
          <cell r="C8">
            <v>37.5</v>
          </cell>
          <cell r="D8">
            <v>24</v>
          </cell>
          <cell r="E8">
            <v>45.166666666666664</v>
          </cell>
          <cell r="F8">
            <v>80</v>
          </cell>
          <cell r="G8">
            <v>28</v>
          </cell>
          <cell r="H8">
            <v>23.400000000000002</v>
          </cell>
          <cell r="I8" t="str">
            <v>NO</v>
          </cell>
          <cell r="J8">
            <v>45.36</v>
          </cell>
          <cell r="K8">
            <v>0</v>
          </cell>
        </row>
        <row r="9">
          <cell r="B9">
            <v>31.066666666666666</v>
          </cell>
          <cell r="C9">
            <v>38.200000000000003</v>
          </cell>
          <cell r="D9">
            <v>24.9</v>
          </cell>
          <cell r="E9">
            <v>50.083333333333336</v>
          </cell>
          <cell r="F9">
            <v>83</v>
          </cell>
          <cell r="G9">
            <v>29</v>
          </cell>
          <cell r="H9">
            <v>32.4</v>
          </cell>
          <cell r="I9" t="str">
            <v>NO</v>
          </cell>
          <cell r="J9">
            <v>63</v>
          </cell>
          <cell r="K9">
            <v>0.8</v>
          </cell>
        </row>
        <row r="10">
          <cell r="B10">
            <v>28.181818181818183</v>
          </cell>
          <cell r="C10">
            <v>34.700000000000003</v>
          </cell>
          <cell r="D10">
            <v>22.1</v>
          </cell>
          <cell r="E10">
            <v>65.818181818181813</v>
          </cell>
          <cell r="F10">
            <v>93</v>
          </cell>
          <cell r="G10">
            <v>42</v>
          </cell>
          <cell r="H10">
            <v>19.440000000000001</v>
          </cell>
          <cell r="I10" t="str">
            <v>N</v>
          </cell>
          <cell r="J10">
            <v>47.519999999999996</v>
          </cell>
          <cell r="K10">
            <v>0</v>
          </cell>
        </row>
        <row r="11">
          <cell r="B11">
            <v>28.018181818181823</v>
          </cell>
          <cell r="C11">
            <v>30.9</v>
          </cell>
          <cell r="D11">
            <v>22.7</v>
          </cell>
          <cell r="E11">
            <v>66.909090909090907</v>
          </cell>
          <cell r="F11">
            <v>93</v>
          </cell>
          <cell r="G11">
            <v>50</v>
          </cell>
          <cell r="H11">
            <v>10.8</v>
          </cell>
          <cell r="I11" t="str">
            <v>NE</v>
          </cell>
          <cell r="J11">
            <v>25.56</v>
          </cell>
          <cell r="K11">
            <v>0</v>
          </cell>
        </row>
        <row r="12">
          <cell r="B12">
            <v>26.05</v>
          </cell>
          <cell r="C12">
            <v>31.5</v>
          </cell>
          <cell r="D12">
            <v>23.7</v>
          </cell>
          <cell r="E12">
            <v>78.8</v>
          </cell>
          <cell r="F12">
            <v>92</v>
          </cell>
          <cell r="G12">
            <v>53</v>
          </cell>
          <cell r="H12">
            <v>9.3600000000000012</v>
          </cell>
          <cell r="I12" t="str">
            <v>NE</v>
          </cell>
          <cell r="J12">
            <v>36.72</v>
          </cell>
          <cell r="K12">
            <v>4</v>
          </cell>
        </row>
        <row r="13">
          <cell r="B13">
            <v>28.914285714285718</v>
          </cell>
          <cell r="C13">
            <v>32.9</v>
          </cell>
          <cell r="D13">
            <v>22.1</v>
          </cell>
          <cell r="E13">
            <v>64.642857142857139</v>
          </cell>
          <cell r="F13">
            <v>95</v>
          </cell>
          <cell r="G13">
            <v>46</v>
          </cell>
          <cell r="H13">
            <v>14.76</v>
          </cell>
          <cell r="I13" t="str">
            <v>NE</v>
          </cell>
          <cell r="J13">
            <v>28.44</v>
          </cell>
          <cell r="K13">
            <v>0</v>
          </cell>
        </row>
        <row r="14">
          <cell r="B14">
            <v>26.746666666666666</v>
          </cell>
          <cell r="C14">
            <v>29.6</v>
          </cell>
          <cell r="D14">
            <v>21.2</v>
          </cell>
          <cell r="E14">
            <v>71.599999999999994</v>
          </cell>
          <cell r="F14">
            <v>94</v>
          </cell>
          <cell r="G14">
            <v>62</v>
          </cell>
          <cell r="H14">
            <v>16.559999999999999</v>
          </cell>
          <cell r="I14" t="str">
            <v>N</v>
          </cell>
          <cell r="J14">
            <v>29.52</v>
          </cell>
          <cell r="K14">
            <v>1</v>
          </cell>
        </row>
        <row r="15">
          <cell r="B15">
            <v>26.574999999999999</v>
          </cell>
          <cell r="C15">
            <v>34.4</v>
          </cell>
          <cell r="D15">
            <v>22.1</v>
          </cell>
          <cell r="E15">
            <v>74.95</v>
          </cell>
          <cell r="F15">
            <v>94</v>
          </cell>
          <cell r="G15">
            <v>41</v>
          </cell>
          <cell r="H15">
            <v>13.32</v>
          </cell>
          <cell r="I15" t="str">
            <v>NE</v>
          </cell>
          <cell r="J15">
            <v>34.92</v>
          </cell>
          <cell r="K15">
            <v>8.4</v>
          </cell>
        </row>
        <row r="16">
          <cell r="B16">
            <v>27.029166666666665</v>
          </cell>
          <cell r="C16">
            <v>34.1</v>
          </cell>
          <cell r="D16">
            <v>21.9</v>
          </cell>
          <cell r="E16">
            <v>65.333333333333329</v>
          </cell>
          <cell r="F16">
            <v>89</v>
          </cell>
          <cell r="G16">
            <v>40</v>
          </cell>
          <cell r="H16">
            <v>16.920000000000002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26.558333333333334</v>
          </cell>
          <cell r="C17">
            <v>32.4</v>
          </cell>
          <cell r="D17">
            <v>22</v>
          </cell>
          <cell r="E17">
            <v>64.833333333333329</v>
          </cell>
          <cell r="F17">
            <v>94</v>
          </cell>
          <cell r="G17">
            <v>47</v>
          </cell>
          <cell r="H17">
            <v>21.96</v>
          </cell>
          <cell r="I17" t="str">
            <v>L</v>
          </cell>
          <cell r="J17">
            <v>54.72</v>
          </cell>
          <cell r="K17">
            <v>6</v>
          </cell>
        </row>
        <row r="18">
          <cell r="B18">
            <v>23.691666666666666</v>
          </cell>
          <cell r="C18">
            <v>27.3</v>
          </cell>
          <cell r="D18">
            <v>21.7</v>
          </cell>
          <cell r="E18">
            <v>84.916666666666671</v>
          </cell>
          <cell r="F18">
            <v>95</v>
          </cell>
          <cell r="G18">
            <v>64</v>
          </cell>
          <cell r="H18">
            <v>17.64</v>
          </cell>
          <cell r="I18" t="str">
            <v>NO</v>
          </cell>
          <cell r="J18">
            <v>37.800000000000004</v>
          </cell>
          <cell r="K18">
            <v>8</v>
          </cell>
        </row>
        <row r="19">
          <cell r="B19">
            <v>25.829166666666666</v>
          </cell>
          <cell r="C19">
            <v>32.5</v>
          </cell>
          <cell r="D19">
            <v>21.1</v>
          </cell>
          <cell r="E19">
            <v>65.333333333333329</v>
          </cell>
          <cell r="F19">
            <v>94</v>
          </cell>
          <cell r="G19">
            <v>28</v>
          </cell>
          <cell r="H19">
            <v>14.76</v>
          </cell>
          <cell r="I19" t="str">
            <v>SO</v>
          </cell>
          <cell r="J19">
            <v>29.880000000000003</v>
          </cell>
          <cell r="K19">
            <v>0</v>
          </cell>
        </row>
        <row r="20">
          <cell r="B20">
            <v>27.004166666666666</v>
          </cell>
          <cell r="C20">
            <v>34</v>
          </cell>
          <cell r="D20">
            <v>20.6</v>
          </cell>
          <cell r="E20">
            <v>44</v>
          </cell>
          <cell r="F20">
            <v>70</v>
          </cell>
          <cell r="G20">
            <v>19</v>
          </cell>
          <cell r="H20">
            <v>11.16</v>
          </cell>
          <cell r="I20" t="str">
            <v>S</v>
          </cell>
          <cell r="J20">
            <v>25.56</v>
          </cell>
          <cell r="K20">
            <v>0</v>
          </cell>
        </row>
        <row r="21">
          <cell r="B21">
            <v>27.549999999999997</v>
          </cell>
          <cell r="C21">
            <v>34.5</v>
          </cell>
          <cell r="D21">
            <v>21</v>
          </cell>
          <cell r="E21">
            <v>48.625</v>
          </cell>
          <cell r="F21">
            <v>73</v>
          </cell>
          <cell r="G21">
            <v>26</v>
          </cell>
          <cell r="H21">
            <v>14.76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27.600000000000005</v>
          </cell>
          <cell r="C22">
            <v>34.5</v>
          </cell>
          <cell r="D22">
            <v>21.3</v>
          </cell>
          <cell r="E22">
            <v>43.375</v>
          </cell>
          <cell r="F22">
            <v>66</v>
          </cell>
          <cell r="G22">
            <v>25</v>
          </cell>
          <cell r="H22">
            <v>15.120000000000001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28.129166666666666</v>
          </cell>
          <cell r="C23">
            <v>35.299999999999997</v>
          </cell>
          <cell r="D23">
            <v>21.7</v>
          </cell>
          <cell r="E23">
            <v>43.875</v>
          </cell>
          <cell r="F23">
            <v>66</v>
          </cell>
          <cell r="G23">
            <v>23</v>
          </cell>
          <cell r="H23">
            <v>14.76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29.104166666666668</v>
          </cell>
          <cell r="C24">
            <v>36</v>
          </cell>
          <cell r="D24">
            <v>22.6</v>
          </cell>
          <cell r="E24">
            <v>40.333333333333336</v>
          </cell>
          <cell r="F24">
            <v>66</v>
          </cell>
          <cell r="G24">
            <v>21</v>
          </cell>
          <cell r="H24">
            <v>12.6</v>
          </cell>
          <cell r="I24" t="str">
            <v>SE</v>
          </cell>
          <cell r="J24">
            <v>30.96</v>
          </cell>
          <cell r="K24">
            <v>0</v>
          </cell>
        </row>
        <row r="25">
          <cell r="B25">
            <v>29.578260869565216</v>
          </cell>
          <cell r="C25">
            <v>36.9</v>
          </cell>
          <cell r="D25">
            <v>23.4</v>
          </cell>
          <cell r="E25">
            <v>43.782608695652172</v>
          </cell>
          <cell r="F25">
            <v>66</v>
          </cell>
          <cell r="G25">
            <v>25</v>
          </cell>
          <cell r="H25">
            <v>14.76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30.426315789473687</v>
          </cell>
          <cell r="C26">
            <v>36.700000000000003</v>
          </cell>
          <cell r="D26">
            <v>21.5</v>
          </cell>
          <cell r="E26">
            <v>47.789473684210527</v>
          </cell>
          <cell r="F26">
            <v>84</v>
          </cell>
          <cell r="G26">
            <v>28</v>
          </cell>
          <cell r="H26">
            <v>15.48</v>
          </cell>
          <cell r="I26" t="str">
            <v>NE</v>
          </cell>
          <cell r="J26">
            <v>50.76</v>
          </cell>
          <cell r="K26">
            <v>0</v>
          </cell>
        </row>
        <row r="27">
          <cell r="B27">
            <v>29.099999999999998</v>
          </cell>
          <cell r="C27">
            <v>35.9</v>
          </cell>
          <cell r="D27">
            <v>23.4</v>
          </cell>
          <cell r="E27">
            <v>57.222222222222221</v>
          </cell>
          <cell r="F27">
            <v>86</v>
          </cell>
          <cell r="G27">
            <v>31</v>
          </cell>
          <cell r="H27">
            <v>19.440000000000001</v>
          </cell>
          <cell r="I27" t="str">
            <v>NO</v>
          </cell>
          <cell r="J27">
            <v>46.080000000000005</v>
          </cell>
          <cell r="K27">
            <v>0</v>
          </cell>
        </row>
        <row r="28">
          <cell r="B28">
            <v>28.670588235294112</v>
          </cell>
          <cell r="C28">
            <v>33.700000000000003</v>
          </cell>
          <cell r="D28">
            <v>23.3</v>
          </cell>
          <cell r="E28">
            <v>59.705882352941174</v>
          </cell>
          <cell r="F28">
            <v>85</v>
          </cell>
          <cell r="G28">
            <v>42</v>
          </cell>
          <cell r="H28">
            <v>19.440000000000001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28.409999999999997</v>
          </cell>
          <cell r="C29">
            <v>34.799999999999997</v>
          </cell>
          <cell r="D29">
            <v>21.8</v>
          </cell>
          <cell r="E29">
            <v>53.45</v>
          </cell>
          <cell r="F29">
            <v>70</v>
          </cell>
          <cell r="G29">
            <v>38</v>
          </cell>
          <cell r="H29">
            <v>15.840000000000002</v>
          </cell>
          <cell r="I29" t="str">
            <v>L</v>
          </cell>
          <cell r="J29">
            <v>39.24</v>
          </cell>
          <cell r="K29">
            <v>0</v>
          </cell>
        </row>
        <row r="30">
          <cell r="B30">
            <v>27.175000000000004</v>
          </cell>
          <cell r="C30">
            <v>32.700000000000003</v>
          </cell>
          <cell r="D30">
            <v>21.5</v>
          </cell>
          <cell r="E30">
            <v>70.578947368421055</v>
          </cell>
          <cell r="F30">
            <v>94</v>
          </cell>
          <cell r="G30">
            <v>50</v>
          </cell>
          <cell r="H30">
            <v>13.68</v>
          </cell>
          <cell r="I30" t="str">
            <v>NE</v>
          </cell>
          <cell r="J30">
            <v>72</v>
          </cell>
          <cell r="K30">
            <v>34.6</v>
          </cell>
        </row>
        <row r="31">
          <cell r="B31">
            <v>23.74666666666667</v>
          </cell>
          <cell r="C31">
            <v>25.6</v>
          </cell>
          <cell r="D31">
            <v>21.6</v>
          </cell>
          <cell r="E31">
            <v>89.066666666666663</v>
          </cell>
          <cell r="F31">
            <v>95</v>
          </cell>
          <cell r="G31">
            <v>80</v>
          </cell>
          <cell r="H31">
            <v>16.2</v>
          </cell>
          <cell r="I31" t="str">
            <v>SO</v>
          </cell>
          <cell r="J31">
            <v>37.800000000000004</v>
          </cell>
          <cell r="K31">
            <v>28.4</v>
          </cell>
        </row>
        <row r="32">
          <cell r="B32">
            <v>27.193750000000001</v>
          </cell>
          <cell r="C32">
            <v>31.3</v>
          </cell>
          <cell r="D32">
            <v>21.7</v>
          </cell>
          <cell r="E32">
            <v>68.875</v>
          </cell>
          <cell r="F32">
            <v>96</v>
          </cell>
          <cell r="G32">
            <v>50</v>
          </cell>
          <cell r="H32">
            <v>10.08</v>
          </cell>
          <cell r="I32" t="str">
            <v>SE</v>
          </cell>
          <cell r="J32">
            <v>18.36</v>
          </cell>
          <cell r="K32">
            <v>0</v>
          </cell>
        </row>
        <row r="33">
          <cell r="B33">
            <v>26.433333333333337</v>
          </cell>
          <cell r="C33">
            <v>32.6</v>
          </cell>
          <cell r="D33">
            <v>21.3</v>
          </cell>
          <cell r="E33">
            <v>69.208333333333329</v>
          </cell>
          <cell r="F33">
            <v>88</v>
          </cell>
          <cell r="G33">
            <v>48</v>
          </cell>
          <cell r="H33">
            <v>15.48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27.825000000000003</v>
          </cell>
          <cell r="C34">
            <v>35.4</v>
          </cell>
          <cell r="D34">
            <v>23.1</v>
          </cell>
          <cell r="E34">
            <v>68.375</v>
          </cell>
          <cell r="F34">
            <v>92</v>
          </cell>
          <cell r="G34">
            <v>38</v>
          </cell>
          <cell r="H34">
            <v>12.96</v>
          </cell>
          <cell r="I34" t="str">
            <v>L</v>
          </cell>
          <cell r="J34">
            <v>49.680000000000007</v>
          </cell>
          <cell r="K34">
            <v>29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29.158333333333335</v>
          </cell>
          <cell r="C5">
            <v>37.5</v>
          </cell>
          <cell r="D5">
            <v>21.8</v>
          </cell>
          <cell r="E5">
            <v>62.291666666666664</v>
          </cell>
          <cell r="F5">
            <v>77</v>
          </cell>
          <cell r="G5">
            <v>51</v>
          </cell>
          <cell r="H5">
            <v>10.44</v>
          </cell>
          <cell r="I5" t="str">
            <v>NO</v>
          </cell>
          <cell r="J5">
            <v>32.4</v>
          </cell>
          <cell r="K5">
            <v>0</v>
          </cell>
        </row>
        <row r="6">
          <cell r="B6">
            <v>31.033333333333335</v>
          </cell>
          <cell r="C6">
            <v>38.1</v>
          </cell>
          <cell r="D6">
            <v>23.5</v>
          </cell>
          <cell r="E6">
            <v>61</v>
          </cell>
          <cell r="F6">
            <v>79</v>
          </cell>
          <cell r="G6">
            <v>45</v>
          </cell>
          <cell r="H6">
            <v>15.48</v>
          </cell>
          <cell r="I6" t="str">
            <v>N</v>
          </cell>
          <cell r="J6">
            <v>34.200000000000003</v>
          </cell>
          <cell r="K6">
            <v>0</v>
          </cell>
        </row>
        <row r="7">
          <cell r="B7">
            <v>31.341666666666669</v>
          </cell>
          <cell r="C7">
            <v>38</v>
          </cell>
          <cell r="D7">
            <v>25.1</v>
          </cell>
          <cell r="E7">
            <v>59.5</v>
          </cell>
          <cell r="F7">
            <v>72</v>
          </cell>
          <cell r="G7">
            <v>49</v>
          </cell>
          <cell r="H7">
            <v>13.32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31.008333333333326</v>
          </cell>
          <cell r="C8">
            <v>37.700000000000003</v>
          </cell>
          <cell r="D8">
            <v>25.6</v>
          </cell>
          <cell r="E8">
            <v>58.625</v>
          </cell>
          <cell r="F8">
            <v>71</v>
          </cell>
          <cell r="G8">
            <v>45</v>
          </cell>
          <cell r="H8">
            <v>19.079999999999998</v>
          </cell>
          <cell r="I8" t="str">
            <v>N</v>
          </cell>
          <cell r="J8">
            <v>42.84</v>
          </cell>
          <cell r="K8">
            <v>0</v>
          </cell>
        </row>
        <row r="9">
          <cell r="B9">
            <v>32.25416666666667</v>
          </cell>
          <cell r="C9">
            <v>39.799999999999997</v>
          </cell>
          <cell r="D9">
            <v>25.8</v>
          </cell>
          <cell r="E9">
            <v>56.833333333333336</v>
          </cell>
          <cell r="F9">
            <v>77</v>
          </cell>
          <cell r="G9">
            <v>44</v>
          </cell>
          <cell r="H9">
            <v>14.4</v>
          </cell>
          <cell r="I9" t="str">
            <v>N</v>
          </cell>
          <cell r="J9">
            <v>43.92</v>
          </cell>
          <cell r="K9">
            <v>7</v>
          </cell>
        </row>
        <row r="10">
          <cell r="B10">
            <v>26.762499999999999</v>
          </cell>
          <cell r="C10">
            <v>31.9</v>
          </cell>
          <cell r="D10">
            <v>22.5</v>
          </cell>
          <cell r="E10">
            <v>74</v>
          </cell>
          <cell r="F10">
            <v>89</v>
          </cell>
          <cell r="G10">
            <v>59</v>
          </cell>
          <cell r="H10">
            <v>14.76</v>
          </cell>
          <cell r="I10" t="str">
            <v>N</v>
          </cell>
          <cell r="J10">
            <v>33.480000000000004</v>
          </cell>
          <cell r="K10">
            <v>1</v>
          </cell>
        </row>
        <row r="11">
          <cell r="B11">
            <v>26.479166666666661</v>
          </cell>
          <cell r="C11">
            <v>32.799999999999997</v>
          </cell>
          <cell r="D11">
            <v>22.6</v>
          </cell>
          <cell r="E11">
            <v>79.791666666666671</v>
          </cell>
          <cell r="F11">
            <v>94</v>
          </cell>
          <cell r="G11">
            <v>65</v>
          </cell>
          <cell r="H11">
            <v>6.84</v>
          </cell>
          <cell r="I11" t="str">
            <v>SE</v>
          </cell>
          <cell r="J11">
            <v>32.04</v>
          </cell>
          <cell r="K11">
            <v>21.4</v>
          </cell>
        </row>
        <row r="12">
          <cell r="B12">
            <v>24.912499999999994</v>
          </cell>
          <cell r="C12">
            <v>30.1</v>
          </cell>
          <cell r="D12">
            <v>21.7</v>
          </cell>
          <cell r="E12">
            <v>84.583333333333329</v>
          </cell>
          <cell r="F12">
            <v>99</v>
          </cell>
          <cell r="G12">
            <v>65</v>
          </cell>
          <cell r="H12">
            <v>14.4</v>
          </cell>
          <cell r="I12" t="str">
            <v>N</v>
          </cell>
          <cell r="J12">
            <v>27.720000000000002</v>
          </cell>
          <cell r="K12">
            <v>7.6000000000000005</v>
          </cell>
        </row>
        <row r="13">
          <cell r="B13">
            <v>27.466666666666669</v>
          </cell>
          <cell r="C13">
            <v>34.299999999999997</v>
          </cell>
          <cell r="D13">
            <v>22.2</v>
          </cell>
          <cell r="E13">
            <v>75.541666666666671</v>
          </cell>
          <cell r="F13">
            <v>90</v>
          </cell>
          <cell r="G13">
            <v>57</v>
          </cell>
          <cell r="H13">
            <v>15.120000000000001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24.670833333333334</v>
          </cell>
          <cell r="C14">
            <v>29.3</v>
          </cell>
          <cell r="D14">
            <v>21.7</v>
          </cell>
          <cell r="E14">
            <v>83.142857142857139</v>
          </cell>
          <cell r="F14">
            <v>100</v>
          </cell>
          <cell r="G14">
            <v>65</v>
          </cell>
          <cell r="H14">
            <v>9.3600000000000012</v>
          </cell>
          <cell r="I14" t="str">
            <v>SE</v>
          </cell>
          <cell r="J14">
            <v>32.4</v>
          </cell>
          <cell r="K14">
            <v>32.4</v>
          </cell>
        </row>
        <row r="15">
          <cell r="B15">
            <v>26.962500000000006</v>
          </cell>
          <cell r="C15">
            <v>33.799999999999997</v>
          </cell>
          <cell r="D15">
            <v>22.1</v>
          </cell>
          <cell r="E15">
            <v>73.769230769230774</v>
          </cell>
          <cell r="F15">
            <v>100</v>
          </cell>
          <cell r="G15">
            <v>61</v>
          </cell>
          <cell r="H15">
            <v>15.840000000000002</v>
          </cell>
          <cell r="I15" t="str">
            <v>NE</v>
          </cell>
          <cell r="J15">
            <v>26.64</v>
          </cell>
          <cell r="K15">
            <v>0</v>
          </cell>
        </row>
        <row r="16">
          <cell r="B16">
            <v>28.683333333333337</v>
          </cell>
          <cell r="C16">
            <v>35.6</v>
          </cell>
          <cell r="D16">
            <v>24</v>
          </cell>
          <cell r="E16">
            <v>73.916666666666671</v>
          </cell>
          <cell r="F16">
            <v>88</v>
          </cell>
          <cell r="G16">
            <v>59</v>
          </cell>
          <cell r="H16">
            <v>14.4</v>
          </cell>
          <cell r="I16" t="str">
            <v>L</v>
          </cell>
          <cell r="J16">
            <v>32.04</v>
          </cell>
          <cell r="K16">
            <v>0</v>
          </cell>
        </row>
        <row r="17">
          <cell r="B17">
            <v>26.870833333333334</v>
          </cell>
          <cell r="C17">
            <v>34.200000000000003</v>
          </cell>
          <cell r="D17">
            <v>23.8</v>
          </cell>
          <cell r="E17">
            <v>78.541666666666671</v>
          </cell>
          <cell r="F17">
            <v>91</v>
          </cell>
          <cell r="G17">
            <v>63</v>
          </cell>
          <cell r="H17">
            <v>15.48</v>
          </cell>
          <cell r="I17" t="str">
            <v>L</v>
          </cell>
          <cell r="J17">
            <v>36</v>
          </cell>
          <cell r="K17">
            <v>4.2</v>
          </cell>
        </row>
        <row r="18">
          <cell r="B18">
            <v>23.320833333333329</v>
          </cell>
          <cell r="C18">
            <v>27</v>
          </cell>
          <cell r="D18">
            <v>21.4</v>
          </cell>
          <cell r="E18">
            <v>90.75</v>
          </cell>
          <cell r="F18">
            <v>98</v>
          </cell>
          <cell r="G18">
            <v>79</v>
          </cell>
          <cell r="H18">
            <v>17.28</v>
          </cell>
          <cell r="I18" t="str">
            <v>N</v>
          </cell>
          <cell r="J18">
            <v>42.84</v>
          </cell>
          <cell r="K18">
            <v>22.599999999999998</v>
          </cell>
        </row>
        <row r="19">
          <cell r="B19">
            <v>25.954166666666666</v>
          </cell>
          <cell r="C19">
            <v>33.1</v>
          </cell>
          <cell r="D19">
            <v>20.3</v>
          </cell>
          <cell r="E19">
            <v>79</v>
          </cell>
          <cell r="F19">
            <v>100</v>
          </cell>
          <cell r="G19">
            <v>48</v>
          </cell>
          <cell r="H19">
            <v>6.84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26.125000000000004</v>
          </cell>
          <cell r="C20">
            <v>33.799999999999997</v>
          </cell>
          <cell r="D20">
            <v>18.2</v>
          </cell>
          <cell r="E20">
            <v>62.5</v>
          </cell>
          <cell r="F20">
            <v>84</v>
          </cell>
          <cell r="G20">
            <v>41</v>
          </cell>
          <cell r="H20">
            <v>11.16</v>
          </cell>
          <cell r="I20" t="str">
            <v>SO</v>
          </cell>
          <cell r="J20">
            <v>25.56</v>
          </cell>
          <cell r="K20">
            <v>0</v>
          </cell>
        </row>
        <row r="21">
          <cell r="B21">
            <v>26.758333333333336</v>
          </cell>
          <cell r="C21">
            <v>35.5</v>
          </cell>
          <cell r="D21">
            <v>17.3</v>
          </cell>
          <cell r="E21">
            <v>60.875</v>
          </cell>
          <cell r="F21">
            <v>82</v>
          </cell>
          <cell r="G21">
            <v>42</v>
          </cell>
          <cell r="H21">
            <v>6.84</v>
          </cell>
          <cell r="I21" t="str">
            <v>SE</v>
          </cell>
          <cell r="J21">
            <v>21.240000000000002</v>
          </cell>
          <cell r="K21">
            <v>0</v>
          </cell>
        </row>
        <row r="22">
          <cell r="B22">
            <v>28.979166666666668</v>
          </cell>
          <cell r="C22">
            <v>36.4</v>
          </cell>
          <cell r="D22">
            <v>20.100000000000001</v>
          </cell>
          <cell r="E22">
            <v>62.25</v>
          </cell>
          <cell r="F22">
            <v>79</v>
          </cell>
          <cell r="G22">
            <v>52</v>
          </cell>
          <cell r="H22">
            <v>11.520000000000001</v>
          </cell>
          <cell r="I22" t="str">
            <v>NE</v>
          </cell>
          <cell r="J22">
            <v>24.48</v>
          </cell>
          <cell r="K22">
            <v>0</v>
          </cell>
        </row>
        <row r="23">
          <cell r="B23">
            <v>29.925000000000001</v>
          </cell>
          <cell r="C23">
            <v>36.9</v>
          </cell>
          <cell r="D23">
            <v>21.4</v>
          </cell>
          <cell r="E23">
            <v>61.333333333333336</v>
          </cell>
          <cell r="F23">
            <v>71</v>
          </cell>
          <cell r="G23">
            <v>52</v>
          </cell>
          <cell r="H23">
            <v>7.9200000000000008</v>
          </cell>
          <cell r="I23" t="str">
            <v>N</v>
          </cell>
          <cell r="J23">
            <v>20.52</v>
          </cell>
          <cell r="K23">
            <v>0</v>
          </cell>
        </row>
        <row r="24">
          <cell r="B24">
            <v>30.404166666666669</v>
          </cell>
          <cell r="C24">
            <v>37.700000000000003</v>
          </cell>
          <cell r="D24">
            <v>22.7</v>
          </cell>
          <cell r="E24">
            <v>62.833333333333336</v>
          </cell>
          <cell r="F24">
            <v>74</v>
          </cell>
          <cell r="G24">
            <v>52</v>
          </cell>
          <cell r="H24">
            <v>7.9200000000000008</v>
          </cell>
          <cell r="I24" t="str">
            <v>N</v>
          </cell>
          <cell r="J24">
            <v>21.6</v>
          </cell>
          <cell r="K24">
            <v>0</v>
          </cell>
        </row>
        <row r="25">
          <cell r="B25">
            <v>29.841666666666665</v>
          </cell>
          <cell r="C25">
            <v>37.1</v>
          </cell>
          <cell r="D25">
            <v>23.1</v>
          </cell>
          <cell r="E25">
            <v>63.625</v>
          </cell>
          <cell r="F25">
            <v>76</v>
          </cell>
          <cell r="G25">
            <v>54</v>
          </cell>
          <cell r="H25">
            <v>11.16</v>
          </cell>
          <cell r="I25" t="str">
            <v>NO</v>
          </cell>
          <cell r="J25">
            <v>26.64</v>
          </cell>
          <cell r="K25">
            <v>0.4</v>
          </cell>
        </row>
        <row r="26">
          <cell r="B26">
            <v>27.887499999999999</v>
          </cell>
          <cell r="C26">
            <v>35.299999999999997</v>
          </cell>
          <cell r="D26">
            <v>22.8</v>
          </cell>
          <cell r="E26">
            <v>71.708333333333329</v>
          </cell>
          <cell r="F26">
            <v>84</v>
          </cell>
          <cell r="G26">
            <v>59</v>
          </cell>
          <cell r="H26">
            <v>18.720000000000002</v>
          </cell>
          <cell r="I26" t="str">
            <v>SE</v>
          </cell>
          <cell r="J26">
            <v>43.56</v>
          </cell>
          <cell r="K26">
            <v>0</v>
          </cell>
        </row>
        <row r="27">
          <cell r="B27">
            <v>28.633333333333329</v>
          </cell>
          <cell r="C27">
            <v>35.700000000000003</v>
          </cell>
          <cell r="D27">
            <v>23.2</v>
          </cell>
          <cell r="E27">
            <v>69.583333333333329</v>
          </cell>
          <cell r="F27">
            <v>81</v>
          </cell>
          <cell r="G27">
            <v>59</v>
          </cell>
          <cell r="H27">
            <v>11.879999999999999</v>
          </cell>
          <cell r="I27" t="str">
            <v>SO</v>
          </cell>
          <cell r="J27">
            <v>30.240000000000002</v>
          </cell>
          <cell r="K27">
            <v>0</v>
          </cell>
        </row>
        <row r="28">
          <cell r="B28">
            <v>29.3125</v>
          </cell>
          <cell r="C28">
            <v>35.799999999999997</v>
          </cell>
          <cell r="D28">
            <v>23.2</v>
          </cell>
          <cell r="E28">
            <v>70.875</v>
          </cell>
          <cell r="F28">
            <v>86</v>
          </cell>
          <cell r="G28">
            <v>59</v>
          </cell>
          <cell r="H28">
            <v>16.2</v>
          </cell>
          <cell r="I28" t="str">
            <v>N</v>
          </cell>
          <cell r="J28">
            <v>38.880000000000003</v>
          </cell>
          <cell r="K28">
            <v>0</v>
          </cell>
        </row>
        <row r="29">
          <cell r="B29">
            <v>29.045833333333338</v>
          </cell>
          <cell r="C29">
            <v>34.9</v>
          </cell>
          <cell r="D29">
            <v>23.8</v>
          </cell>
          <cell r="E29">
            <v>70.625</v>
          </cell>
          <cell r="F29">
            <v>81</v>
          </cell>
          <cell r="G29">
            <v>60</v>
          </cell>
          <cell r="H29">
            <v>14.76</v>
          </cell>
          <cell r="I29" t="str">
            <v>L</v>
          </cell>
          <cell r="J29">
            <v>31.680000000000003</v>
          </cell>
          <cell r="K29">
            <v>0</v>
          </cell>
        </row>
        <row r="30">
          <cell r="B30">
            <v>29.916666666666668</v>
          </cell>
          <cell r="C30">
            <v>35.700000000000003</v>
          </cell>
          <cell r="D30">
            <v>25.4</v>
          </cell>
          <cell r="E30">
            <v>69.416666666666671</v>
          </cell>
          <cell r="F30">
            <v>82</v>
          </cell>
          <cell r="G30">
            <v>58</v>
          </cell>
          <cell r="H30">
            <v>19.8</v>
          </cell>
          <cell r="I30" t="str">
            <v>N</v>
          </cell>
          <cell r="J30">
            <v>41.04</v>
          </cell>
          <cell r="K30">
            <v>0</v>
          </cell>
        </row>
        <row r="31">
          <cell r="B31">
            <v>26.087499999999991</v>
          </cell>
          <cell r="C31">
            <v>31.2</v>
          </cell>
          <cell r="D31">
            <v>23</v>
          </cell>
          <cell r="E31">
            <v>82.416666666666671</v>
          </cell>
          <cell r="F31">
            <v>98</v>
          </cell>
          <cell r="G31">
            <v>68</v>
          </cell>
          <cell r="H31">
            <v>11.879999999999999</v>
          </cell>
          <cell r="I31" t="str">
            <v>N</v>
          </cell>
          <cell r="J31">
            <v>31.319999999999997</v>
          </cell>
          <cell r="K31">
            <v>16</v>
          </cell>
        </row>
        <row r="32">
          <cell r="B32">
            <v>26.641666666666666</v>
          </cell>
          <cell r="C32">
            <v>31.9</v>
          </cell>
          <cell r="D32">
            <v>23.3</v>
          </cell>
          <cell r="E32">
            <v>84.36363636363636</v>
          </cell>
          <cell r="F32">
            <v>100</v>
          </cell>
          <cell r="G32">
            <v>62</v>
          </cell>
          <cell r="H32">
            <v>6.84</v>
          </cell>
          <cell r="I32" t="str">
            <v>S</v>
          </cell>
          <cell r="J32">
            <v>18.720000000000002</v>
          </cell>
          <cell r="K32">
            <v>0</v>
          </cell>
        </row>
        <row r="33">
          <cell r="B33">
            <v>28.079166666666666</v>
          </cell>
          <cell r="C33">
            <v>33.299999999999997</v>
          </cell>
          <cell r="D33">
            <v>23.8</v>
          </cell>
          <cell r="E33">
            <v>75.541666666666671</v>
          </cell>
          <cell r="F33">
            <v>88</v>
          </cell>
          <cell r="G33">
            <v>60</v>
          </cell>
          <cell r="H33">
            <v>9.3600000000000012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29.449999999999992</v>
          </cell>
          <cell r="C34">
            <v>34.799999999999997</v>
          </cell>
          <cell r="D34">
            <v>24.7</v>
          </cell>
          <cell r="E34">
            <v>72.333333333333329</v>
          </cell>
          <cell r="F34">
            <v>85</v>
          </cell>
          <cell r="G34">
            <v>59</v>
          </cell>
          <cell r="H34">
            <v>12.6</v>
          </cell>
          <cell r="I34" t="str">
            <v>N</v>
          </cell>
          <cell r="J34">
            <v>44.28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26.779166666666669</v>
          </cell>
          <cell r="C5">
            <v>36.1</v>
          </cell>
          <cell r="D5">
            <v>20.399999999999999</v>
          </cell>
          <cell r="E5">
            <v>65.375</v>
          </cell>
          <cell r="F5">
            <v>89</v>
          </cell>
          <cell r="G5">
            <v>36</v>
          </cell>
          <cell r="H5">
            <v>16.2</v>
          </cell>
          <cell r="I5" t="str">
            <v>NO</v>
          </cell>
          <cell r="J5">
            <v>35.64</v>
          </cell>
          <cell r="K5">
            <v>0</v>
          </cell>
        </row>
        <row r="6">
          <cell r="B6">
            <v>30.166666666666668</v>
          </cell>
          <cell r="C6">
            <v>38.1</v>
          </cell>
          <cell r="D6">
            <v>23.9</v>
          </cell>
          <cell r="E6">
            <v>53.708333333333336</v>
          </cell>
          <cell r="F6">
            <v>80</v>
          </cell>
          <cell r="G6">
            <v>25</v>
          </cell>
          <cell r="H6">
            <v>19.079999999999998</v>
          </cell>
          <cell r="I6" t="str">
            <v>O</v>
          </cell>
          <cell r="J6">
            <v>65.52</v>
          </cell>
          <cell r="K6">
            <v>0</v>
          </cell>
        </row>
        <row r="7">
          <cell r="B7">
            <v>29.300000000000008</v>
          </cell>
          <cell r="C7">
            <v>37.5</v>
          </cell>
          <cell r="D7">
            <v>25.5</v>
          </cell>
          <cell r="E7">
            <v>53.75</v>
          </cell>
          <cell r="F7">
            <v>67</v>
          </cell>
          <cell r="G7">
            <v>29</v>
          </cell>
          <cell r="H7">
            <v>12.96</v>
          </cell>
          <cell r="I7" t="str">
            <v>O</v>
          </cell>
          <cell r="J7">
            <v>41.4</v>
          </cell>
          <cell r="K7">
            <v>0</v>
          </cell>
        </row>
        <row r="8">
          <cell r="B8">
            <v>30.195833333333329</v>
          </cell>
          <cell r="C8">
            <v>38.5</v>
          </cell>
          <cell r="D8">
            <v>23.7</v>
          </cell>
          <cell r="E8">
            <v>53.458333333333336</v>
          </cell>
          <cell r="F8">
            <v>82</v>
          </cell>
          <cell r="G8">
            <v>27</v>
          </cell>
          <cell r="H8">
            <v>17.64</v>
          </cell>
          <cell r="I8" t="str">
            <v>S</v>
          </cell>
          <cell r="J8">
            <v>47.519999999999996</v>
          </cell>
          <cell r="K8">
            <v>0</v>
          </cell>
        </row>
        <row r="9">
          <cell r="B9">
            <v>29.837499999999995</v>
          </cell>
          <cell r="C9">
            <v>37.799999999999997</v>
          </cell>
          <cell r="D9">
            <v>23</v>
          </cell>
          <cell r="E9">
            <v>49.791666666666664</v>
          </cell>
          <cell r="F9">
            <v>78</v>
          </cell>
          <cell r="G9">
            <v>28</v>
          </cell>
          <cell r="H9">
            <v>29.880000000000003</v>
          </cell>
          <cell r="I9" t="str">
            <v>S</v>
          </cell>
          <cell r="J9">
            <v>64.08</v>
          </cell>
          <cell r="K9">
            <v>0</v>
          </cell>
        </row>
        <row r="10">
          <cell r="B10">
            <v>23.941666666666663</v>
          </cell>
          <cell r="C10">
            <v>32.5</v>
          </cell>
          <cell r="D10">
            <v>20</v>
          </cell>
          <cell r="E10">
            <v>78.958333333333329</v>
          </cell>
          <cell r="F10">
            <v>97</v>
          </cell>
          <cell r="G10">
            <v>50</v>
          </cell>
          <cell r="H10">
            <v>18.720000000000002</v>
          </cell>
          <cell r="I10" t="str">
            <v>NO</v>
          </cell>
          <cell r="J10">
            <v>38.880000000000003</v>
          </cell>
          <cell r="K10">
            <v>51.599999999999994</v>
          </cell>
        </row>
        <row r="11">
          <cell r="B11">
            <v>24.870833333333337</v>
          </cell>
          <cell r="C11">
            <v>30.2</v>
          </cell>
          <cell r="D11">
            <v>21.4</v>
          </cell>
          <cell r="E11">
            <v>82.708333333333329</v>
          </cell>
          <cell r="F11">
            <v>97</v>
          </cell>
          <cell r="G11">
            <v>60</v>
          </cell>
          <cell r="H11">
            <v>16.920000000000002</v>
          </cell>
          <cell r="I11" t="str">
            <v>O</v>
          </cell>
          <cell r="J11">
            <v>28.8</v>
          </cell>
          <cell r="K11">
            <v>0.2</v>
          </cell>
        </row>
        <row r="12">
          <cell r="B12">
            <v>24.675000000000001</v>
          </cell>
          <cell r="C12">
            <v>31</v>
          </cell>
          <cell r="D12">
            <v>21.8</v>
          </cell>
          <cell r="E12">
            <v>84.291666666666671</v>
          </cell>
          <cell r="F12">
            <v>96</v>
          </cell>
          <cell r="G12">
            <v>56</v>
          </cell>
          <cell r="H12">
            <v>19.8</v>
          </cell>
          <cell r="I12" t="str">
            <v>L</v>
          </cell>
          <cell r="J12">
            <v>43.2</v>
          </cell>
          <cell r="K12">
            <v>1.5999999999999999</v>
          </cell>
        </row>
        <row r="13">
          <cell r="B13">
            <v>26.329166666666666</v>
          </cell>
          <cell r="C13">
            <v>33.4</v>
          </cell>
          <cell r="D13">
            <v>21.3</v>
          </cell>
          <cell r="E13">
            <v>76.458333333333329</v>
          </cell>
          <cell r="F13">
            <v>97</v>
          </cell>
          <cell r="G13">
            <v>43</v>
          </cell>
          <cell r="H13">
            <v>12.24</v>
          </cell>
          <cell r="I13" t="str">
            <v>O</v>
          </cell>
          <cell r="J13">
            <v>37.440000000000005</v>
          </cell>
          <cell r="K13">
            <v>1.7999999999999998</v>
          </cell>
        </row>
        <row r="14">
          <cell r="B14">
            <v>24.108333333333331</v>
          </cell>
          <cell r="C14">
            <v>29.7</v>
          </cell>
          <cell r="D14">
            <v>19.7</v>
          </cell>
          <cell r="E14">
            <v>85.75</v>
          </cell>
          <cell r="F14">
            <v>98</v>
          </cell>
          <cell r="G14">
            <v>62</v>
          </cell>
          <cell r="H14">
            <v>14.4</v>
          </cell>
          <cell r="I14" t="str">
            <v>NO</v>
          </cell>
          <cell r="J14">
            <v>59.4</v>
          </cell>
          <cell r="K14">
            <v>76.999999999999986</v>
          </cell>
        </row>
        <row r="15">
          <cell r="B15">
            <v>26.720833333333331</v>
          </cell>
          <cell r="C15">
            <v>33.200000000000003</v>
          </cell>
          <cell r="D15">
            <v>22.3</v>
          </cell>
          <cell r="E15">
            <v>77.125</v>
          </cell>
          <cell r="F15">
            <v>98</v>
          </cell>
          <cell r="G15">
            <v>48</v>
          </cell>
          <cell r="H15">
            <v>10.8</v>
          </cell>
          <cell r="I15" t="str">
            <v>NO</v>
          </cell>
          <cell r="J15">
            <v>20.88</v>
          </cell>
          <cell r="K15">
            <v>0</v>
          </cell>
        </row>
        <row r="16">
          <cell r="B16">
            <v>27.308333333333334</v>
          </cell>
          <cell r="C16">
            <v>33.4</v>
          </cell>
          <cell r="D16">
            <v>22.5</v>
          </cell>
          <cell r="E16">
            <v>66.416666666666671</v>
          </cell>
          <cell r="F16">
            <v>87</v>
          </cell>
          <cell r="G16">
            <v>42</v>
          </cell>
          <cell r="H16">
            <v>18</v>
          </cell>
          <cell r="I16" t="str">
            <v>O</v>
          </cell>
          <cell r="J16">
            <v>36.72</v>
          </cell>
          <cell r="K16">
            <v>0</v>
          </cell>
        </row>
        <row r="17">
          <cell r="B17">
            <v>25.979166666666668</v>
          </cell>
          <cell r="C17">
            <v>29.6</v>
          </cell>
          <cell r="D17">
            <v>22.8</v>
          </cell>
          <cell r="E17">
            <v>69.875</v>
          </cell>
          <cell r="F17">
            <v>94</v>
          </cell>
          <cell r="G17">
            <v>56</v>
          </cell>
          <cell r="H17">
            <v>16.559999999999999</v>
          </cell>
          <cell r="I17" t="str">
            <v>O</v>
          </cell>
          <cell r="J17">
            <v>33.840000000000003</v>
          </cell>
          <cell r="K17">
            <v>2.2000000000000002</v>
          </cell>
        </row>
        <row r="18">
          <cell r="B18">
            <v>23.729166666666668</v>
          </cell>
          <cell r="C18">
            <v>29.4</v>
          </cell>
          <cell r="D18">
            <v>21.3</v>
          </cell>
          <cell r="E18">
            <v>84.791666666666671</v>
          </cell>
          <cell r="F18">
            <v>96</v>
          </cell>
          <cell r="G18">
            <v>56</v>
          </cell>
          <cell r="H18">
            <v>16.559999999999999</v>
          </cell>
          <cell r="I18" t="str">
            <v>SE</v>
          </cell>
          <cell r="J18">
            <v>38.519999999999996</v>
          </cell>
          <cell r="K18">
            <v>2.4</v>
          </cell>
        </row>
        <row r="19">
          <cell r="B19">
            <v>25.6875</v>
          </cell>
          <cell r="C19">
            <v>33.200000000000003</v>
          </cell>
          <cell r="D19">
            <v>20.2</v>
          </cell>
          <cell r="E19">
            <v>66.333333333333329</v>
          </cell>
          <cell r="F19">
            <v>97</v>
          </cell>
          <cell r="G19">
            <v>27</v>
          </cell>
          <cell r="H19">
            <v>10.8</v>
          </cell>
          <cell r="I19" t="str">
            <v>NE</v>
          </cell>
          <cell r="J19">
            <v>27.36</v>
          </cell>
          <cell r="K19">
            <v>0.60000000000000009</v>
          </cell>
        </row>
        <row r="20">
          <cell r="B20">
            <v>25.700000000000003</v>
          </cell>
          <cell r="C20">
            <v>33.9</v>
          </cell>
          <cell r="D20">
            <v>17.399999999999999</v>
          </cell>
          <cell r="E20">
            <v>50.625</v>
          </cell>
          <cell r="F20">
            <v>86</v>
          </cell>
          <cell r="G20">
            <v>19</v>
          </cell>
          <cell r="H20">
            <v>8.64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26.850000000000005</v>
          </cell>
          <cell r="C21">
            <v>34.799999999999997</v>
          </cell>
          <cell r="D21">
            <v>18.5</v>
          </cell>
          <cell r="E21">
            <v>50.125</v>
          </cell>
          <cell r="F21">
            <v>82</v>
          </cell>
          <cell r="G21">
            <v>26</v>
          </cell>
          <cell r="H21">
            <v>12.6</v>
          </cell>
          <cell r="I21" t="str">
            <v>O</v>
          </cell>
          <cell r="J21">
            <v>30.6</v>
          </cell>
          <cell r="K21">
            <v>0.4</v>
          </cell>
        </row>
        <row r="22">
          <cell r="B22">
            <v>28.045833333333338</v>
          </cell>
          <cell r="C22">
            <v>34.700000000000003</v>
          </cell>
          <cell r="D22">
            <v>21</v>
          </cell>
          <cell r="E22">
            <v>44.125</v>
          </cell>
          <cell r="F22">
            <v>68</v>
          </cell>
          <cell r="G22">
            <v>26</v>
          </cell>
          <cell r="H22">
            <v>16.559999999999999</v>
          </cell>
          <cell r="I22" t="str">
            <v>O</v>
          </cell>
          <cell r="J22">
            <v>38.519999999999996</v>
          </cell>
          <cell r="K22">
            <v>0</v>
          </cell>
        </row>
        <row r="23">
          <cell r="B23">
            <v>28.483333333333331</v>
          </cell>
          <cell r="C23">
            <v>36.1</v>
          </cell>
          <cell r="D23">
            <v>20.2</v>
          </cell>
          <cell r="E23">
            <v>43</v>
          </cell>
          <cell r="F23">
            <v>71</v>
          </cell>
          <cell r="G23">
            <v>20</v>
          </cell>
          <cell r="H23">
            <v>15.120000000000001</v>
          </cell>
          <cell r="I23" t="str">
            <v>O</v>
          </cell>
          <cell r="J23">
            <v>30.6</v>
          </cell>
          <cell r="K23">
            <v>3.8</v>
          </cell>
        </row>
        <row r="24">
          <cell r="B24">
            <v>29.149999999999995</v>
          </cell>
          <cell r="C24">
            <v>36.5</v>
          </cell>
          <cell r="D24">
            <v>20.9</v>
          </cell>
          <cell r="E24">
            <v>41.916666666666664</v>
          </cell>
          <cell r="F24">
            <v>71</v>
          </cell>
          <cell r="G24">
            <v>22</v>
          </cell>
          <cell r="H24">
            <v>12.6</v>
          </cell>
          <cell r="I24" t="str">
            <v>O</v>
          </cell>
          <cell r="J24">
            <v>24.840000000000003</v>
          </cell>
          <cell r="K24">
            <v>1</v>
          </cell>
        </row>
        <row r="25">
          <cell r="B25">
            <v>27.995833333333326</v>
          </cell>
          <cell r="C25">
            <v>34.9</v>
          </cell>
          <cell r="D25">
            <v>18.7</v>
          </cell>
          <cell r="E25">
            <v>52.708333333333336</v>
          </cell>
          <cell r="F25">
            <v>98</v>
          </cell>
          <cell r="G25">
            <v>32</v>
          </cell>
          <cell r="H25">
            <v>15.48</v>
          </cell>
          <cell r="I25" t="str">
            <v>O</v>
          </cell>
          <cell r="J25">
            <v>42.84</v>
          </cell>
          <cell r="K25">
            <v>0.6</v>
          </cell>
        </row>
        <row r="26">
          <cell r="B26">
            <v>27.95</v>
          </cell>
          <cell r="C26">
            <v>37.200000000000003</v>
          </cell>
          <cell r="D26">
            <v>21.7</v>
          </cell>
          <cell r="E26">
            <v>59.666666666666664</v>
          </cell>
          <cell r="F26">
            <v>85</v>
          </cell>
          <cell r="G26">
            <v>28</v>
          </cell>
          <cell r="H26">
            <v>11.16</v>
          </cell>
          <cell r="I26" t="str">
            <v>NO</v>
          </cell>
          <cell r="J26">
            <v>45.72</v>
          </cell>
          <cell r="K26">
            <v>0.4</v>
          </cell>
        </row>
        <row r="27">
          <cell r="B27">
            <v>27.637499999999999</v>
          </cell>
          <cell r="C27">
            <v>34.700000000000003</v>
          </cell>
          <cell r="D27">
            <v>23</v>
          </cell>
          <cell r="E27">
            <v>67.791666666666671</v>
          </cell>
          <cell r="F27">
            <v>91</v>
          </cell>
          <cell r="G27">
            <v>36</v>
          </cell>
          <cell r="H27">
            <v>16.559999999999999</v>
          </cell>
          <cell r="I27" t="str">
            <v>L</v>
          </cell>
          <cell r="J27">
            <v>36.36</v>
          </cell>
          <cell r="K27">
            <v>0</v>
          </cell>
        </row>
        <row r="28">
          <cell r="B28">
            <v>27.891666666666669</v>
          </cell>
          <cell r="C28">
            <v>34.700000000000003</v>
          </cell>
          <cell r="D28">
            <v>21.6</v>
          </cell>
          <cell r="E28">
            <v>60.291666666666664</v>
          </cell>
          <cell r="F28">
            <v>86</v>
          </cell>
          <cell r="G28">
            <v>36</v>
          </cell>
          <cell r="H28">
            <v>13.68</v>
          </cell>
          <cell r="I28" t="str">
            <v>NO</v>
          </cell>
          <cell r="J28">
            <v>46.800000000000004</v>
          </cell>
          <cell r="K28">
            <v>0</v>
          </cell>
        </row>
        <row r="29">
          <cell r="B29">
            <v>27.712500000000002</v>
          </cell>
          <cell r="C29">
            <v>34.4</v>
          </cell>
          <cell r="D29">
            <v>22.7</v>
          </cell>
          <cell r="E29">
            <v>57.083333333333336</v>
          </cell>
          <cell r="F29">
            <v>69</v>
          </cell>
          <cell r="G29">
            <v>38</v>
          </cell>
          <cell r="H29">
            <v>20.52</v>
          </cell>
          <cell r="I29" t="str">
            <v>O</v>
          </cell>
          <cell r="J29">
            <v>45</v>
          </cell>
          <cell r="K29">
            <v>0</v>
          </cell>
        </row>
        <row r="30">
          <cell r="B30">
            <v>27.641666666666669</v>
          </cell>
          <cell r="C30">
            <v>31.7</v>
          </cell>
          <cell r="D30">
            <v>24.1</v>
          </cell>
          <cell r="E30">
            <v>69.333333333333329</v>
          </cell>
          <cell r="F30">
            <v>93</v>
          </cell>
          <cell r="G30">
            <v>56</v>
          </cell>
          <cell r="H30">
            <v>18.720000000000002</v>
          </cell>
          <cell r="I30" t="str">
            <v>O</v>
          </cell>
          <cell r="J30">
            <v>35.64</v>
          </cell>
          <cell r="K30">
            <v>0</v>
          </cell>
        </row>
        <row r="31">
          <cell r="B31">
            <v>23.208333333333329</v>
          </cell>
          <cell r="C31">
            <v>25.3</v>
          </cell>
          <cell r="D31">
            <v>22</v>
          </cell>
          <cell r="E31">
            <v>92.458333333333329</v>
          </cell>
          <cell r="F31">
            <v>98</v>
          </cell>
          <cell r="G31">
            <v>84</v>
          </cell>
          <cell r="H31">
            <v>13.32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25.012499999999999</v>
          </cell>
          <cell r="C32">
            <v>30.7</v>
          </cell>
          <cell r="D32">
            <v>22.1</v>
          </cell>
          <cell r="E32">
            <v>83.125</v>
          </cell>
          <cell r="F32">
            <v>98</v>
          </cell>
          <cell r="G32">
            <v>55</v>
          </cell>
          <cell r="H32">
            <v>7.2</v>
          </cell>
          <cell r="I32" t="str">
            <v>L</v>
          </cell>
          <cell r="J32">
            <v>18.36</v>
          </cell>
          <cell r="K32">
            <v>0</v>
          </cell>
        </row>
        <row r="33">
          <cell r="B33">
            <v>26.541666666666668</v>
          </cell>
          <cell r="C33">
            <v>32.5</v>
          </cell>
          <cell r="D33">
            <v>21.5</v>
          </cell>
          <cell r="E33">
            <v>70.458333333333329</v>
          </cell>
          <cell r="F33">
            <v>93</v>
          </cell>
          <cell r="G33">
            <v>48</v>
          </cell>
          <cell r="H33">
            <v>19.079999999999998</v>
          </cell>
          <cell r="I33" t="str">
            <v>O</v>
          </cell>
          <cell r="J33">
            <v>43.92</v>
          </cell>
          <cell r="K33">
            <v>0</v>
          </cell>
        </row>
        <row r="34">
          <cell r="B34">
            <v>28.829166666666666</v>
          </cell>
          <cell r="C34">
            <v>35.200000000000003</v>
          </cell>
          <cell r="D34">
            <v>23.1</v>
          </cell>
          <cell r="E34">
            <v>63.458333333333336</v>
          </cell>
          <cell r="F34">
            <v>89</v>
          </cell>
          <cell r="G34">
            <v>39</v>
          </cell>
          <cell r="H34">
            <v>10.44</v>
          </cell>
          <cell r="I34" t="str">
            <v>O</v>
          </cell>
          <cell r="J34">
            <v>24.840000000000003</v>
          </cell>
          <cell r="K34">
            <v>0</v>
          </cell>
        </row>
        <row r="35">
          <cell r="I35" t="str">
            <v>O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29.835294117647063</v>
          </cell>
          <cell r="C5">
            <v>36.9</v>
          </cell>
          <cell r="D5">
            <v>20.2</v>
          </cell>
          <cell r="E5">
            <v>57.769230769230766</v>
          </cell>
          <cell r="F5">
            <v>87</v>
          </cell>
          <cell r="G5">
            <v>37</v>
          </cell>
          <cell r="H5">
            <v>29.52</v>
          </cell>
          <cell r="I5" t="str">
            <v>NE</v>
          </cell>
          <cell r="J5">
            <v>56.16</v>
          </cell>
          <cell r="K5">
            <v>0</v>
          </cell>
        </row>
        <row r="6">
          <cell r="B6">
            <v>32.412499999999994</v>
          </cell>
          <cell r="C6">
            <v>39.200000000000003</v>
          </cell>
          <cell r="D6">
            <v>23.2</v>
          </cell>
          <cell r="E6">
            <v>53.666666666666664</v>
          </cell>
          <cell r="F6">
            <v>78</v>
          </cell>
          <cell r="G6">
            <v>28</v>
          </cell>
          <cell r="H6">
            <v>23.759999999999998</v>
          </cell>
          <cell r="I6" t="str">
            <v>N</v>
          </cell>
          <cell r="J6">
            <v>45.36</v>
          </cell>
          <cell r="K6">
            <v>0</v>
          </cell>
        </row>
        <row r="7">
          <cell r="B7">
            <v>30.780000000000005</v>
          </cell>
          <cell r="C7">
            <v>37.200000000000003</v>
          </cell>
          <cell r="D7">
            <v>22.6</v>
          </cell>
          <cell r="E7">
            <v>56.18181818181818</v>
          </cell>
          <cell r="F7">
            <v>79</v>
          </cell>
          <cell r="G7">
            <v>38</v>
          </cell>
          <cell r="H7">
            <v>28.8</v>
          </cell>
          <cell r="I7" t="str">
            <v>NO</v>
          </cell>
          <cell r="J7">
            <v>56.16</v>
          </cell>
          <cell r="K7">
            <v>0</v>
          </cell>
        </row>
        <row r="8">
          <cell r="B8">
            <v>32.09375</v>
          </cell>
          <cell r="C8">
            <v>38</v>
          </cell>
          <cell r="D8">
            <v>23.7</v>
          </cell>
          <cell r="E8">
            <v>53</v>
          </cell>
          <cell r="F8">
            <v>77</v>
          </cell>
          <cell r="G8">
            <v>30</v>
          </cell>
          <cell r="H8">
            <v>35.64</v>
          </cell>
          <cell r="I8" t="str">
            <v>NO</v>
          </cell>
          <cell r="J8">
            <v>67.680000000000007</v>
          </cell>
          <cell r="K8">
            <v>0</v>
          </cell>
        </row>
        <row r="9">
          <cell r="B9">
            <v>31.237500000000004</v>
          </cell>
          <cell r="C9">
            <v>39</v>
          </cell>
          <cell r="D9">
            <v>22.6</v>
          </cell>
          <cell r="E9">
            <v>55</v>
          </cell>
          <cell r="F9">
            <v>75</v>
          </cell>
          <cell r="G9">
            <v>37</v>
          </cell>
          <cell r="H9">
            <v>39.96</v>
          </cell>
          <cell r="I9" t="str">
            <v>NO</v>
          </cell>
          <cell r="J9">
            <v>66.600000000000009</v>
          </cell>
          <cell r="K9">
            <v>0</v>
          </cell>
        </row>
        <row r="10">
          <cell r="B10">
            <v>27.214285714285719</v>
          </cell>
          <cell r="C10">
            <v>31.3</v>
          </cell>
          <cell r="D10">
            <v>20.7</v>
          </cell>
          <cell r="E10">
            <v>66.928571428571431</v>
          </cell>
          <cell r="F10">
            <v>87</v>
          </cell>
          <cell r="G10">
            <v>50</v>
          </cell>
          <cell r="H10">
            <v>27.36</v>
          </cell>
          <cell r="I10" t="str">
            <v>SE</v>
          </cell>
          <cell r="J10">
            <v>49.680000000000007</v>
          </cell>
          <cell r="K10">
            <v>0</v>
          </cell>
        </row>
        <row r="11">
          <cell r="B11">
            <v>25.223529411764705</v>
          </cell>
          <cell r="C11">
            <v>30.7</v>
          </cell>
          <cell r="D11">
            <v>21.5</v>
          </cell>
          <cell r="E11">
            <v>73.705882352941174</v>
          </cell>
          <cell r="F11">
            <v>95</v>
          </cell>
          <cell r="G11">
            <v>51</v>
          </cell>
          <cell r="H11">
            <v>23.759999999999998</v>
          </cell>
          <cell r="I11" t="str">
            <v>N</v>
          </cell>
          <cell r="J11">
            <v>38.880000000000003</v>
          </cell>
          <cell r="K11">
            <v>6.2</v>
          </cell>
        </row>
        <row r="12">
          <cell r="B12">
            <v>26.049999999999997</v>
          </cell>
          <cell r="C12">
            <v>32.700000000000003</v>
          </cell>
          <cell r="D12">
            <v>20.7</v>
          </cell>
          <cell r="E12">
            <v>72.125</v>
          </cell>
          <cell r="F12">
            <v>97</v>
          </cell>
          <cell r="G12">
            <v>39</v>
          </cell>
          <cell r="H12">
            <v>21.240000000000002</v>
          </cell>
          <cell r="I12" t="str">
            <v>S</v>
          </cell>
          <cell r="J12">
            <v>33.480000000000004</v>
          </cell>
          <cell r="K12">
            <v>0.8</v>
          </cell>
        </row>
        <row r="13">
          <cell r="B13">
            <v>27.561111111111106</v>
          </cell>
          <cell r="C13">
            <v>35.700000000000003</v>
          </cell>
          <cell r="D13">
            <v>19.600000000000001</v>
          </cell>
          <cell r="E13">
            <v>66.722222222222229</v>
          </cell>
          <cell r="F13">
            <v>98</v>
          </cell>
          <cell r="G13">
            <v>35</v>
          </cell>
          <cell r="H13">
            <v>27.720000000000002</v>
          </cell>
          <cell r="I13" t="str">
            <v>NE</v>
          </cell>
          <cell r="J13">
            <v>49.680000000000007</v>
          </cell>
          <cell r="K13">
            <v>0</v>
          </cell>
        </row>
        <row r="14">
          <cell r="B14">
            <v>25.681249999999999</v>
          </cell>
          <cell r="C14">
            <v>29.6</v>
          </cell>
          <cell r="D14">
            <v>20.5</v>
          </cell>
          <cell r="E14">
            <v>75.1875</v>
          </cell>
          <cell r="F14">
            <v>95</v>
          </cell>
          <cell r="G14">
            <v>58</v>
          </cell>
          <cell r="H14">
            <v>39.6</v>
          </cell>
          <cell r="I14" t="str">
            <v>S</v>
          </cell>
          <cell r="J14">
            <v>63</v>
          </cell>
          <cell r="K14">
            <v>0.2</v>
          </cell>
        </row>
        <row r="15">
          <cell r="B15">
            <v>27.366666666666667</v>
          </cell>
          <cell r="C15">
            <v>33.6</v>
          </cell>
          <cell r="D15">
            <v>21.7</v>
          </cell>
          <cell r="E15">
            <v>69.388888888888886</v>
          </cell>
          <cell r="F15">
            <v>99</v>
          </cell>
          <cell r="G15">
            <v>45</v>
          </cell>
          <cell r="H15">
            <v>21.240000000000002</v>
          </cell>
          <cell r="I15" t="str">
            <v>L</v>
          </cell>
          <cell r="J15">
            <v>42.480000000000004</v>
          </cell>
          <cell r="K15">
            <v>0</v>
          </cell>
        </row>
        <row r="16">
          <cell r="B16">
            <v>28.288235294117648</v>
          </cell>
          <cell r="C16">
            <v>33.799999999999997</v>
          </cell>
          <cell r="D16">
            <v>22.1</v>
          </cell>
          <cell r="E16">
            <v>63.235294117647058</v>
          </cell>
          <cell r="F16">
            <v>90</v>
          </cell>
          <cell r="G16">
            <v>45</v>
          </cell>
          <cell r="H16">
            <v>24.840000000000003</v>
          </cell>
          <cell r="I16" t="str">
            <v>NE</v>
          </cell>
          <cell r="J16">
            <v>46.080000000000005</v>
          </cell>
          <cell r="K16">
            <v>0</v>
          </cell>
        </row>
        <row r="17">
          <cell r="B17">
            <v>25.244444444444444</v>
          </cell>
          <cell r="C17">
            <v>29.8</v>
          </cell>
          <cell r="D17">
            <v>22</v>
          </cell>
          <cell r="E17">
            <v>74.777777777777771</v>
          </cell>
          <cell r="F17">
            <v>97</v>
          </cell>
          <cell r="G17">
            <v>57</v>
          </cell>
          <cell r="H17">
            <v>24.840000000000003</v>
          </cell>
          <cell r="I17" t="str">
            <v>N</v>
          </cell>
          <cell r="J17">
            <v>44.64</v>
          </cell>
          <cell r="K17">
            <v>4.2</v>
          </cell>
        </row>
        <row r="18">
          <cell r="B18">
            <v>23.47058823529412</v>
          </cell>
          <cell r="C18">
            <v>27.9</v>
          </cell>
          <cell r="D18">
            <v>20.7</v>
          </cell>
          <cell r="E18">
            <v>83.588235294117652</v>
          </cell>
          <cell r="F18">
            <v>98</v>
          </cell>
          <cell r="G18">
            <v>62</v>
          </cell>
          <cell r="H18">
            <v>25.56</v>
          </cell>
          <cell r="I18" t="str">
            <v>SO</v>
          </cell>
          <cell r="J18">
            <v>37.800000000000004</v>
          </cell>
          <cell r="K18">
            <v>0.4</v>
          </cell>
        </row>
        <row r="19">
          <cell r="B19">
            <v>26.338888888888889</v>
          </cell>
          <cell r="C19">
            <v>31.9</v>
          </cell>
          <cell r="D19">
            <v>19.399999999999999</v>
          </cell>
          <cell r="E19">
            <v>57.444444444444443</v>
          </cell>
          <cell r="F19">
            <v>94</v>
          </cell>
          <cell r="G19">
            <v>26</v>
          </cell>
          <cell r="H19">
            <v>23.759999999999998</v>
          </cell>
          <cell r="I19" t="str">
            <v>S</v>
          </cell>
          <cell r="J19">
            <v>46.800000000000004</v>
          </cell>
          <cell r="K19">
            <v>0</v>
          </cell>
        </row>
        <row r="20">
          <cell r="B20">
            <v>27.470588235294123</v>
          </cell>
          <cell r="C20">
            <v>33.200000000000003</v>
          </cell>
          <cell r="D20">
            <v>18.5</v>
          </cell>
          <cell r="E20">
            <v>40.352941176470587</v>
          </cell>
          <cell r="F20">
            <v>76</v>
          </cell>
          <cell r="G20">
            <v>17</v>
          </cell>
          <cell r="H20">
            <v>18</v>
          </cell>
          <cell r="I20" t="str">
            <v>S</v>
          </cell>
          <cell r="J20">
            <v>35.28</v>
          </cell>
          <cell r="K20">
            <v>0</v>
          </cell>
        </row>
        <row r="21">
          <cell r="B21">
            <v>29.85</v>
          </cell>
          <cell r="C21">
            <v>36</v>
          </cell>
          <cell r="D21">
            <v>19.399999999999999</v>
          </cell>
          <cell r="E21">
            <v>39.133333333333333</v>
          </cell>
          <cell r="F21">
            <v>68</v>
          </cell>
          <cell r="G21">
            <v>24</v>
          </cell>
          <cell r="H21">
            <v>19.079999999999998</v>
          </cell>
          <cell r="I21" t="str">
            <v>NE</v>
          </cell>
          <cell r="J21">
            <v>33.119999999999997</v>
          </cell>
          <cell r="K21">
            <v>0</v>
          </cell>
        </row>
        <row r="22">
          <cell r="B22">
            <v>30.017647058823528</v>
          </cell>
          <cell r="C22">
            <v>35.5</v>
          </cell>
          <cell r="D22">
            <v>19.5</v>
          </cell>
          <cell r="E22">
            <v>38.5625</v>
          </cell>
          <cell r="F22">
            <v>73</v>
          </cell>
          <cell r="G22">
            <v>26</v>
          </cell>
          <cell r="H22">
            <v>29.880000000000003</v>
          </cell>
          <cell r="I22" t="str">
            <v>L</v>
          </cell>
          <cell r="J22">
            <v>46.440000000000005</v>
          </cell>
          <cell r="K22">
            <v>0</v>
          </cell>
        </row>
        <row r="23">
          <cell r="B23">
            <v>31.150000000000002</v>
          </cell>
          <cell r="C23">
            <v>36.6</v>
          </cell>
          <cell r="D23">
            <v>24.3</v>
          </cell>
          <cell r="E23">
            <v>37.307692307692307</v>
          </cell>
          <cell r="F23">
            <v>58</v>
          </cell>
          <cell r="G23">
            <v>26</v>
          </cell>
          <cell r="H23">
            <v>27.720000000000002</v>
          </cell>
          <cell r="I23" t="str">
            <v>L</v>
          </cell>
          <cell r="J23">
            <v>39.96</v>
          </cell>
          <cell r="K23">
            <v>0</v>
          </cell>
        </row>
        <row r="24">
          <cell r="B24">
            <v>31.737500000000004</v>
          </cell>
          <cell r="C24">
            <v>37.6</v>
          </cell>
          <cell r="D24">
            <v>21.1</v>
          </cell>
          <cell r="E24">
            <v>36.909090909090907</v>
          </cell>
          <cell r="F24">
            <v>67</v>
          </cell>
          <cell r="G24">
            <v>25</v>
          </cell>
          <cell r="H24">
            <v>20.16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30.2</v>
          </cell>
          <cell r="C25">
            <v>36.700000000000003</v>
          </cell>
          <cell r="D25">
            <v>21.8</v>
          </cell>
          <cell r="E25">
            <v>45.93333333333333</v>
          </cell>
          <cell r="F25">
            <v>74</v>
          </cell>
          <cell r="G25">
            <v>30</v>
          </cell>
          <cell r="H25">
            <v>29.52</v>
          </cell>
          <cell r="I25" t="str">
            <v>NE</v>
          </cell>
          <cell r="J25">
            <v>48.6</v>
          </cell>
          <cell r="K25">
            <v>1</v>
          </cell>
        </row>
        <row r="26">
          <cell r="B26">
            <v>29.429411764705883</v>
          </cell>
          <cell r="C26">
            <v>36.200000000000003</v>
          </cell>
          <cell r="D26">
            <v>21.1</v>
          </cell>
          <cell r="E26">
            <v>53.6</v>
          </cell>
          <cell r="F26">
            <v>85</v>
          </cell>
          <cell r="G26">
            <v>32</v>
          </cell>
          <cell r="H26">
            <v>25.56</v>
          </cell>
          <cell r="I26" t="str">
            <v>O</v>
          </cell>
          <cell r="J26">
            <v>48.6</v>
          </cell>
          <cell r="K26">
            <v>0</v>
          </cell>
        </row>
        <row r="27">
          <cell r="B27">
            <v>29.743750000000002</v>
          </cell>
          <cell r="C27">
            <v>34.6</v>
          </cell>
          <cell r="D27">
            <v>23.9</v>
          </cell>
          <cell r="E27">
            <v>53.8125</v>
          </cell>
          <cell r="F27">
            <v>75</v>
          </cell>
          <cell r="G27">
            <v>38</v>
          </cell>
          <cell r="H27">
            <v>32.4</v>
          </cell>
          <cell r="I27" t="str">
            <v>SO</v>
          </cell>
          <cell r="J27">
            <v>47.519999999999996</v>
          </cell>
          <cell r="K27">
            <v>0</v>
          </cell>
        </row>
        <row r="28">
          <cell r="B28">
            <v>30.1</v>
          </cell>
          <cell r="C28">
            <v>36.299999999999997</v>
          </cell>
          <cell r="D28">
            <v>21.6</v>
          </cell>
          <cell r="E28">
            <v>51.5625</v>
          </cell>
          <cell r="F28">
            <v>80</v>
          </cell>
          <cell r="G28">
            <v>31</v>
          </cell>
          <cell r="H28">
            <v>21.240000000000002</v>
          </cell>
          <cell r="I28" t="str">
            <v>L</v>
          </cell>
          <cell r="J28">
            <v>55.800000000000004</v>
          </cell>
          <cell r="K28">
            <v>0</v>
          </cell>
        </row>
        <row r="29">
          <cell r="B29">
            <v>28.231249999999996</v>
          </cell>
          <cell r="C29">
            <v>34.6</v>
          </cell>
          <cell r="D29">
            <v>23.2</v>
          </cell>
          <cell r="E29">
            <v>64.6875</v>
          </cell>
          <cell r="F29">
            <v>91</v>
          </cell>
          <cell r="G29">
            <v>43</v>
          </cell>
          <cell r="H29">
            <v>33.480000000000004</v>
          </cell>
          <cell r="I29" t="str">
            <v>NE</v>
          </cell>
          <cell r="J29">
            <v>53.64</v>
          </cell>
          <cell r="K29">
            <v>1</v>
          </cell>
        </row>
        <row r="30">
          <cell r="B30">
            <v>27.211764705882356</v>
          </cell>
          <cell r="C30">
            <v>34.299999999999997</v>
          </cell>
          <cell r="D30">
            <v>22.8</v>
          </cell>
          <cell r="E30">
            <v>78.882352941176464</v>
          </cell>
          <cell r="F30">
            <v>94</v>
          </cell>
          <cell r="G30">
            <v>49</v>
          </cell>
          <cell r="H30">
            <v>32.4</v>
          </cell>
          <cell r="I30" t="str">
            <v>NE</v>
          </cell>
          <cell r="J30">
            <v>54.72</v>
          </cell>
          <cell r="K30">
            <v>6.4</v>
          </cell>
        </row>
        <row r="31">
          <cell r="B31">
            <v>22.682352941176465</v>
          </cell>
          <cell r="C31">
            <v>24.5</v>
          </cell>
          <cell r="D31">
            <v>20.7</v>
          </cell>
          <cell r="E31">
            <v>92.647058823529406</v>
          </cell>
          <cell r="F31">
            <v>98</v>
          </cell>
          <cell r="G31">
            <v>84</v>
          </cell>
          <cell r="H31">
            <v>19.440000000000001</v>
          </cell>
          <cell r="I31" t="str">
            <v>NO</v>
          </cell>
          <cell r="J31">
            <v>38.880000000000003</v>
          </cell>
          <cell r="K31">
            <v>44.000000000000007</v>
          </cell>
        </row>
        <row r="32">
          <cell r="B32">
            <v>25.006666666666668</v>
          </cell>
          <cell r="C32">
            <v>28.1</v>
          </cell>
          <cell r="D32">
            <v>21.4</v>
          </cell>
          <cell r="E32">
            <v>80.13333333333334</v>
          </cell>
          <cell r="F32">
            <v>97</v>
          </cell>
          <cell r="G32">
            <v>64</v>
          </cell>
          <cell r="H32">
            <v>13.68</v>
          </cell>
          <cell r="I32" t="str">
            <v>S</v>
          </cell>
          <cell r="J32">
            <v>25.2</v>
          </cell>
          <cell r="K32">
            <v>2.8000000000000003</v>
          </cell>
        </row>
        <row r="33">
          <cell r="B33">
            <v>26.43888888888889</v>
          </cell>
          <cell r="C33">
            <v>31.3</v>
          </cell>
          <cell r="D33">
            <v>22</v>
          </cell>
          <cell r="E33">
            <v>74.277777777777771</v>
          </cell>
          <cell r="F33">
            <v>95</v>
          </cell>
          <cell r="G33">
            <v>53</v>
          </cell>
          <cell r="H33">
            <v>25.2</v>
          </cell>
          <cell r="I33" t="str">
            <v>NE</v>
          </cell>
          <cell r="J33">
            <v>41.04</v>
          </cell>
          <cell r="K33">
            <v>0</v>
          </cell>
        </row>
        <row r="34">
          <cell r="B34">
            <v>29.7</v>
          </cell>
          <cell r="C34">
            <v>34.4</v>
          </cell>
          <cell r="D34">
            <v>22.7</v>
          </cell>
          <cell r="E34">
            <v>61.764705882352942</v>
          </cell>
          <cell r="F34">
            <v>90</v>
          </cell>
          <cell r="G34">
            <v>40</v>
          </cell>
          <cell r="H34">
            <v>19.8</v>
          </cell>
          <cell r="I34" t="str">
            <v>L</v>
          </cell>
          <cell r="J34">
            <v>35.64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30.846666666666668</v>
          </cell>
          <cell r="C5">
            <v>38</v>
          </cell>
          <cell r="D5">
            <v>22.6</v>
          </cell>
          <cell r="E5">
            <v>46.733333333333334</v>
          </cell>
          <cell r="F5">
            <v>80</v>
          </cell>
          <cell r="G5">
            <v>22</v>
          </cell>
          <cell r="H5">
            <v>4.32</v>
          </cell>
          <cell r="I5" t="str">
            <v>SO</v>
          </cell>
          <cell r="J5">
            <v>55.080000000000005</v>
          </cell>
          <cell r="K5">
            <v>0</v>
          </cell>
        </row>
        <row r="6">
          <cell r="B6">
            <v>31.13684210526316</v>
          </cell>
          <cell r="C6">
            <v>38.700000000000003</v>
          </cell>
          <cell r="D6">
            <v>23.3</v>
          </cell>
          <cell r="E6">
            <v>45.789473684210527</v>
          </cell>
          <cell r="F6">
            <v>78</v>
          </cell>
          <cell r="G6">
            <v>22</v>
          </cell>
          <cell r="H6">
            <v>1.4400000000000002</v>
          </cell>
          <cell r="I6" t="str">
            <v>SE</v>
          </cell>
          <cell r="J6">
            <v>24.48</v>
          </cell>
          <cell r="K6">
            <v>0.2</v>
          </cell>
        </row>
        <row r="7">
          <cell r="B7">
            <v>29.518181818181816</v>
          </cell>
          <cell r="C7">
            <v>39.200000000000003</v>
          </cell>
          <cell r="D7">
            <v>23.4</v>
          </cell>
          <cell r="E7">
            <v>52.5</v>
          </cell>
          <cell r="F7">
            <v>74</v>
          </cell>
          <cell r="G7">
            <v>26</v>
          </cell>
          <cell r="H7">
            <v>3.9600000000000004</v>
          </cell>
          <cell r="I7" t="str">
            <v>L</v>
          </cell>
          <cell r="J7">
            <v>38.519999999999996</v>
          </cell>
          <cell r="K7">
            <v>0</v>
          </cell>
        </row>
        <row r="8">
          <cell r="B8">
            <v>33.373333333333335</v>
          </cell>
          <cell r="C8">
            <v>38.200000000000003</v>
          </cell>
          <cell r="D8">
            <v>26.9</v>
          </cell>
          <cell r="E8">
            <v>38.06666666666667</v>
          </cell>
          <cell r="F8">
            <v>64</v>
          </cell>
          <cell r="G8">
            <v>24</v>
          </cell>
          <cell r="H8">
            <v>9</v>
          </cell>
          <cell r="I8" t="str">
            <v>L</v>
          </cell>
          <cell r="J8">
            <v>38.880000000000003</v>
          </cell>
          <cell r="K8">
            <v>0</v>
          </cell>
        </row>
        <row r="9">
          <cell r="B9">
            <v>30.838095238095235</v>
          </cell>
          <cell r="C9">
            <v>39.9</v>
          </cell>
          <cell r="D9">
            <v>23.8</v>
          </cell>
          <cell r="E9">
            <v>45.19047619047619</v>
          </cell>
          <cell r="F9">
            <v>85</v>
          </cell>
          <cell r="G9">
            <v>21</v>
          </cell>
          <cell r="H9">
            <v>23.040000000000003</v>
          </cell>
          <cell r="I9" t="str">
            <v>NE</v>
          </cell>
          <cell r="J9">
            <v>55.800000000000004</v>
          </cell>
          <cell r="K9">
            <v>1.6</v>
          </cell>
        </row>
        <row r="10">
          <cell r="B10">
            <v>29.631250000000001</v>
          </cell>
          <cell r="C10">
            <v>35.9</v>
          </cell>
          <cell r="D10">
            <v>22.2</v>
          </cell>
          <cell r="E10">
            <v>53.25</v>
          </cell>
          <cell r="F10">
            <v>82</v>
          </cell>
          <cell r="G10">
            <v>28</v>
          </cell>
          <cell r="H10">
            <v>17.28</v>
          </cell>
          <cell r="I10" t="str">
            <v>SE</v>
          </cell>
          <cell r="J10">
            <v>36.36</v>
          </cell>
          <cell r="K10">
            <v>0.2</v>
          </cell>
        </row>
        <row r="11">
          <cell r="B11">
            <v>26.584615384615386</v>
          </cell>
          <cell r="C11">
            <v>32</v>
          </cell>
          <cell r="D11">
            <v>23.3</v>
          </cell>
          <cell r="E11">
            <v>71.307692307692307</v>
          </cell>
          <cell r="F11">
            <v>88</v>
          </cell>
          <cell r="G11">
            <v>49</v>
          </cell>
          <cell r="H11">
            <v>5.04</v>
          </cell>
          <cell r="I11" t="str">
            <v>SO</v>
          </cell>
          <cell r="J11">
            <v>35.28</v>
          </cell>
          <cell r="K11">
            <v>2.8</v>
          </cell>
        </row>
        <row r="12">
          <cell r="B12">
            <v>27.8</v>
          </cell>
          <cell r="C12">
            <v>32.6</v>
          </cell>
          <cell r="D12">
            <v>24</v>
          </cell>
          <cell r="E12">
            <v>60.4</v>
          </cell>
          <cell r="F12">
            <v>76</v>
          </cell>
          <cell r="G12">
            <v>39</v>
          </cell>
          <cell r="H12">
            <v>0</v>
          </cell>
          <cell r="I12" t="str">
            <v>N</v>
          </cell>
          <cell r="J12">
            <v>3.24</v>
          </cell>
          <cell r="K12">
            <v>0</v>
          </cell>
        </row>
        <row r="13">
          <cell r="B13">
            <v>29.630000000000003</v>
          </cell>
          <cell r="C13">
            <v>32.299999999999997</v>
          </cell>
          <cell r="D13">
            <v>27.1</v>
          </cell>
          <cell r="E13">
            <v>56.5</v>
          </cell>
          <cell r="F13">
            <v>67</v>
          </cell>
          <cell r="G13">
            <v>46</v>
          </cell>
          <cell r="H13">
            <v>0</v>
          </cell>
          <cell r="I13" t="str">
            <v>S</v>
          </cell>
          <cell r="J13">
            <v>29.16</v>
          </cell>
          <cell r="K13">
            <v>0</v>
          </cell>
        </row>
        <row r="14">
          <cell r="B14">
            <v>25.549999999999997</v>
          </cell>
          <cell r="C14">
            <v>27.1</v>
          </cell>
          <cell r="D14">
            <v>24.7</v>
          </cell>
          <cell r="E14">
            <v>74.5</v>
          </cell>
          <cell r="F14">
            <v>79</v>
          </cell>
          <cell r="G14">
            <v>65</v>
          </cell>
          <cell r="H14">
            <v>0</v>
          </cell>
          <cell r="I14" t="str">
            <v>L</v>
          </cell>
          <cell r="J14">
            <v>0</v>
          </cell>
          <cell r="K14">
            <v>0</v>
          </cell>
        </row>
        <row r="15">
          <cell r="B15">
            <v>30.6</v>
          </cell>
          <cell r="C15" t="str">
            <v>*</v>
          </cell>
          <cell r="D15" t="str">
            <v>*</v>
          </cell>
          <cell r="E15">
            <v>55</v>
          </cell>
          <cell r="F15" t="str">
            <v>*</v>
          </cell>
          <cell r="G15" t="str">
            <v>*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27.8</v>
          </cell>
          <cell r="C25" t="str">
            <v>*</v>
          </cell>
          <cell r="D25" t="str">
            <v>*</v>
          </cell>
          <cell r="E25">
            <v>47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</v>
          </cell>
          <cell r="J25" t="str">
            <v>*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28.841666666666658</v>
          </cell>
          <cell r="C5">
            <v>36.5</v>
          </cell>
          <cell r="D5">
            <v>22.8</v>
          </cell>
          <cell r="E5">
            <v>64.916666666666671</v>
          </cell>
          <cell r="F5">
            <v>90</v>
          </cell>
          <cell r="G5">
            <v>33</v>
          </cell>
          <cell r="H5">
            <v>0</v>
          </cell>
          <cell r="I5" t="str">
            <v>NE</v>
          </cell>
          <cell r="J5">
            <v>0</v>
          </cell>
          <cell r="K5">
            <v>0.2</v>
          </cell>
        </row>
        <row r="6">
          <cell r="B6">
            <v>30.875</v>
          </cell>
          <cell r="C6">
            <v>37.799999999999997</v>
          </cell>
          <cell r="D6">
            <v>23.8</v>
          </cell>
          <cell r="E6">
            <v>54.416666666666664</v>
          </cell>
          <cell r="F6">
            <v>86</v>
          </cell>
          <cell r="G6">
            <v>27</v>
          </cell>
          <cell r="H6">
            <v>0</v>
          </cell>
          <cell r="I6" t="str">
            <v>N</v>
          </cell>
          <cell r="J6">
            <v>25.56</v>
          </cell>
          <cell r="K6">
            <v>0</v>
          </cell>
        </row>
        <row r="7">
          <cell r="B7">
            <v>31.05</v>
          </cell>
          <cell r="C7">
            <v>37.9</v>
          </cell>
          <cell r="D7">
            <v>24.7</v>
          </cell>
          <cell r="E7">
            <v>50.916666666666664</v>
          </cell>
          <cell r="F7">
            <v>78</v>
          </cell>
          <cell r="G7">
            <v>26</v>
          </cell>
          <cell r="H7">
            <v>0.36000000000000004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30.634782608695648</v>
          </cell>
          <cell r="C8">
            <v>37.4</v>
          </cell>
          <cell r="D8">
            <v>22.8</v>
          </cell>
          <cell r="E8">
            <v>51.130434782608695</v>
          </cell>
          <cell r="F8">
            <v>85</v>
          </cell>
          <cell r="G8">
            <v>23</v>
          </cell>
          <cell r="H8">
            <v>5.04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30.966666666666669</v>
          </cell>
          <cell r="C9">
            <v>32.5</v>
          </cell>
          <cell r="D9">
            <v>30.5</v>
          </cell>
          <cell r="E9">
            <v>42</v>
          </cell>
          <cell r="F9">
            <v>44</v>
          </cell>
          <cell r="G9">
            <v>36</v>
          </cell>
          <cell r="H9">
            <v>0</v>
          </cell>
          <cell r="I9" t="str">
            <v>NO</v>
          </cell>
          <cell r="J9">
            <v>0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31.918181818181822</v>
          </cell>
          <cell r="C26">
            <v>35.200000000000003</v>
          </cell>
          <cell r="D26">
            <v>27.4</v>
          </cell>
          <cell r="E26">
            <v>51.909090909090907</v>
          </cell>
          <cell r="F26">
            <v>65</v>
          </cell>
          <cell r="G26">
            <v>42</v>
          </cell>
          <cell r="H26">
            <v>8.2799999999999994</v>
          </cell>
          <cell r="I26" t="str">
            <v>NO</v>
          </cell>
          <cell r="J26">
            <v>28.44</v>
          </cell>
          <cell r="K26">
            <v>0</v>
          </cell>
        </row>
        <row r="27">
          <cell r="B27">
            <v>28.436363636363637</v>
          </cell>
          <cell r="C27">
            <v>34.799999999999997</v>
          </cell>
          <cell r="D27">
            <v>22.6</v>
          </cell>
          <cell r="E27">
            <v>68</v>
          </cell>
          <cell r="F27">
            <v>91</v>
          </cell>
          <cell r="G27">
            <v>41</v>
          </cell>
          <cell r="H27">
            <v>4.6800000000000006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29.040909090909089</v>
          </cell>
          <cell r="C28">
            <v>34.200000000000003</v>
          </cell>
          <cell r="D28">
            <v>24.3</v>
          </cell>
          <cell r="E28">
            <v>65.63636363636364</v>
          </cell>
          <cell r="F28">
            <v>86</v>
          </cell>
          <cell r="G28">
            <v>42</v>
          </cell>
          <cell r="H28">
            <v>5.4</v>
          </cell>
          <cell r="I28" t="str">
            <v>SE</v>
          </cell>
          <cell r="J28">
            <v>22.68</v>
          </cell>
          <cell r="K28">
            <v>0</v>
          </cell>
        </row>
        <row r="29">
          <cell r="B29">
            <v>28.826086956521735</v>
          </cell>
          <cell r="C29">
            <v>35.200000000000003</v>
          </cell>
          <cell r="D29">
            <v>24.2</v>
          </cell>
          <cell r="E29">
            <v>70.826086956521735</v>
          </cell>
          <cell r="F29">
            <v>91</v>
          </cell>
          <cell r="G29">
            <v>43</v>
          </cell>
          <cell r="H29">
            <v>9.7200000000000006</v>
          </cell>
          <cell r="I29" t="str">
            <v>N</v>
          </cell>
          <cell r="J29">
            <v>31.319999999999997</v>
          </cell>
          <cell r="K29">
            <v>0.2</v>
          </cell>
        </row>
        <row r="30">
          <cell r="B30">
            <v>29.441666666666666</v>
          </cell>
          <cell r="C30">
            <v>35.9</v>
          </cell>
          <cell r="D30">
            <v>24</v>
          </cell>
          <cell r="E30">
            <v>67.75</v>
          </cell>
          <cell r="F30">
            <v>90</v>
          </cell>
          <cell r="G30">
            <v>40</v>
          </cell>
          <cell r="H30">
            <v>14.76</v>
          </cell>
          <cell r="I30" t="str">
            <v>N</v>
          </cell>
          <cell r="J30">
            <v>31.680000000000003</v>
          </cell>
          <cell r="K30">
            <v>0</v>
          </cell>
        </row>
        <row r="31">
          <cell r="B31">
            <v>25.937500000000004</v>
          </cell>
          <cell r="C31">
            <v>30</v>
          </cell>
          <cell r="D31">
            <v>23</v>
          </cell>
          <cell r="E31">
            <v>83</v>
          </cell>
          <cell r="F31">
            <v>94</v>
          </cell>
          <cell r="G31">
            <v>66</v>
          </cell>
          <cell r="H31">
            <v>9.7200000000000006</v>
          </cell>
          <cell r="I31" t="str">
            <v>NO</v>
          </cell>
          <cell r="J31">
            <v>28.08</v>
          </cell>
          <cell r="K31">
            <v>43.8</v>
          </cell>
        </row>
        <row r="32">
          <cell r="B32">
            <v>26.112500000000001</v>
          </cell>
          <cell r="C32">
            <v>31.9</v>
          </cell>
          <cell r="D32">
            <v>23.2</v>
          </cell>
          <cell r="E32">
            <v>84.625</v>
          </cell>
          <cell r="F32">
            <v>93</v>
          </cell>
          <cell r="G32">
            <v>58</v>
          </cell>
          <cell r="H32">
            <v>7.2</v>
          </cell>
          <cell r="I32" t="str">
            <v>SE</v>
          </cell>
          <cell r="J32">
            <v>17.28</v>
          </cell>
          <cell r="K32">
            <v>1.7999999999999998</v>
          </cell>
        </row>
        <row r="33">
          <cell r="B33">
            <v>28.062499999999996</v>
          </cell>
          <cell r="C33">
            <v>33.200000000000003</v>
          </cell>
          <cell r="D33">
            <v>24.2</v>
          </cell>
          <cell r="E33">
            <v>76.75</v>
          </cell>
          <cell r="F33">
            <v>93</v>
          </cell>
          <cell r="G33">
            <v>49</v>
          </cell>
          <cell r="H33">
            <v>9.3600000000000012</v>
          </cell>
          <cell r="I33" t="str">
            <v>N</v>
          </cell>
          <cell r="J33">
            <v>24.12</v>
          </cell>
          <cell r="K33">
            <v>0</v>
          </cell>
        </row>
        <row r="34">
          <cell r="B34">
            <v>29.3125</v>
          </cell>
          <cell r="C34">
            <v>35.299999999999997</v>
          </cell>
          <cell r="D34">
            <v>23.8</v>
          </cell>
          <cell r="E34">
            <v>71.375</v>
          </cell>
          <cell r="F34">
            <v>92</v>
          </cell>
          <cell r="G34">
            <v>43</v>
          </cell>
          <cell r="H34">
            <v>7.2</v>
          </cell>
          <cell r="I34" t="str">
            <v>NO</v>
          </cell>
          <cell r="J34">
            <v>27.720000000000002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28.824999999999999</v>
          </cell>
          <cell r="C5">
            <v>37.9</v>
          </cell>
          <cell r="D5">
            <v>22</v>
          </cell>
          <cell r="E5">
            <v>56.291666666666664</v>
          </cell>
          <cell r="F5">
            <v>83</v>
          </cell>
          <cell r="G5">
            <v>32</v>
          </cell>
          <cell r="H5">
            <v>24.48</v>
          </cell>
          <cell r="I5" t="str">
            <v>SE</v>
          </cell>
          <cell r="J5">
            <v>40.680000000000007</v>
          </cell>
          <cell r="K5">
            <v>0</v>
          </cell>
        </row>
        <row r="6">
          <cell r="B6">
            <v>30.337499999999995</v>
          </cell>
          <cell r="C6">
            <v>38.200000000000003</v>
          </cell>
          <cell r="D6">
            <v>24.2</v>
          </cell>
          <cell r="E6">
            <v>52.708333333333336</v>
          </cell>
          <cell r="F6">
            <v>80</v>
          </cell>
          <cell r="G6">
            <v>26</v>
          </cell>
          <cell r="H6">
            <v>21.6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29.979166666666668</v>
          </cell>
          <cell r="C7">
            <v>39.5</v>
          </cell>
          <cell r="D7">
            <v>23.3</v>
          </cell>
          <cell r="E7">
            <v>54.25</v>
          </cell>
          <cell r="F7">
            <v>81</v>
          </cell>
          <cell r="G7">
            <v>24</v>
          </cell>
          <cell r="H7">
            <v>30.96</v>
          </cell>
          <cell r="I7" t="str">
            <v>N</v>
          </cell>
          <cell r="J7">
            <v>54.36</v>
          </cell>
          <cell r="K7">
            <v>0</v>
          </cell>
        </row>
        <row r="8">
          <cell r="B8">
            <v>30.270833333333332</v>
          </cell>
          <cell r="C8">
            <v>38.5</v>
          </cell>
          <cell r="D8">
            <v>23.7</v>
          </cell>
          <cell r="E8">
            <v>54.833333333333336</v>
          </cell>
          <cell r="F8">
            <v>79</v>
          </cell>
          <cell r="G8">
            <v>29</v>
          </cell>
          <cell r="H8">
            <v>17.64</v>
          </cell>
          <cell r="I8" t="str">
            <v>N</v>
          </cell>
          <cell r="J8">
            <v>43.92</v>
          </cell>
          <cell r="K8">
            <v>0</v>
          </cell>
        </row>
        <row r="9">
          <cell r="B9">
            <v>30.050000000000008</v>
          </cell>
          <cell r="C9">
            <v>39.4</v>
          </cell>
          <cell r="D9">
            <v>23</v>
          </cell>
          <cell r="E9">
            <v>54.291666666666664</v>
          </cell>
          <cell r="F9">
            <v>92</v>
          </cell>
          <cell r="G9">
            <v>28</v>
          </cell>
          <cell r="H9">
            <v>34.56</v>
          </cell>
          <cell r="I9" t="str">
            <v>NO</v>
          </cell>
          <cell r="J9">
            <v>63</v>
          </cell>
          <cell r="K9">
            <v>6.6</v>
          </cell>
        </row>
        <row r="10">
          <cell r="B10">
            <v>25.424999999999997</v>
          </cell>
          <cell r="C10">
            <v>33.9</v>
          </cell>
          <cell r="D10">
            <v>22.5</v>
          </cell>
          <cell r="E10">
            <v>80.125</v>
          </cell>
          <cell r="F10">
            <v>94</v>
          </cell>
          <cell r="G10">
            <v>47</v>
          </cell>
          <cell r="H10">
            <v>15.840000000000002</v>
          </cell>
          <cell r="I10" t="str">
            <v>NE</v>
          </cell>
          <cell r="J10">
            <v>54.72</v>
          </cell>
          <cell r="K10">
            <v>11.399999999999999</v>
          </cell>
        </row>
        <row r="11">
          <cell r="B11">
            <v>25.829166666666669</v>
          </cell>
          <cell r="C11">
            <v>31.3</v>
          </cell>
          <cell r="D11">
            <v>22.8</v>
          </cell>
          <cell r="E11">
            <v>81.833333333333329</v>
          </cell>
          <cell r="F11">
            <v>96</v>
          </cell>
          <cell r="G11">
            <v>53</v>
          </cell>
          <cell r="H11">
            <v>15.840000000000002</v>
          </cell>
          <cell r="I11" t="str">
            <v>NE</v>
          </cell>
          <cell r="J11">
            <v>28.08</v>
          </cell>
          <cell r="K11">
            <v>4.8000000000000007</v>
          </cell>
        </row>
        <row r="12">
          <cell r="B12">
            <v>25.145833333333339</v>
          </cell>
          <cell r="C12">
            <v>30.5</v>
          </cell>
          <cell r="D12">
            <v>23.4</v>
          </cell>
          <cell r="E12">
            <v>87.125</v>
          </cell>
          <cell r="F12">
            <v>97</v>
          </cell>
          <cell r="G12">
            <v>59</v>
          </cell>
          <cell r="H12">
            <v>15.48</v>
          </cell>
          <cell r="I12" t="str">
            <v>N</v>
          </cell>
          <cell r="J12">
            <v>29.16</v>
          </cell>
          <cell r="K12">
            <v>3.2</v>
          </cell>
        </row>
        <row r="13">
          <cell r="B13">
            <v>26.537500000000005</v>
          </cell>
          <cell r="C13">
            <v>32.799999999999997</v>
          </cell>
          <cell r="D13">
            <v>22.1</v>
          </cell>
          <cell r="E13">
            <v>77.916666666666671</v>
          </cell>
          <cell r="F13">
            <v>97</v>
          </cell>
          <cell r="G13">
            <v>48</v>
          </cell>
          <cell r="H13">
            <v>18.36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25.087500000000002</v>
          </cell>
          <cell r="C14">
            <v>30.2</v>
          </cell>
          <cell r="D14">
            <v>21.4</v>
          </cell>
          <cell r="E14">
            <v>79.875</v>
          </cell>
          <cell r="F14">
            <v>96</v>
          </cell>
          <cell r="G14">
            <v>58</v>
          </cell>
          <cell r="H14">
            <v>15.840000000000002</v>
          </cell>
          <cell r="I14" t="str">
            <v>N</v>
          </cell>
          <cell r="J14">
            <v>30.240000000000002</v>
          </cell>
          <cell r="K14">
            <v>6.6000000000000005</v>
          </cell>
        </row>
        <row r="15">
          <cell r="B15">
            <v>26.012499999999999</v>
          </cell>
          <cell r="C15">
            <v>34.6</v>
          </cell>
          <cell r="D15">
            <v>21.6</v>
          </cell>
          <cell r="E15">
            <v>76.708333333333329</v>
          </cell>
          <cell r="F15">
            <v>95</v>
          </cell>
          <cell r="G15">
            <v>43</v>
          </cell>
          <cell r="H15">
            <v>21.240000000000002</v>
          </cell>
          <cell r="I15" t="str">
            <v>S</v>
          </cell>
          <cell r="J15">
            <v>35.64</v>
          </cell>
          <cell r="K15">
            <v>10.599999999999998</v>
          </cell>
        </row>
        <row r="16">
          <cell r="B16">
            <v>27.045833333333338</v>
          </cell>
          <cell r="C16">
            <v>34</v>
          </cell>
          <cell r="D16">
            <v>22.3</v>
          </cell>
          <cell r="E16">
            <v>69.625</v>
          </cell>
          <cell r="F16">
            <v>95</v>
          </cell>
          <cell r="G16">
            <v>43</v>
          </cell>
          <cell r="H16">
            <v>25.2</v>
          </cell>
          <cell r="I16" t="str">
            <v>L</v>
          </cell>
          <cell r="J16">
            <v>38.880000000000003</v>
          </cell>
          <cell r="K16">
            <v>0</v>
          </cell>
        </row>
        <row r="17">
          <cell r="B17">
            <v>26.504166666666663</v>
          </cell>
          <cell r="C17">
            <v>32.799999999999997</v>
          </cell>
          <cell r="D17">
            <v>22.1</v>
          </cell>
          <cell r="E17">
            <v>67.916666666666671</v>
          </cell>
          <cell r="F17">
            <v>97</v>
          </cell>
          <cell r="G17">
            <v>48</v>
          </cell>
          <cell r="H17">
            <v>19.8</v>
          </cell>
          <cell r="I17" t="str">
            <v>L</v>
          </cell>
          <cell r="J17">
            <v>54.36</v>
          </cell>
          <cell r="K17">
            <v>8</v>
          </cell>
        </row>
        <row r="18">
          <cell r="B18">
            <v>23.724999999999998</v>
          </cell>
          <cell r="C18">
            <v>26.2</v>
          </cell>
          <cell r="D18">
            <v>21.9</v>
          </cell>
          <cell r="E18">
            <v>87.666666666666671</v>
          </cell>
          <cell r="F18">
            <v>97</v>
          </cell>
          <cell r="G18">
            <v>70</v>
          </cell>
          <cell r="H18">
            <v>16.559999999999999</v>
          </cell>
          <cell r="I18" t="str">
            <v>NO</v>
          </cell>
          <cell r="J18">
            <v>29.52</v>
          </cell>
          <cell r="K18">
            <v>5.0000000000000009</v>
          </cell>
        </row>
        <row r="19">
          <cell r="B19">
            <v>25.854166666666661</v>
          </cell>
          <cell r="C19">
            <v>32.6</v>
          </cell>
          <cell r="D19">
            <v>21</v>
          </cell>
          <cell r="E19">
            <v>68.625</v>
          </cell>
          <cell r="F19">
            <v>96</v>
          </cell>
          <cell r="G19">
            <v>32</v>
          </cell>
          <cell r="H19">
            <v>12.96</v>
          </cell>
          <cell r="I19" t="str">
            <v>S</v>
          </cell>
          <cell r="J19">
            <v>34.56</v>
          </cell>
          <cell r="K19">
            <v>0.2</v>
          </cell>
        </row>
        <row r="20">
          <cell r="B20">
            <v>26.983333333333338</v>
          </cell>
          <cell r="C20">
            <v>33.5</v>
          </cell>
          <cell r="D20">
            <v>20.6</v>
          </cell>
          <cell r="E20">
            <v>47.833333333333336</v>
          </cell>
          <cell r="F20">
            <v>72</v>
          </cell>
          <cell r="G20">
            <v>26</v>
          </cell>
          <cell r="H20">
            <v>11.16</v>
          </cell>
          <cell r="I20" t="str">
            <v>SO</v>
          </cell>
          <cell r="J20">
            <v>24.48</v>
          </cell>
          <cell r="K20">
            <v>0</v>
          </cell>
        </row>
        <row r="21">
          <cell r="B21">
            <v>27.141666666666666</v>
          </cell>
          <cell r="C21">
            <v>34.700000000000003</v>
          </cell>
          <cell r="D21">
            <v>20.100000000000001</v>
          </cell>
          <cell r="E21">
            <v>53.166666666666664</v>
          </cell>
          <cell r="F21">
            <v>83</v>
          </cell>
          <cell r="G21">
            <v>27</v>
          </cell>
          <cell r="H21">
            <v>15.840000000000002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27.479166666666668</v>
          </cell>
          <cell r="C22">
            <v>35.299999999999997</v>
          </cell>
          <cell r="D22">
            <v>20.5</v>
          </cell>
          <cell r="E22">
            <v>47.416666666666664</v>
          </cell>
          <cell r="F22">
            <v>72</v>
          </cell>
          <cell r="G22">
            <v>26</v>
          </cell>
          <cell r="H22">
            <v>21.240000000000002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27.999999999999996</v>
          </cell>
          <cell r="C23">
            <v>35.5</v>
          </cell>
          <cell r="D23">
            <v>21.3</v>
          </cell>
          <cell r="E23">
            <v>46.791666666666664</v>
          </cell>
          <cell r="F23">
            <v>67</v>
          </cell>
          <cell r="G23">
            <v>24</v>
          </cell>
          <cell r="H23">
            <v>13.68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28.775000000000002</v>
          </cell>
          <cell r="C24">
            <v>36.700000000000003</v>
          </cell>
          <cell r="D24">
            <v>21.7</v>
          </cell>
          <cell r="E24">
            <v>44.875</v>
          </cell>
          <cell r="F24">
            <v>65</v>
          </cell>
          <cell r="G24">
            <v>22</v>
          </cell>
          <cell r="H24">
            <v>14.76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29.625000000000004</v>
          </cell>
          <cell r="C25">
            <v>37</v>
          </cell>
          <cell r="D25">
            <v>23.2</v>
          </cell>
          <cell r="E25">
            <v>46.791666666666664</v>
          </cell>
          <cell r="F25">
            <v>67</v>
          </cell>
          <cell r="G25">
            <v>31</v>
          </cell>
          <cell r="H25">
            <v>19.8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28.766666666666666</v>
          </cell>
          <cell r="C26">
            <v>37.5</v>
          </cell>
          <cell r="D26">
            <v>21.5</v>
          </cell>
          <cell r="E26">
            <v>56.875</v>
          </cell>
          <cell r="F26">
            <v>87</v>
          </cell>
          <cell r="G26">
            <v>30</v>
          </cell>
          <cell r="H26">
            <v>18.36</v>
          </cell>
          <cell r="I26" t="str">
            <v>NE</v>
          </cell>
          <cell r="J26">
            <v>42.480000000000004</v>
          </cell>
          <cell r="K26">
            <v>0</v>
          </cell>
        </row>
        <row r="27">
          <cell r="B27">
            <v>28.420833333333334</v>
          </cell>
          <cell r="C27">
            <v>36.5</v>
          </cell>
          <cell r="D27">
            <v>23.6</v>
          </cell>
          <cell r="E27">
            <v>60</v>
          </cell>
          <cell r="F27">
            <v>82</v>
          </cell>
          <cell r="G27">
            <v>33</v>
          </cell>
          <cell r="H27">
            <v>20.52</v>
          </cell>
          <cell r="I27" t="str">
            <v>O</v>
          </cell>
          <cell r="J27">
            <v>40.680000000000007</v>
          </cell>
          <cell r="K27">
            <v>0.4</v>
          </cell>
        </row>
        <row r="28">
          <cell r="B28">
            <v>27.92916666666666</v>
          </cell>
          <cell r="C28">
            <v>34.1</v>
          </cell>
          <cell r="D28">
            <v>23.1</v>
          </cell>
          <cell r="E28">
            <v>66.5</v>
          </cell>
          <cell r="F28">
            <v>91</v>
          </cell>
          <cell r="G28">
            <v>45</v>
          </cell>
          <cell r="H28">
            <v>24.48</v>
          </cell>
          <cell r="I28" t="str">
            <v>L</v>
          </cell>
          <cell r="J28">
            <v>41.04</v>
          </cell>
          <cell r="K28">
            <v>0.2</v>
          </cell>
        </row>
        <row r="29">
          <cell r="B29">
            <v>27.983333333333331</v>
          </cell>
          <cell r="C29">
            <v>35.1</v>
          </cell>
          <cell r="D29">
            <v>22</v>
          </cell>
          <cell r="E29">
            <v>57.166666666666664</v>
          </cell>
          <cell r="F29">
            <v>74</v>
          </cell>
          <cell r="G29">
            <v>39</v>
          </cell>
          <cell r="H29">
            <v>22.68</v>
          </cell>
          <cell r="I29" t="str">
            <v>L</v>
          </cell>
          <cell r="J29">
            <v>40.32</v>
          </cell>
          <cell r="K29">
            <v>0</v>
          </cell>
        </row>
        <row r="30">
          <cell r="B30">
            <v>26.937499999999996</v>
          </cell>
          <cell r="C30">
            <v>33.200000000000003</v>
          </cell>
          <cell r="D30">
            <v>23.8</v>
          </cell>
          <cell r="E30">
            <v>75.5</v>
          </cell>
          <cell r="F30">
            <v>92</v>
          </cell>
          <cell r="G30">
            <v>52</v>
          </cell>
          <cell r="H30">
            <v>18.720000000000002</v>
          </cell>
          <cell r="I30" t="str">
            <v>L</v>
          </cell>
          <cell r="J30">
            <v>41.4</v>
          </cell>
          <cell r="K30">
            <v>7.4</v>
          </cell>
        </row>
        <row r="31">
          <cell r="B31">
            <v>23.991666666666664</v>
          </cell>
          <cell r="C31">
            <v>26.9</v>
          </cell>
          <cell r="D31">
            <v>21.5</v>
          </cell>
          <cell r="E31">
            <v>89.75</v>
          </cell>
          <cell r="F31">
            <v>96</v>
          </cell>
          <cell r="G31">
            <v>78</v>
          </cell>
          <cell r="H31">
            <v>18</v>
          </cell>
          <cell r="I31" t="str">
            <v>NE</v>
          </cell>
          <cell r="J31">
            <v>36.36</v>
          </cell>
          <cell r="K31">
            <v>21.200000000000003</v>
          </cell>
        </row>
        <row r="32">
          <cell r="B32">
            <v>25.766666666666669</v>
          </cell>
          <cell r="C32">
            <v>31.6</v>
          </cell>
          <cell r="D32">
            <v>21.8</v>
          </cell>
          <cell r="E32">
            <v>78.916666666666671</v>
          </cell>
          <cell r="F32">
            <v>98</v>
          </cell>
          <cell r="G32">
            <v>53</v>
          </cell>
          <cell r="H32">
            <v>8.64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26.762500000000003</v>
          </cell>
          <cell r="C33">
            <v>32.6</v>
          </cell>
          <cell r="D33">
            <v>22.2</v>
          </cell>
          <cell r="E33">
            <v>71.583333333333329</v>
          </cell>
          <cell r="F33">
            <v>90</v>
          </cell>
          <cell r="G33">
            <v>51</v>
          </cell>
          <cell r="H33">
            <v>20.88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28.179166666666674</v>
          </cell>
          <cell r="C34">
            <v>34.9</v>
          </cell>
          <cell r="D34">
            <v>23.5</v>
          </cell>
          <cell r="E34">
            <v>69</v>
          </cell>
          <cell r="F34">
            <v>86</v>
          </cell>
          <cell r="G34">
            <v>44</v>
          </cell>
          <cell r="H34">
            <v>12.96</v>
          </cell>
          <cell r="I34" t="str">
            <v>SE</v>
          </cell>
          <cell r="J34">
            <v>34.200000000000003</v>
          </cell>
          <cell r="K34">
            <v>0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30.2</v>
          </cell>
          <cell r="C5">
            <v>35.299999999999997</v>
          </cell>
          <cell r="D5">
            <v>21.9</v>
          </cell>
          <cell r="E5">
            <v>56.294117647058826</v>
          </cell>
          <cell r="F5">
            <v>93</v>
          </cell>
          <cell r="G5">
            <v>32</v>
          </cell>
          <cell r="H5">
            <v>11.879999999999999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31.9375</v>
          </cell>
          <cell r="C6">
            <v>37.799999999999997</v>
          </cell>
          <cell r="D6">
            <v>24.9</v>
          </cell>
          <cell r="E6">
            <v>52.6875</v>
          </cell>
          <cell r="F6">
            <v>83</v>
          </cell>
          <cell r="G6">
            <v>31</v>
          </cell>
          <cell r="H6">
            <v>19.440000000000001</v>
          </cell>
          <cell r="I6" t="str">
            <v>NO</v>
          </cell>
          <cell r="J6">
            <v>40.680000000000007</v>
          </cell>
          <cell r="K6">
            <v>0</v>
          </cell>
        </row>
        <row r="7">
          <cell r="B7">
            <v>33.272727272727266</v>
          </cell>
          <cell r="C7">
            <v>37</v>
          </cell>
          <cell r="D7">
            <v>26.5</v>
          </cell>
          <cell r="E7">
            <v>46.18181818181818</v>
          </cell>
          <cell r="F7">
            <v>75</v>
          </cell>
          <cell r="G7">
            <v>31</v>
          </cell>
          <cell r="H7">
            <v>20.52</v>
          </cell>
          <cell r="I7" t="str">
            <v>NO</v>
          </cell>
          <cell r="J7">
            <v>39.6</v>
          </cell>
          <cell r="K7">
            <v>0</v>
          </cell>
        </row>
        <row r="8">
          <cell r="B8">
            <v>33.807142857142857</v>
          </cell>
          <cell r="C8">
            <v>38.299999999999997</v>
          </cell>
          <cell r="D8">
            <v>24.6</v>
          </cell>
          <cell r="E8">
            <v>42.785714285714285</v>
          </cell>
          <cell r="F8">
            <v>81</v>
          </cell>
          <cell r="G8">
            <v>28</v>
          </cell>
          <cell r="H8">
            <v>24.12</v>
          </cell>
          <cell r="I8" t="str">
            <v>NO</v>
          </cell>
          <cell r="J8">
            <v>47.16</v>
          </cell>
          <cell r="K8">
            <v>0</v>
          </cell>
        </row>
        <row r="9">
          <cell r="B9">
            <v>34.346666666666671</v>
          </cell>
          <cell r="C9">
            <v>39.4</v>
          </cell>
          <cell r="D9">
            <v>24.3</v>
          </cell>
          <cell r="E9">
            <v>44</v>
          </cell>
          <cell r="F9">
            <v>84</v>
          </cell>
          <cell r="G9">
            <v>28</v>
          </cell>
          <cell r="H9">
            <v>26.28</v>
          </cell>
          <cell r="I9" t="str">
            <v>NO</v>
          </cell>
          <cell r="J9">
            <v>43.92</v>
          </cell>
          <cell r="K9">
            <v>0</v>
          </cell>
        </row>
        <row r="10">
          <cell r="B10">
            <v>29.122222222222224</v>
          </cell>
          <cell r="C10">
            <v>33.6</v>
          </cell>
          <cell r="D10">
            <v>23.8</v>
          </cell>
          <cell r="E10">
            <v>67.333333333333329</v>
          </cell>
          <cell r="F10">
            <v>93</v>
          </cell>
          <cell r="G10">
            <v>48</v>
          </cell>
          <cell r="H10">
            <v>21.240000000000002</v>
          </cell>
          <cell r="I10" t="str">
            <v>N</v>
          </cell>
          <cell r="J10">
            <v>33.119999999999997</v>
          </cell>
          <cell r="K10">
            <v>0</v>
          </cell>
        </row>
        <row r="11">
          <cell r="B11">
            <v>27.747058823529414</v>
          </cell>
          <cell r="C11">
            <v>33.9</v>
          </cell>
          <cell r="D11">
            <v>24.9</v>
          </cell>
          <cell r="E11">
            <v>73.411764705882348</v>
          </cell>
          <cell r="F11">
            <v>89</v>
          </cell>
          <cell r="G11">
            <v>50</v>
          </cell>
          <cell r="H11">
            <v>30.240000000000002</v>
          </cell>
          <cell r="I11" t="str">
            <v>N</v>
          </cell>
          <cell r="J11">
            <v>48.24</v>
          </cell>
          <cell r="K11">
            <v>0.2</v>
          </cell>
        </row>
        <row r="12">
          <cell r="B12">
            <v>26.537500000000001</v>
          </cell>
          <cell r="C12">
            <v>31.9</v>
          </cell>
          <cell r="D12">
            <v>21.8</v>
          </cell>
          <cell r="E12">
            <v>74.0625</v>
          </cell>
          <cell r="F12">
            <v>92</v>
          </cell>
          <cell r="G12">
            <v>49</v>
          </cell>
          <cell r="H12">
            <v>14.04</v>
          </cell>
          <cell r="I12" t="str">
            <v>N</v>
          </cell>
          <cell r="J12">
            <v>22.68</v>
          </cell>
          <cell r="K12">
            <v>0.2</v>
          </cell>
        </row>
        <row r="13">
          <cell r="B13">
            <v>29.105</v>
          </cell>
          <cell r="C13">
            <v>36.299999999999997</v>
          </cell>
          <cell r="D13">
            <v>20.8</v>
          </cell>
          <cell r="E13">
            <v>65.8</v>
          </cell>
          <cell r="F13">
            <v>96</v>
          </cell>
          <cell r="G13">
            <v>37</v>
          </cell>
          <cell r="H13">
            <v>15.120000000000001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27.8125</v>
          </cell>
          <cell r="C14">
            <v>33.299999999999997</v>
          </cell>
          <cell r="D14">
            <v>22.6</v>
          </cell>
          <cell r="E14">
            <v>72.375</v>
          </cell>
          <cell r="F14">
            <v>92</v>
          </cell>
          <cell r="G14">
            <v>48</v>
          </cell>
          <cell r="H14">
            <v>19.8</v>
          </cell>
          <cell r="I14" t="str">
            <v>NE</v>
          </cell>
          <cell r="J14">
            <v>34.200000000000003</v>
          </cell>
          <cell r="K14">
            <v>14</v>
          </cell>
        </row>
        <row r="15">
          <cell r="B15">
            <v>27.847826086956523</v>
          </cell>
          <cell r="C15">
            <v>36.4</v>
          </cell>
          <cell r="D15">
            <v>22.3</v>
          </cell>
          <cell r="E15">
            <v>73.304347826086953</v>
          </cell>
          <cell r="F15">
            <v>95</v>
          </cell>
          <cell r="G15">
            <v>34</v>
          </cell>
          <cell r="H15">
            <v>13.32</v>
          </cell>
          <cell r="I15" t="str">
            <v>SO</v>
          </cell>
          <cell r="J15">
            <v>43.2</v>
          </cell>
          <cell r="K15">
            <v>8.4</v>
          </cell>
        </row>
        <row r="16">
          <cell r="B16">
            <v>29.127272727272722</v>
          </cell>
          <cell r="C16">
            <v>35.700000000000003</v>
          </cell>
          <cell r="D16">
            <v>23.6</v>
          </cell>
          <cell r="E16">
            <v>67.909090909090907</v>
          </cell>
          <cell r="F16">
            <v>92</v>
          </cell>
          <cell r="G16">
            <v>37</v>
          </cell>
          <cell r="H16">
            <v>12.24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29.771428571428569</v>
          </cell>
          <cell r="C17">
            <v>35.700000000000003</v>
          </cell>
          <cell r="D17">
            <v>25</v>
          </cell>
          <cell r="E17">
            <v>67.476190476190482</v>
          </cell>
          <cell r="F17">
            <v>89</v>
          </cell>
          <cell r="G17">
            <v>41</v>
          </cell>
          <cell r="H17">
            <v>33.840000000000003</v>
          </cell>
          <cell r="I17" t="str">
            <v>N</v>
          </cell>
          <cell r="J17">
            <v>50.4</v>
          </cell>
          <cell r="K17">
            <v>0</v>
          </cell>
        </row>
        <row r="18">
          <cell r="B18">
            <v>25.43888888888889</v>
          </cell>
          <cell r="C18">
            <v>28.2</v>
          </cell>
          <cell r="D18">
            <v>21.5</v>
          </cell>
          <cell r="E18">
            <v>81.222222222222229</v>
          </cell>
          <cell r="F18">
            <v>96</v>
          </cell>
          <cell r="G18">
            <v>63</v>
          </cell>
          <cell r="H18">
            <v>10.08</v>
          </cell>
          <cell r="I18" t="str">
            <v>S</v>
          </cell>
          <cell r="J18">
            <v>25.56</v>
          </cell>
          <cell r="K18">
            <v>8.7999999999999989</v>
          </cell>
        </row>
        <row r="19">
          <cell r="B19">
            <v>27.833333333333332</v>
          </cell>
          <cell r="C19">
            <v>33.9</v>
          </cell>
          <cell r="D19">
            <v>22.7</v>
          </cell>
          <cell r="E19">
            <v>69.166666666666671</v>
          </cell>
          <cell r="F19">
            <v>95</v>
          </cell>
          <cell r="G19">
            <v>38</v>
          </cell>
          <cell r="H19">
            <v>14.4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27.83636363636364</v>
          </cell>
          <cell r="C20">
            <v>35.700000000000003</v>
          </cell>
          <cell r="D20">
            <v>19.399999999999999</v>
          </cell>
          <cell r="E20">
            <v>60.909090909090907</v>
          </cell>
          <cell r="F20">
            <v>96</v>
          </cell>
          <cell r="G20">
            <v>27</v>
          </cell>
          <cell r="H20">
            <v>11.520000000000001</v>
          </cell>
          <cell r="I20" t="str">
            <v>SE</v>
          </cell>
          <cell r="J20">
            <v>22.68</v>
          </cell>
          <cell r="K20">
            <v>0.4</v>
          </cell>
        </row>
        <row r="21">
          <cell r="B21">
            <v>29.919999999999998</v>
          </cell>
          <cell r="C21">
            <v>37.6</v>
          </cell>
          <cell r="D21">
            <v>19</v>
          </cell>
          <cell r="E21">
            <v>50.65</v>
          </cell>
          <cell r="F21">
            <v>94</v>
          </cell>
          <cell r="G21">
            <v>23</v>
          </cell>
          <cell r="H21">
            <v>7.9200000000000008</v>
          </cell>
          <cell r="I21" t="str">
            <v>S</v>
          </cell>
          <cell r="J21">
            <v>19.8</v>
          </cell>
          <cell r="K21">
            <v>0.2</v>
          </cell>
        </row>
        <row r="22">
          <cell r="B22">
            <v>30.363157894736847</v>
          </cell>
          <cell r="C22">
            <v>37.6</v>
          </cell>
          <cell r="D22">
            <v>21.7</v>
          </cell>
          <cell r="E22">
            <v>57.684210526315788</v>
          </cell>
          <cell r="F22">
            <v>89</v>
          </cell>
          <cell r="G22">
            <v>30</v>
          </cell>
          <cell r="H22">
            <v>22.68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31.716666666666672</v>
          </cell>
          <cell r="C23">
            <v>37.700000000000003</v>
          </cell>
          <cell r="D23">
            <v>24.6</v>
          </cell>
          <cell r="E23">
            <v>55.111111111111114</v>
          </cell>
          <cell r="F23">
            <v>79</v>
          </cell>
          <cell r="G23">
            <v>33</v>
          </cell>
          <cell r="H23">
            <v>15.48</v>
          </cell>
          <cell r="I23" t="str">
            <v>N</v>
          </cell>
          <cell r="J23">
            <v>39.24</v>
          </cell>
          <cell r="K23">
            <v>0</v>
          </cell>
        </row>
        <row r="24">
          <cell r="B24">
            <v>32.137500000000003</v>
          </cell>
          <cell r="C24">
            <v>37.799999999999997</v>
          </cell>
          <cell r="D24">
            <v>23.6</v>
          </cell>
          <cell r="E24">
            <v>55.6875</v>
          </cell>
          <cell r="F24">
            <v>87</v>
          </cell>
          <cell r="G24">
            <v>32</v>
          </cell>
          <cell r="H24">
            <v>13.68</v>
          </cell>
          <cell r="I24" t="str">
            <v>N</v>
          </cell>
          <cell r="J24">
            <v>23.759999999999998</v>
          </cell>
          <cell r="K24">
            <v>0</v>
          </cell>
        </row>
        <row r="25">
          <cell r="B25">
            <v>32.981818181818184</v>
          </cell>
          <cell r="C25">
            <v>37.799999999999997</v>
          </cell>
          <cell r="D25">
            <v>25</v>
          </cell>
          <cell r="E25">
            <v>51.272727272727273</v>
          </cell>
          <cell r="F25">
            <v>83</v>
          </cell>
          <cell r="G25">
            <v>32</v>
          </cell>
          <cell r="H25">
            <v>8.64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>
            <v>32.736363636363627</v>
          </cell>
          <cell r="C26">
            <v>37</v>
          </cell>
          <cell r="D26">
            <v>24.8</v>
          </cell>
          <cell r="E26">
            <v>52.272727272727273</v>
          </cell>
          <cell r="F26">
            <v>81</v>
          </cell>
          <cell r="G26">
            <v>35</v>
          </cell>
          <cell r="H26">
            <v>15.48</v>
          </cell>
          <cell r="I26" t="str">
            <v>N</v>
          </cell>
          <cell r="J26">
            <v>48.24</v>
          </cell>
          <cell r="K26">
            <v>0</v>
          </cell>
        </row>
        <row r="27">
          <cell r="B27">
            <v>30.769230769230774</v>
          </cell>
          <cell r="C27">
            <v>35</v>
          </cell>
          <cell r="D27">
            <v>24.1</v>
          </cell>
          <cell r="E27">
            <v>61.615384615384613</v>
          </cell>
          <cell r="F27">
            <v>90</v>
          </cell>
          <cell r="G27">
            <v>43</v>
          </cell>
          <cell r="H27">
            <v>11.879999999999999</v>
          </cell>
          <cell r="I27" t="str">
            <v>SO</v>
          </cell>
          <cell r="J27">
            <v>23.400000000000002</v>
          </cell>
          <cell r="K27">
            <v>0.2</v>
          </cell>
        </row>
        <row r="28">
          <cell r="B28">
            <v>31.176923076923082</v>
          </cell>
          <cell r="C28">
            <v>34.700000000000003</v>
          </cell>
          <cell r="D28">
            <v>24.7</v>
          </cell>
          <cell r="E28">
            <v>63.307692307692307</v>
          </cell>
          <cell r="F28">
            <v>91</v>
          </cell>
          <cell r="G28">
            <v>47</v>
          </cell>
          <cell r="H28">
            <v>16.920000000000002</v>
          </cell>
          <cell r="I28" t="str">
            <v>O</v>
          </cell>
          <cell r="J28">
            <v>43.56</v>
          </cell>
          <cell r="K28">
            <v>0.4</v>
          </cell>
        </row>
        <row r="29">
          <cell r="B29">
            <v>33.15</v>
          </cell>
          <cell r="C29">
            <v>37.200000000000003</v>
          </cell>
          <cell r="D29">
            <v>25.5</v>
          </cell>
          <cell r="E29">
            <v>53.642857142857146</v>
          </cell>
          <cell r="F29">
            <v>87</v>
          </cell>
          <cell r="G29">
            <v>36</v>
          </cell>
          <cell r="H29">
            <v>16.559999999999999</v>
          </cell>
          <cell r="I29" t="str">
            <v>NO</v>
          </cell>
          <cell r="J29">
            <v>35.28</v>
          </cell>
          <cell r="K29">
            <v>0</v>
          </cell>
        </row>
        <row r="30">
          <cell r="B30">
            <v>33.635714285714293</v>
          </cell>
          <cell r="C30">
            <v>37.200000000000003</v>
          </cell>
          <cell r="D30">
            <v>25.5</v>
          </cell>
          <cell r="E30">
            <v>51.142857142857146</v>
          </cell>
          <cell r="F30">
            <v>84</v>
          </cell>
          <cell r="G30">
            <v>35</v>
          </cell>
          <cell r="H30">
            <v>20.52</v>
          </cell>
          <cell r="I30" t="str">
            <v>NO</v>
          </cell>
          <cell r="J30">
            <v>45.36</v>
          </cell>
          <cell r="K30">
            <v>0</v>
          </cell>
        </row>
        <row r="31">
          <cell r="B31">
            <v>26.690000000000005</v>
          </cell>
          <cell r="C31">
            <v>31.6</v>
          </cell>
          <cell r="D31">
            <v>22.7</v>
          </cell>
          <cell r="E31">
            <v>82.3</v>
          </cell>
          <cell r="F31">
            <v>93</v>
          </cell>
          <cell r="G31">
            <v>62</v>
          </cell>
          <cell r="H31">
            <v>16.920000000000002</v>
          </cell>
          <cell r="I31" t="str">
            <v>N</v>
          </cell>
          <cell r="J31">
            <v>84.600000000000009</v>
          </cell>
          <cell r="K31">
            <v>10</v>
          </cell>
        </row>
        <row r="32">
          <cell r="B32">
            <v>27.278571428571428</v>
          </cell>
          <cell r="C32">
            <v>30.5</v>
          </cell>
          <cell r="D32">
            <v>23.3</v>
          </cell>
          <cell r="E32">
            <v>75.785714285714292</v>
          </cell>
          <cell r="F32">
            <v>93</v>
          </cell>
          <cell r="G32">
            <v>59</v>
          </cell>
          <cell r="H32">
            <v>12.24</v>
          </cell>
          <cell r="I32" t="str">
            <v>O</v>
          </cell>
          <cell r="J32">
            <v>24.48</v>
          </cell>
          <cell r="K32">
            <v>0.2</v>
          </cell>
        </row>
        <row r="33">
          <cell r="B33">
            <v>30.6</v>
          </cell>
          <cell r="C33">
            <v>33.5</v>
          </cell>
          <cell r="D33">
            <v>24.1</v>
          </cell>
          <cell r="E33">
            <v>61.454545454545453</v>
          </cell>
          <cell r="F33">
            <v>92</v>
          </cell>
          <cell r="G33">
            <v>47</v>
          </cell>
          <cell r="H33">
            <v>11.879999999999999</v>
          </cell>
          <cell r="I33" t="str">
            <v>NO</v>
          </cell>
          <cell r="J33">
            <v>20.88</v>
          </cell>
          <cell r="K33">
            <v>0</v>
          </cell>
        </row>
        <row r="34">
          <cell r="B34">
            <v>32.746153846153845</v>
          </cell>
          <cell r="C34">
            <v>36.4</v>
          </cell>
          <cell r="D34">
            <v>25.7</v>
          </cell>
          <cell r="E34">
            <v>56.53846153846154</v>
          </cell>
          <cell r="F34">
            <v>88</v>
          </cell>
          <cell r="G34">
            <v>40</v>
          </cell>
          <cell r="H34">
            <v>20.52</v>
          </cell>
          <cell r="I34" t="str">
            <v>NO</v>
          </cell>
          <cell r="J34">
            <v>38.159999999999997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28.808333333333337</v>
          </cell>
          <cell r="C5">
            <v>37.700000000000003</v>
          </cell>
          <cell r="D5">
            <v>20.7</v>
          </cell>
          <cell r="E5">
            <v>55.541666666666664</v>
          </cell>
          <cell r="F5">
            <v>71</v>
          </cell>
          <cell r="G5">
            <v>40</v>
          </cell>
          <cell r="H5">
            <v>17.64</v>
          </cell>
          <cell r="I5" t="str">
            <v>L</v>
          </cell>
          <cell r="J5">
            <v>36</v>
          </cell>
          <cell r="K5">
            <v>0</v>
          </cell>
        </row>
        <row r="6">
          <cell r="B6">
            <v>30.229166666666668</v>
          </cell>
          <cell r="C6">
            <v>38.1</v>
          </cell>
          <cell r="D6">
            <v>23.6</v>
          </cell>
          <cell r="E6">
            <v>53.875</v>
          </cell>
          <cell r="F6">
            <v>64</v>
          </cell>
          <cell r="G6">
            <v>44</v>
          </cell>
          <cell r="H6">
            <v>18.720000000000002</v>
          </cell>
          <cell r="I6" t="str">
            <v>NE</v>
          </cell>
          <cell r="J6">
            <v>43.92</v>
          </cell>
          <cell r="K6">
            <v>0</v>
          </cell>
        </row>
        <row r="7">
          <cell r="B7">
            <v>29.962499999999995</v>
          </cell>
          <cell r="C7">
            <v>37.700000000000003</v>
          </cell>
          <cell r="D7">
            <v>23.9</v>
          </cell>
          <cell r="E7">
            <v>59.291666666666664</v>
          </cell>
          <cell r="F7">
            <v>68</v>
          </cell>
          <cell r="G7">
            <v>51</v>
          </cell>
          <cell r="H7">
            <v>15.840000000000002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30.570833333333329</v>
          </cell>
          <cell r="C8">
            <v>36.6</v>
          </cell>
          <cell r="D8">
            <v>24.8</v>
          </cell>
          <cell r="E8">
            <v>59.75</v>
          </cell>
          <cell r="F8">
            <v>68</v>
          </cell>
          <cell r="G8">
            <v>49</v>
          </cell>
          <cell r="H8">
            <v>21.240000000000002</v>
          </cell>
          <cell r="I8" t="str">
            <v>NO</v>
          </cell>
          <cell r="J8">
            <v>42.480000000000004</v>
          </cell>
          <cell r="K8">
            <v>0</v>
          </cell>
        </row>
        <row r="9">
          <cell r="B9">
            <v>31.700000000000003</v>
          </cell>
          <cell r="C9">
            <v>38.9</v>
          </cell>
          <cell r="D9">
            <v>26.2</v>
          </cell>
          <cell r="E9">
            <v>54.5</v>
          </cell>
          <cell r="F9">
            <v>66</v>
          </cell>
          <cell r="G9">
            <v>42</v>
          </cell>
          <cell r="H9">
            <v>26.64</v>
          </cell>
          <cell r="I9" t="str">
            <v>NO</v>
          </cell>
          <cell r="J9">
            <v>65.160000000000011</v>
          </cell>
          <cell r="K9">
            <v>0</v>
          </cell>
        </row>
        <row r="10">
          <cell r="B10">
            <v>27.487500000000001</v>
          </cell>
          <cell r="C10">
            <v>33.5</v>
          </cell>
          <cell r="D10">
            <v>23.5</v>
          </cell>
          <cell r="E10">
            <v>68.583333333333329</v>
          </cell>
          <cell r="F10">
            <v>78</v>
          </cell>
          <cell r="G10">
            <v>54</v>
          </cell>
          <cell r="H10">
            <v>23.759999999999998</v>
          </cell>
          <cell r="I10" t="str">
            <v>N</v>
          </cell>
          <cell r="J10">
            <v>41.76</v>
          </cell>
          <cell r="K10">
            <v>0</v>
          </cell>
        </row>
        <row r="11">
          <cell r="B11">
            <v>26.012500000000003</v>
          </cell>
          <cell r="C11">
            <v>30.6</v>
          </cell>
          <cell r="D11">
            <v>22.7</v>
          </cell>
          <cell r="E11">
            <v>75.75</v>
          </cell>
          <cell r="F11">
            <v>82</v>
          </cell>
          <cell r="G11">
            <v>66</v>
          </cell>
          <cell r="H11">
            <v>11.520000000000001</v>
          </cell>
          <cell r="I11" t="str">
            <v>NE</v>
          </cell>
          <cell r="J11">
            <v>28.44</v>
          </cell>
          <cell r="K11">
            <v>18.2</v>
          </cell>
        </row>
        <row r="12">
          <cell r="B12">
            <v>25.183333333333334</v>
          </cell>
          <cell r="C12">
            <v>29.5</v>
          </cell>
          <cell r="D12">
            <v>23</v>
          </cell>
          <cell r="E12">
            <v>80.333333333333329</v>
          </cell>
          <cell r="F12">
            <v>84</v>
          </cell>
          <cell r="G12">
            <v>73</v>
          </cell>
          <cell r="H12">
            <v>23.040000000000003</v>
          </cell>
          <cell r="I12" t="str">
            <v>O</v>
          </cell>
          <cell r="J12">
            <v>36.72</v>
          </cell>
          <cell r="K12">
            <v>5.6000000000000005</v>
          </cell>
        </row>
        <row r="13">
          <cell r="B13">
            <v>25.849999999999998</v>
          </cell>
          <cell r="C13">
            <v>30.7</v>
          </cell>
          <cell r="D13">
            <v>22.3</v>
          </cell>
          <cell r="E13">
            <v>79.666666666666671</v>
          </cell>
          <cell r="F13">
            <v>86</v>
          </cell>
          <cell r="G13">
            <v>70</v>
          </cell>
          <cell r="H13">
            <v>15.840000000000002</v>
          </cell>
          <cell r="I13" t="str">
            <v>NE</v>
          </cell>
          <cell r="J13">
            <v>45</v>
          </cell>
          <cell r="K13">
            <v>1.2</v>
          </cell>
        </row>
        <row r="14">
          <cell r="B14">
            <v>24.962500000000002</v>
          </cell>
          <cell r="C14">
            <v>30.1</v>
          </cell>
          <cell r="D14">
            <v>21.8</v>
          </cell>
          <cell r="E14">
            <v>80.208333333333329</v>
          </cell>
          <cell r="F14">
            <v>85</v>
          </cell>
          <cell r="G14">
            <v>68</v>
          </cell>
          <cell r="H14">
            <v>16.559999999999999</v>
          </cell>
          <cell r="I14" t="str">
            <v>NE</v>
          </cell>
          <cell r="J14">
            <v>54.72</v>
          </cell>
          <cell r="K14">
            <v>24</v>
          </cell>
        </row>
        <row r="15">
          <cell r="B15">
            <v>26.150000000000002</v>
          </cell>
          <cell r="C15">
            <v>32.299999999999997</v>
          </cell>
          <cell r="D15">
            <v>21.9</v>
          </cell>
          <cell r="E15">
            <v>79.208333333333329</v>
          </cell>
          <cell r="F15">
            <v>87</v>
          </cell>
          <cell r="G15">
            <v>64</v>
          </cell>
          <cell r="H15">
            <v>19.079999999999998</v>
          </cell>
          <cell r="I15" t="str">
            <v>N</v>
          </cell>
          <cell r="J15">
            <v>36.36</v>
          </cell>
          <cell r="K15">
            <v>0.2</v>
          </cell>
        </row>
        <row r="16">
          <cell r="B16">
            <v>27.574999999999999</v>
          </cell>
          <cell r="C16">
            <v>32.700000000000003</v>
          </cell>
          <cell r="D16">
            <v>24.1</v>
          </cell>
          <cell r="E16">
            <v>73.75</v>
          </cell>
          <cell r="F16">
            <v>82</v>
          </cell>
          <cell r="G16">
            <v>61</v>
          </cell>
          <cell r="H16">
            <v>15.120000000000001</v>
          </cell>
          <cell r="I16" t="str">
            <v>L</v>
          </cell>
          <cell r="J16">
            <v>32.04</v>
          </cell>
          <cell r="K16">
            <v>6.4</v>
          </cell>
        </row>
        <row r="17">
          <cell r="B17">
            <v>26.45</v>
          </cell>
          <cell r="C17">
            <v>32.5</v>
          </cell>
          <cell r="D17">
            <v>23.3</v>
          </cell>
          <cell r="E17">
            <v>70.958333333333329</v>
          </cell>
          <cell r="F17">
            <v>81</v>
          </cell>
          <cell r="G17">
            <v>60</v>
          </cell>
          <cell r="H17">
            <v>25.92</v>
          </cell>
          <cell r="I17" t="str">
            <v>NE</v>
          </cell>
          <cell r="J17">
            <v>46.080000000000005</v>
          </cell>
          <cell r="K17">
            <v>41</v>
          </cell>
        </row>
        <row r="18">
          <cell r="B18">
            <v>23.962500000000002</v>
          </cell>
          <cell r="C18">
            <v>25.2</v>
          </cell>
          <cell r="D18">
            <v>23.1</v>
          </cell>
          <cell r="E18">
            <v>83.291666666666671</v>
          </cell>
          <cell r="F18">
            <v>85</v>
          </cell>
          <cell r="G18">
            <v>81</v>
          </cell>
          <cell r="H18">
            <v>14.04</v>
          </cell>
          <cell r="I18" t="str">
            <v>NO</v>
          </cell>
          <cell r="J18">
            <v>29.16</v>
          </cell>
          <cell r="K18">
            <v>3.6</v>
          </cell>
        </row>
        <row r="19">
          <cell r="B19">
            <v>26.066666666666666</v>
          </cell>
          <cell r="C19">
            <v>30.6</v>
          </cell>
          <cell r="D19">
            <v>23.4</v>
          </cell>
          <cell r="E19">
            <v>77.125</v>
          </cell>
          <cell r="F19">
            <v>86</v>
          </cell>
          <cell r="G19">
            <v>58</v>
          </cell>
          <cell r="H19">
            <v>10.8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25.450000000000003</v>
          </cell>
          <cell r="C20">
            <v>32.9</v>
          </cell>
          <cell r="D20">
            <v>18.7</v>
          </cell>
          <cell r="E20">
            <v>65.208333333333329</v>
          </cell>
          <cell r="F20">
            <v>80</v>
          </cell>
          <cell r="G20">
            <v>45</v>
          </cell>
          <cell r="H20">
            <v>9.3600000000000012</v>
          </cell>
          <cell r="I20" t="str">
            <v>SO</v>
          </cell>
          <cell r="J20">
            <v>25.2</v>
          </cell>
          <cell r="K20">
            <v>0</v>
          </cell>
        </row>
        <row r="21">
          <cell r="B21">
            <v>27.179166666666671</v>
          </cell>
          <cell r="C21">
            <v>34.9</v>
          </cell>
          <cell r="D21">
            <v>19.399999999999999</v>
          </cell>
          <cell r="E21">
            <v>57.458333333333336</v>
          </cell>
          <cell r="F21">
            <v>75</v>
          </cell>
          <cell r="G21">
            <v>40</v>
          </cell>
          <cell r="H21">
            <v>10.8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28.487500000000011</v>
          </cell>
          <cell r="C22">
            <v>35.6</v>
          </cell>
          <cell r="D22">
            <v>21.7</v>
          </cell>
          <cell r="E22">
            <v>49.208333333333336</v>
          </cell>
          <cell r="F22">
            <v>61</v>
          </cell>
          <cell r="G22">
            <v>40</v>
          </cell>
          <cell r="H22">
            <v>16.920000000000002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28.533333333333342</v>
          </cell>
          <cell r="C23">
            <v>35</v>
          </cell>
          <cell r="D23">
            <v>21.9</v>
          </cell>
          <cell r="E23">
            <v>48.166666666666664</v>
          </cell>
          <cell r="F23">
            <v>61</v>
          </cell>
          <cell r="G23">
            <v>38</v>
          </cell>
          <cell r="H23">
            <v>11.879999999999999</v>
          </cell>
          <cell r="I23" t="str">
            <v>NE</v>
          </cell>
          <cell r="J23">
            <v>25.56</v>
          </cell>
          <cell r="K23">
            <v>0</v>
          </cell>
        </row>
        <row r="24">
          <cell r="B24">
            <v>28.758333333333336</v>
          </cell>
          <cell r="C24">
            <v>35.700000000000003</v>
          </cell>
          <cell r="D24">
            <v>20.7</v>
          </cell>
          <cell r="E24">
            <v>46.458333333333336</v>
          </cell>
          <cell r="F24">
            <v>60</v>
          </cell>
          <cell r="G24">
            <v>35</v>
          </cell>
          <cell r="H24">
            <v>11.16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29.337500000000002</v>
          </cell>
          <cell r="C25">
            <v>35.799999999999997</v>
          </cell>
          <cell r="D25">
            <v>22.4</v>
          </cell>
          <cell r="E25">
            <v>51.416666666666664</v>
          </cell>
          <cell r="F25">
            <v>62</v>
          </cell>
          <cell r="G25">
            <v>45</v>
          </cell>
          <cell r="H25">
            <v>12.24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27.979166666666661</v>
          </cell>
          <cell r="C26">
            <v>35.5</v>
          </cell>
          <cell r="D26">
            <v>22.5</v>
          </cell>
          <cell r="E26">
            <v>61.333333333333336</v>
          </cell>
          <cell r="F26">
            <v>73</v>
          </cell>
          <cell r="G26">
            <v>49</v>
          </cell>
          <cell r="H26">
            <v>11.16</v>
          </cell>
          <cell r="I26" t="str">
            <v>NE</v>
          </cell>
          <cell r="J26">
            <v>43.92</v>
          </cell>
          <cell r="K26">
            <v>0</v>
          </cell>
        </row>
        <row r="27">
          <cell r="B27">
            <v>28.049999999999997</v>
          </cell>
          <cell r="C27">
            <v>35.299999999999997</v>
          </cell>
          <cell r="D27">
            <v>23.1</v>
          </cell>
          <cell r="E27">
            <v>62.5</v>
          </cell>
          <cell r="F27">
            <v>74</v>
          </cell>
          <cell r="G27">
            <v>47</v>
          </cell>
          <cell r="H27">
            <v>11.520000000000001</v>
          </cell>
          <cell r="I27" t="str">
            <v>SO</v>
          </cell>
          <cell r="J27">
            <v>40.32</v>
          </cell>
          <cell r="K27">
            <v>0</v>
          </cell>
        </row>
        <row r="28">
          <cell r="B28">
            <v>27.691666666666666</v>
          </cell>
          <cell r="C28">
            <v>33.4</v>
          </cell>
          <cell r="D28">
            <v>23.9</v>
          </cell>
          <cell r="E28">
            <v>66.416666666666671</v>
          </cell>
          <cell r="F28">
            <v>73</v>
          </cell>
          <cell r="G28">
            <v>57</v>
          </cell>
          <cell r="H28">
            <v>14.76</v>
          </cell>
          <cell r="I28" t="str">
            <v>NO</v>
          </cell>
          <cell r="J28">
            <v>32.4</v>
          </cell>
          <cell r="K28">
            <v>30.799999999999997</v>
          </cell>
        </row>
        <row r="29">
          <cell r="B29">
            <v>27.304166666666671</v>
          </cell>
          <cell r="C29">
            <v>31.7</v>
          </cell>
          <cell r="D29">
            <v>23.7</v>
          </cell>
          <cell r="E29">
            <v>71.541666666666671</v>
          </cell>
          <cell r="F29">
            <v>78</v>
          </cell>
          <cell r="G29">
            <v>63</v>
          </cell>
          <cell r="H29">
            <v>19.8</v>
          </cell>
          <cell r="I29" t="str">
            <v>NE</v>
          </cell>
          <cell r="J29">
            <v>39.6</v>
          </cell>
          <cell r="K29">
            <v>0.2</v>
          </cell>
        </row>
        <row r="30">
          <cell r="B30">
            <v>26.795833333333334</v>
          </cell>
          <cell r="C30">
            <v>31.8</v>
          </cell>
          <cell r="D30">
            <v>25</v>
          </cell>
          <cell r="E30">
            <v>74.833333333333329</v>
          </cell>
          <cell r="F30">
            <v>80</v>
          </cell>
          <cell r="G30">
            <v>65</v>
          </cell>
          <cell r="H30">
            <v>18</v>
          </cell>
          <cell r="I30" t="str">
            <v>NE</v>
          </cell>
          <cell r="J30">
            <v>64.44</v>
          </cell>
          <cell r="K30">
            <v>9.6000000000000014</v>
          </cell>
        </row>
        <row r="31">
          <cell r="B31">
            <v>25.962499999999995</v>
          </cell>
          <cell r="C31">
            <v>27.9</v>
          </cell>
          <cell r="D31">
            <v>24.6</v>
          </cell>
          <cell r="E31">
            <v>79.625</v>
          </cell>
          <cell r="F31">
            <v>82</v>
          </cell>
          <cell r="G31">
            <v>76</v>
          </cell>
          <cell r="H31">
            <v>15.840000000000002</v>
          </cell>
          <cell r="I31" t="str">
            <v>N</v>
          </cell>
          <cell r="J31">
            <v>33.840000000000003</v>
          </cell>
          <cell r="K31">
            <v>0.8</v>
          </cell>
        </row>
        <row r="32">
          <cell r="B32">
            <v>26.5625</v>
          </cell>
          <cell r="C32">
            <v>31.2</v>
          </cell>
          <cell r="D32">
            <v>22.8</v>
          </cell>
          <cell r="E32">
            <v>78.166666666666671</v>
          </cell>
          <cell r="F32">
            <v>85</v>
          </cell>
          <cell r="G32">
            <v>68</v>
          </cell>
          <cell r="H32">
            <v>9.7200000000000006</v>
          </cell>
          <cell r="I32" t="str">
            <v>NE</v>
          </cell>
          <cell r="J32">
            <v>22.68</v>
          </cell>
          <cell r="K32">
            <v>0</v>
          </cell>
        </row>
        <row r="33">
          <cell r="B33">
            <v>26.900000000000002</v>
          </cell>
          <cell r="C33">
            <v>31.8</v>
          </cell>
          <cell r="D33">
            <v>23.8</v>
          </cell>
          <cell r="E33">
            <v>76.375</v>
          </cell>
          <cell r="F33">
            <v>82</v>
          </cell>
          <cell r="G33">
            <v>67</v>
          </cell>
          <cell r="H33">
            <v>16.920000000000002</v>
          </cell>
          <cell r="I33" t="str">
            <v>NE</v>
          </cell>
          <cell r="J33">
            <v>36.72</v>
          </cell>
          <cell r="K33">
            <v>0</v>
          </cell>
        </row>
        <row r="34">
          <cell r="B34">
            <v>27.579166666666666</v>
          </cell>
          <cell r="C34">
            <v>32.5</v>
          </cell>
          <cell r="D34">
            <v>23.6</v>
          </cell>
          <cell r="E34">
            <v>76.916666666666671</v>
          </cell>
          <cell r="F34">
            <v>83</v>
          </cell>
          <cell r="G34">
            <v>69</v>
          </cell>
          <cell r="H34">
            <v>10.44</v>
          </cell>
          <cell r="I34" t="str">
            <v>NE</v>
          </cell>
          <cell r="J34">
            <v>54</v>
          </cell>
          <cell r="K34">
            <v>20.399999999999999</v>
          </cell>
        </row>
        <row r="35">
          <cell r="I35" t="str">
            <v>N E</v>
          </cell>
        </row>
      </sheetData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30.083333333333329</v>
          </cell>
          <cell r="C5">
            <v>37.5</v>
          </cell>
          <cell r="D5">
            <v>23.7</v>
          </cell>
          <cell r="E5">
            <v>49.958333333333336</v>
          </cell>
          <cell r="F5">
            <v>78</v>
          </cell>
          <cell r="G5">
            <v>27</v>
          </cell>
          <cell r="H5">
            <v>21.96</v>
          </cell>
          <cell r="I5" t="str">
            <v>SE</v>
          </cell>
          <cell r="J5">
            <v>40.680000000000007</v>
          </cell>
          <cell r="K5">
            <v>0</v>
          </cell>
        </row>
        <row r="6">
          <cell r="B6">
            <v>28.308333333333334</v>
          </cell>
          <cell r="C6">
            <v>36.299999999999997</v>
          </cell>
          <cell r="D6">
            <v>21.8</v>
          </cell>
          <cell r="E6">
            <v>58.416666666666664</v>
          </cell>
          <cell r="F6">
            <v>87</v>
          </cell>
          <cell r="G6">
            <v>28</v>
          </cell>
          <cell r="H6">
            <v>13.32</v>
          </cell>
          <cell r="I6" t="str">
            <v>L</v>
          </cell>
          <cell r="J6">
            <v>40.32</v>
          </cell>
          <cell r="K6">
            <v>0.2</v>
          </cell>
        </row>
        <row r="7">
          <cell r="B7">
            <v>29.075000000000003</v>
          </cell>
          <cell r="C7">
            <v>36.799999999999997</v>
          </cell>
          <cell r="D7">
            <v>23.8</v>
          </cell>
          <cell r="E7">
            <v>55.583333333333336</v>
          </cell>
          <cell r="F7">
            <v>81</v>
          </cell>
          <cell r="G7">
            <v>28</v>
          </cell>
          <cell r="H7">
            <v>22.68</v>
          </cell>
          <cell r="I7" t="str">
            <v>NO</v>
          </cell>
          <cell r="J7">
            <v>42.84</v>
          </cell>
          <cell r="K7">
            <v>0</v>
          </cell>
        </row>
        <row r="8">
          <cell r="B8">
            <v>29.666666666666671</v>
          </cell>
          <cell r="C8">
            <v>37.299999999999997</v>
          </cell>
          <cell r="D8">
            <v>23.9</v>
          </cell>
          <cell r="E8">
            <v>54.958333333333336</v>
          </cell>
          <cell r="F8">
            <v>79</v>
          </cell>
          <cell r="G8">
            <v>27</v>
          </cell>
          <cell r="H8">
            <v>21.6</v>
          </cell>
          <cell r="I8" t="str">
            <v>N</v>
          </cell>
          <cell r="J8">
            <v>48.96</v>
          </cell>
          <cell r="K8">
            <v>0</v>
          </cell>
        </row>
        <row r="9">
          <cell r="B9">
            <v>29.4375</v>
          </cell>
          <cell r="C9">
            <v>37.5</v>
          </cell>
          <cell r="D9">
            <v>24.9</v>
          </cell>
          <cell r="E9">
            <v>54.208333333333336</v>
          </cell>
          <cell r="F9">
            <v>72</v>
          </cell>
          <cell r="G9">
            <v>27</v>
          </cell>
          <cell r="H9">
            <v>23.040000000000003</v>
          </cell>
          <cell r="I9" t="str">
            <v>NO</v>
          </cell>
          <cell r="J9">
            <v>49.680000000000007</v>
          </cell>
          <cell r="K9">
            <v>0</v>
          </cell>
        </row>
        <row r="10">
          <cell r="B10">
            <v>27.358333333333338</v>
          </cell>
          <cell r="C10">
            <v>34.4</v>
          </cell>
          <cell r="D10">
            <v>19.899999999999999</v>
          </cell>
          <cell r="E10">
            <v>66.291666666666671</v>
          </cell>
          <cell r="F10">
            <v>94</v>
          </cell>
          <cell r="G10">
            <v>38</v>
          </cell>
          <cell r="H10">
            <v>22.32</v>
          </cell>
          <cell r="I10" t="str">
            <v>S</v>
          </cell>
          <cell r="J10">
            <v>41.4</v>
          </cell>
          <cell r="K10">
            <v>45.4</v>
          </cell>
        </row>
        <row r="11">
          <cell r="B11">
            <v>26.454166666666669</v>
          </cell>
          <cell r="C11">
            <v>34.200000000000003</v>
          </cell>
          <cell r="D11">
            <v>20.7</v>
          </cell>
          <cell r="E11">
            <v>74.458333333333329</v>
          </cell>
          <cell r="F11">
            <v>94</v>
          </cell>
          <cell r="G11">
            <v>41</v>
          </cell>
          <cell r="H11">
            <v>14.76</v>
          </cell>
          <cell r="I11" t="str">
            <v>S</v>
          </cell>
          <cell r="J11">
            <v>19.8</v>
          </cell>
          <cell r="K11">
            <v>8.3999999999999986</v>
          </cell>
        </row>
        <row r="12">
          <cell r="B12">
            <v>25.045833333333338</v>
          </cell>
          <cell r="C12">
            <v>30.9</v>
          </cell>
          <cell r="D12">
            <v>20.8</v>
          </cell>
          <cell r="E12">
            <v>79.375</v>
          </cell>
          <cell r="F12">
            <v>92</v>
          </cell>
          <cell r="G12">
            <v>52</v>
          </cell>
          <cell r="H12">
            <v>15.48</v>
          </cell>
          <cell r="I12" t="str">
            <v>L</v>
          </cell>
          <cell r="J12">
            <v>44.28</v>
          </cell>
          <cell r="K12">
            <v>20.400000000000002</v>
          </cell>
        </row>
        <row r="13">
          <cell r="B13">
            <v>26.495833333333334</v>
          </cell>
          <cell r="C13">
            <v>32.799999999999997</v>
          </cell>
          <cell r="D13">
            <v>23.6</v>
          </cell>
          <cell r="E13">
            <v>73.75</v>
          </cell>
          <cell r="F13">
            <v>89</v>
          </cell>
          <cell r="G13">
            <v>43</v>
          </cell>
          <cell r="H13">
            <v>16.559999999999999</v>
          </cell>
          <cell r="I13" t="str">
            <v>L</v>
          </cell>
          <cell r="J13">
            <v>42.12</v>
          </cell>
          <cell r="K13">
            <v>0</v>
          </cell>
        </row>
        <row r="14">
          <cell r="B14">
            <v>25.5625</v>
          </cell>
          <cell r="C14">
            <v>31.3</v>
          </cell>
          <cell r="D14">
            <v>21.9</v>
          </cell>
          <cell r="E14">
            <v>75.25</v>
          </cell>
          <cell r="F14">
            <v>92</v>
          </cell>
          <cell r="G14">
            <v>43</v>
          </cell>
          <cell r="H14">
            <v>12.96</v>
          </cell>
          <cell r="I14" t="str">
            <v>NE</v>
          </cell>
          <cell r="J14">
            <v>30.240000000000002</v>
          </cell>
          <cell r="K14">
            <v>2</v>
          </cell>
        </row>
        <row r="15">
          <cell r="B15">
            <v>28.512499999999999</v>
          </cell>
          <cell r="C15">
            <v>35.799999999999997</v>
          </cell>
          <cell r="D15">
            <v>22.9</v>
          </cell>
          <cell r="E15">
            <v>64.666666666666671</v>
          </cell>
          <cell r="F15">
            <v>90</v>
          </cell>
          <cell r="G15">
            <v>32</v>
          </cell>
          <cell r="H15">
            <v>15.840000000000002</v>
          </cell>
          <cell r="I15" t="str">
            <v>SE</v>
          </cell>
          <cell r="J15">
            <v>38.519999999999996</v>
          </cell>
          <cell r="K15">
            <v>0</v>
          </cell>
        </row>
        <row r="16">
          <cell r="B16">
            <v>26.625</v>
          </cell>
          <cell r="C16">
            <v>32.200000000000003</v>
          </cell>
          <cell r="D16">
            <v>21.5</v>
          </cell>
          <cell r="E16">
            <v>69.5</v>
          </cell>
          <cell r="F16">
            <v>90</v>
          </cell>
          <cell r="G16">
            <v>44</v>
          </cell>
          <cell r="H16">
            <v>20.16</v>
          </cell>
          <cell r="I16" t="str">
            <v>SE</v>
          </cell>
          <cell r="J16">
            <v>38.159999999999997</v>
          </cell>
          <cell r="K16">
            <v>0.8</v>
          </cell>
        </row>
        <row r="17">
          <cell r="B17">
            <v>27.537499999999994</v>
          </cell>
          <cell r="C17">
            <v>32.6</v>
          </cell>
          <cell r="D17">
            <v>25</v>
          </cell>
          <cell r="E17">
            <v>64.458333333333329</v>
          </cell>
          <cell r="F17">
            <v>80</v>
          </cell>
          <cell r="G17">
            <v>45</v>
          </cell>
          <cell r="H17">
            <v>16.559999999999999</v>
          </cell>
          <cell r="I17" t="str">
            <v>SE</v>
          </cell>
          <cell r="J17">
            <v>30.240000000000002</v>
          </cell>
          <cell r="K17">
            <v>0</v>
          </cell>
        </row>
        <row r="18">
          <cell r="B18">
            <v>26.683333333333326</v>
          </cell>
          <cell r="C18">
            <v>34</v>
          </cell>
          <cell r="D18">
            <v>22.8</v>
          </cell>
          <cell r="E18">
            <v>69.625</v>
          </cell>
          <cell r="F18">
            <v>90</v>
          </cell>
          <cell r="G18">
            <v>34</v>
          </cell>
          <cell r="H18">
            <v>24.48</v>
          </cell>
          <cell r="I18" t="str">
            <v>SO</v>
          </cell>
          <cell r="J18">
            <v>42.480000000000004</v>
          </cell>
          <cell r="K18">
            <v>0</v>
          </cell>
        </row>
        <row r="19">
          <cell r="B19">
            <v>25.216666666666669</v>
          </cell>
          <cell r="C19">
            <v>28.8</v>
          </cell>
          <cell r="D19">
            <v>22.9</v>
          </cell>
          <cell r="E19">
            <v>76.666666666666671</v>
          </cell>
          <cell r="F19">
            <v>89</v>
          </cell>
          <cell r="G19">
            <v>62</v>
          </cell>
          <cell r="H19">
            <v>10.8</v>
          </cell>
          <cell r="I19" t="str">
            <v>O</v>
          </cell>
          <cell r="J19">
            <v>19.440000000000001</v>
          </cell>
          <cell r="K19">
            <v>0.4</v>
          </cell>
        </row>
        <row r="20">
          <cell r="B20">
            <v>26.916666666666671</v>
          </cell>
          <cell r="C20">
            <v>34.1</v>
          </cell>
          <cell r="D20">
            <v>20</v>
          </cell>
          <cell r="E20">
            <v>61.916666666666664</v>
          </cell>
          <cell r="F20">
            <v>93</v>
          </cell>
          <cell r="G20">
            <v>27</v>
          </cell>
          <cell r="H20">
            <v>11.520000000000001</v>
          </cell>
          <cell r="I20" t="str">
            <v>O</v>
          </cell>
          <cell r="J20">
            <v>21.96</v>
          </cell>
          <cell r="K20">
            <v>0</v>
          </cell>
        </row>
        <row r="21">
          <cell r="B21">
            <v>27.533333333333331</v>
          </cell>
          <cell r="C21">
            <v>35.299999999999997</v>
          </cell>
          <cell r="D21">
            <v>21</v>
          </cell>
          <cell r="E21">
            <v>51.375</v>
          </cell>
          <cell r="F21">
            <v>81</v>
          </cell>
          <cell r="G21">
            <v>25</v>
          </cell>
          <cell r="H21">
            <v>12.6</v>
          </cell>
          <cell r="I21" t="str">
            <v>L</v>
          </cell>
          <cell r="J21">
            <v>25.56</v>
          </cell>
          <cell r="K21">
            <v>0</v>
          </cell>
        </row>
        <row r="22">
          <cell r="B22">
            <v>28.079166666666669</v>
          </cell>
          <cell r="C22">
            <v>35.4</v>
          </cell>
          <cell r="D22">
            <v>20.399999999999999</v>
          </cell>
          <cell r="E22">
            <v>47.458333333333336</v>
          </cell>
          <cell r="F22">
            <v>76</v>
          </cell>
          <cell r="G22">
            <v>28</v>
          </cell>
          <cell r="H22">
            <v>14.04</v>
          </cell>
          <cell r="I22" t="str">
            <v>SE</v>
          </cell>
          <cell r="J22">
            <v>44.64</v>
          </cell>
          <cell r="K22">
            <v>0</v>
          </cell>
        </row>
        <row r="23">
          <cell r="B23">
            <v>27.125</v>
          </cell>
          <cell r="C23">
            <v>34.9</v>
          </cell>
          <cell r="D23">
            <v>21.5</v>
          </cell>
          <cell r="E23">
            <v>60.125</v>
          </cell>
          <cell r="F23">
            <v>83</v>
          </cell>
          <cell r="G23">
            <v>34</v>
          </cell>
          <cell r="H23">
            <v>25.92</v>
          </cell>
          <cell r="I23" t="str">
            <v>N</v>
          </cell>
          <cell r="J23">
            <v>52.56</v>
          </cell>
          <cell r="K23">
            <v>0</v>
          </cell>
        </row>
        <row r="24">
          <cell r="B24">
            <v>28.862500000000011</v>
          </cell>
          <cell r="C24">
            <v>35.6</v>
          </cell>
          <cell r="D24">
            <v>23.2</v>
          </cell>
          <cell r="E24">
            <v>56.125</v>
          </cell>
          <cell r="F24">
            <v>82</v>
          </cell>
          <cell r="G24">
            <v>29</v>
          </cell>
          <cell r="H24">
            <v>11.16</v>
          </cell>
          <cell r="I24" t="str">
            <v>NE</v>
          </cell>
          <cell r="J24">
            <v>23.400000000000002</v>
          </cell>
          <cell r="K24">
            <v>0</v>
          </cell>
        </row>
        <row r="25">
          <cell r="B25">
            <v>25.487499999999997</v>
          </cell>
          <cell r="C25">
            <v>34</v>
          </cell>
          <cell r="D25">
            <v>22</v>
          </cell>
          <cell r="E25">
            <v>72.875</v>
          </cell>
          <cell r="F25">
            <v>88</v>
          </cell>
          <cell r="G25">
            <v>40</v>
          </cell>
          <cell r="H25">
            <v>22.32</v>
          </cell>
          <cell r="I25" t="str">
            <v>S</v>
          </cell>
          <cell r="J25">
            <v>51.480000000000004</v>
          </cell>
          <cell r="K25">
            <v>8.2000000000000011</v>
          </cell>
        </row>
        <row r="26">
          <cell r="B26">
            <v>26.770833333333332</v>
          </cell>
          <cell r="C26">
            <v>35.1</v>
          </cell>
          <cell r="D26">
            <v>20.9</v>
          </cell>
          <cell r="E26">
            <v>65.333333333333329</v>
          </cell>
          <cell r="F26">
            <v>92</v>
          </cell>
          <cell r="G26">
            <v>26</v>
          </cell>
          <cell r="H26">
            <v>14.04</v>
          </cell>
          <cell r="I26" t="str">
            <v>NE</v>
          </cell>
          <cell r="J26">
            <v>34.56</v>
          </cell>
          <cell r="K26">
            <v>0.2</v>
          </cell>
        </row>
        <row r="27">
          <cell r="B27">
            <v>28.479166666666661</v>
          </cell>
          <cell r="C27">
            <v>35.5</v>
          </cell>
          <cell r="D27">
            <v>23.4</v>
          </cell>
          <cell r="E27">
            <v>58.625</v>
          </cell>
          <cell r="F27">
            <v>82</v>
          </cell>
          <cell r="G27">
            <v>31</v>
          </cell>
          <cell r="H27">
            <v>21.96</v>
          </cell>
          <cell r="I27" t="str">
            <v>O</v>
          </cell>
          <cell r="J27">
            <v>47.519999999999996</v>
          </cell>
          <cell r="K27">
            <v>0</v>
          </cell>
        </row>
        <row r="28">
          <cell r="B28">
            <v>24.845833333333335</v>
          </cell>
          <cell r="C28">
            <v>31.2</v>
          </cell>
          <cell r="D28">
            <v>21.8</v>
          </cell>
          <cell r="E28">
            <v>75.916666666666671</v>
          </cell>
          <cell r="F28">
            <v>92</v>
          </cell>
          <cell r="G28">
            <v>48</v>
          </cell>
          <cell r="H28">
            <v>26.28</v>
          </cell>
          <cell r="I28" t="str">
            <v>N</v>
          </cell>
          <cell r="J28">
            <v>41.4</v>
          </cell>
          <cell r="K28">
            <v>11.999999999999998</v>
          </cell>
        </row>
        <row r="29">
          <cell r="B29">
            <v>25.879166666666663</v>
          </cell>
          <cell r="C29">
            <v>33.9</v>
          </cell>
          <cell r="D29">
            <v>21.3</v>
          </cell>
          <cell r="E29">
            <v>74.541666666666671</v>
          </cell>
          <cell r="F29">
            <v>92</v>
          </cell>
          <cell r="G29">
            <v>42</v>
          </cell>
          <cell r="H29">
            <v>19.440000000000001</v>
          </cell>
          <cell r="I29" t="str">
            <v>SE</v>
          </cell>
          <cell r="J29">
            <v>47.519999999999996</v>
          </cell>
          <cell r="K29">
            <v>0</v>
          </cell>
        </row>
        <row r="30">
          <cell r="B30">
            <v>28.483333333333334</v>
          </cell>
          <cell r="C30">
            <v>35</v>
          </cell>
          <cell r="D30">
            <v>23.3</v>
          </cell>
          <cell r="E30">
            <v>63.333333333333336</v>
          </cell>
          <cell r="F30">
            <v>88</v>
          </cell>
          <cell r="G30">
            <v>37</v>
          </cell>
          <cell r="H30">
            <v>17.28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28.283333333333331</v>
          </cell>
          <cell r="C31">
            <v>33.5</v>
          </cell>
          <cell r="D31">
            <v>22.9</v>
          </cell>
          <cell r="E31">
            <v>64.875</v>
          </cell>
          <cell r="F31">
            <v>88</v>
          </cell>
          <cell r="G31">
            <v>43</v>
          </cell>
          <cell r="H31">
            <v>24.48</v>
          </cell>
          <cell r="I31" t="str">
            <v>NO</v>
          </cell>
          <cell r="J31">
            <v>55.440000000000005</v>
          </cell>
          <cell r="K31">
            <v>2.2000000000000002</v>
          </cell>
        </row>
        <row r="32">
          <cell r="B32">
            <v>25.029166666666658</v>
          </cell>
          <cell r="C32">
            <v>32.1</v>
          </cell>
          <cell r="D32">
            <v>22.3</v>
          </cell>
          <cell r="E32">
            <v>80.291666666666671</v>
          </cell>
          <cell r="F32">
            <v>92</v>
          </cell>
          <cell r="G32">
            <v>50</v>
          </cell>
          <cell r="H32">
            <v>16.559999999999999</v>
          </cell>
          <cell r="I32" t="str">
            <v>O</v>
          </cell>
          <cell r="J32">
            <v>32.04</v>
          </cell>
          <cell r="K32">
            <v>5.8</v>
          </cell>
        </row>
        <row r="33">
          <cell r="B33">
            <v>24.504166666666666</v>
          </cell>
          <cell r="C33">
            <v>29.4</v>
          </cell>
          <cell r="D33">
            <v>21.6</v>
          </cell>
          <cell r="E33">
            <v>85.291666666666671</v>
          </cell>
          <cell r="F33">
            <v>94</v>
          </cell>
          <cell r="G33">
            <v>66</v>
          </cell>
          <cell r="H33">
            <v>18.720000000000002</v>
          </cell>
          <cell r="I33" t="str">
            <v>N</v>
          </cell>
          <cell r="J33">
            <v>44.28</v>
          </cell>
          <cell r="K33">
            <v>57.800000000000018</v>
          </cell>
        </row>
        <row r="34">
          <cell r="B34">
            <v>25.816666666666663</v>
          </cell>
          <cell r="C34">
            <v>31.4</v>
          </cell>
          <cell r="D34">
            <v>22.6</v>
          </cell>
          <cell r="E34">
            <v>79.916666666666671</v>
          </cell>
          <cell r="F34">
            <v>93</v>
          </cell>
          <cell r="G34">
            <v>49</v>
          </cell>
          <cell r="H34">
            <v>20.52</v>
          </cell>
          <cell r="I34" t="str">
            <v>NO</v>
          </cell>
          <cell r="J34">
            <v>40.32</v>
          </cell>
          <cell r="K34">
            <v>5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26.328571428571429</v>
          </cell>
          <cell r="C5">
            <v>30.7</v>
          </cell>
          <cell r="D5">
            <v>23.1</v>
          </cell>
          <cell r="E5">
            <v>83.6</v>
          </cell>
          <cell r="F5">
            <v>88</v>
          </cell>
          <cell r="G5">
            <v>70</v>
          </cell>
          <cell r="H5">
            <v>7.9200000000000008</v>
          </cell>
          <cell r="I5" t="str">
            <v>SO</v>
          </cell>
          <cell r="J5">
            <v>16.559999999999999</v>
          </cell>
          <cell r="K5">
            <v>0</v>
          </cell>
        </row>
        <row r="6">
          <cell r="B6">
            <v>26.987500000000001</v>
          </cell>
          <cell r="C6">
            <v>31.7</v>
          </cell>
          <cell r="D6">
            <v>22.9</v>
          </cell>
          <cell r="E6">
            <v>76.666666666666671</v>
          </cell>
          <cell r="F6">
            <v>87</v>
          </cell>
          <cell r="G6">
            <v>57</v>
          </cell>
          <cell r="H6">
            <v>13.32</v>
          </cell>
          <cell r="I6" t="str">
            <v>S</v>
          </cell>
          <cell r="J6">
            <v>75.600000000000009</v>
          </cell>
          <cell r="K6">
            <v>18.600000000000001</v>
          </cell>
        </row>
        <row r="7">
          <cell r="B7">
            <v>26.633333333333336</v>
          </cell>
          <cell r="C7">
            <v>29.1</v>
          </cell>
          <cell r="D7">
            <v>24.5</v>
          </cell>
          <cell r="E7">
            <v>81.666666666666671</v>
          </cell>
          <cell r="F7">
            <v>88</v>
          </cell>
          <cell r="G7">
            <v>73</v>
          </cell>
          <cell r="H7">
            <v>8.2799999999999994</v>
          </cell>
          <cell r="I7" t="str">
            <v>SE</v>
          </cell>
          <cell r="J7">
            <v>18</v>
          </cell>
          <cell r="K7">
            <v>0.2</v>
          </cell>
        </row>
        <row r="8">
          <cell r="B8">
            <v>26.839999999999996</v>
          </cell>
          <cell r="C8">
            <v>31.2</v>
          </cell>
          <cell r="D8">
            <v>23.4</v>
          </cell>
          <cell r="E8">
            <v>85.666666666666671</v>
          </cell>
          <cell r="F8">
            <v>89</v>
          </cell>
          <cell r="G8">
            <v>79</v>
          </cell>
          <cell r="H8">
            <v>5.4</v>
          </cell>
          <cell r="I8" t="str">
            <v>N</v>
          </cell>
          <cell r="J8">
            <v>15.120000000000001</v>
          </cell>
          <cell r="K8">
            <v>0</v>
          </cell>
        </row>
        <row r="9">
          <cell r="B9">
            <v>27.62857142857143</v>
          </cell>
          <cell r="C9">
            <v>32.6</v>
          </cell>
          <cell r="D9">
            <v>23.2</v>
          </cell>
          <cell r="E9">
            <v>79.25</v>
          </cell>
          <cell r="F9">
            <v>88</v>
          </cell>
          <cell r="G9">
            <v>56</v>
          </cell>
          <cell r="H9">
            <v>10.8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27.55</v>
          </cell>
          <cell r="C10">
            <v>31.2</v>
          </cell>
          <cell r="D10">
            <v>24.3</v>
          </cell>
          <cell r="E10">
            <v>79.25</v>
          </cell>
          <cell r="F10">
            <v>85</v>
          </cell>
          <cell r="G10">
            <v>72</v>
          </cell>
          <cell r="H10">
            <v>7.9200000000000008</v>
          </cell>
          <cell r="I10" t="str">
            <v>NO</v>
          </cell>
          <cell r="J10">
            <v>18.36</v>
          </cell>
          <cell r="K10">
            <v>0</v>
          </cell>
        </row>
        <row r="11">
          <cell r="B11">
            <v>27.866666666666664</v>
          </cell>
          <cell r="C11">
            <v>35.1</v>
          </cell>
          <cell r="D11">
            <v>25.2</v>
          </cell>
          <cell r="E11">
            <v>76.2</v>
          </cell>
          <cell r="F11">
            <v>88</v>
          </cell>
          <cell r="G11">
            <v>62</v>
          </cell>
          <cell r="H11">
            <v>12.6</v>
          </cell>
          <cell r="I11" t="str">
            <v>N</v>
          </cell>
          <cell r="J11">
            <v>46.800000000000004</v>
          </cell>
          <cell r="K11">
            <v>0</v>
          </cell>
        </row>
        <row r="12">
          <cell r="B12">
            <v>26.027272727272724</v>
          </cell>
          <cell r="C12">
            <v>30.8</v>
          </cell>
          <cell r="D12">
            <v>22.5</v>
          </cell>
          <cell r="E12">
            <v>87.111111111111114</v>
          </cell>
          <cell r="F12">
            <v>92</v>
          </cell>
          <cell r="G12">
            <v>77</v>
          </cell>
          <cell r="H12">
            <v>8.64</v>
          </cell>
          <cell r="I12" t="str">
            <v>O</v>
          </cell>
          <cell r="J12">
            <v>18.36</v>
          </cell>
          <cell r="K12">
            <v>0.2</v>
          </cell>
        </row>
        <row r="13">
          <cell r="B13">
            <v>26.72</v>
          </cell>
          <cell r="C13">
            <v>32.5</v>
          </cell>
          <cell r="D13">
            <v>22.4</v>
          </cell>
          <cell r="E13">
            <v>83.6</v>
          </cell>
          <cell r="F13">
            <v>92</v>
          </cell>
          <cell r="G13">
            <v>61</v>
          </cell>
          <cell r="H13">
            <v>16.2</v>
          </cell>
          <cell r="I13" t="str">
            <v>NE</v>
          </cell>
          <cell r="J13">
            <v>76.319999999999993</v>
          </cell>
          <cell r="K13">
            <v>11.4</v>
          </cell>
        </row>
        <row r="14">
          <cell r="B14">
            <v>26.440000000000005</v>
          </cell>
          <cell r="C14">
            <v>30.3</v>
          </cell>
          <cell r="D14">
            <v>23.7</v>
          </cell>
          <cell r="E14">
            <v>86.75</v>
          </cell>
          <cell r="F14">
            <v>91</v>
          </cell>
          <cell r="G14">
            <v>79</v>
          </cell>
          <cell r="H14">
            <v>7.2</v>
          </cell>
          <cell r="I14" t="str">
            <v>S</v>
          </cell>
          <cell r="J14">
            <v>14.4</v>
          </cell>
          <cell r="K14">
            <v>0</v>
          </cell>
        </row>
        <row r="15">
          <cell r="B15">
            <v>27.5</v>
          </cell>
          <cell r="C15">
            <v>31.9</v>
          </cell>
          <cell r="D15">
            <v>23</v>
          </cell>
          <cell r="E15">
            <v>80</v>
          </cell>
          <cell r="F15">
            <v>90</v>
          </cell>
          <cell r="G15">
            <v>61</v>
          </cell>
          <cell r="H15">
            <v>6.84</v>
          </cell>
          <cell r="I15" t="str">
            <v>S</v>
          </cell>
          <cell r="J15">
            <v>16.2</v>
          </cell>
          <cell r="K15">
            <v>0</v>
          </cell>
        </row>
        <row r="16">
          <cell r="B16">
            <v>26.333333333333332</v>
          </cell>
          <cell r="C16">
            <v>29.9</v>
          </cell>
          <cell r="D16">
            <v>24.1</v>
          </cell>
          <cell r="E16">
            <v>85.2</v>
          </cell>
          <cell r="F16">
            <v>89</v>
          </cell>
          <cell r="G16">
            <v>71</v>
          </cell>
          <cell r="H16">
            <v>9</v>
          </cell>
          <cell r="I16" t="str">
            <v>S</v>
          </cell>
          <cell r="J16">
            <v>15.840000000000002</v>
          </cell>
          <cell r="K16">
            <v>0.2</v>
          </cell>
        </row>
        <row r="17">
          <cell r="B17">
            <v>25.823076923076925</v>
          </cell>
          <cell r="C17">
            <v>27.9</v>
          </cell>
          <cell r="D17">
            <v>24</v>
          </cell>
          <cell r="E17">
            <v>81.384615384615387</v>
          </cell>
          <cell r="F17">
            <v>86</v>
          </cell>
          <cell r="G17">
            <v>75</v>
          </cell>
          <cell r="H17">
            <v>14.76</v>
          </cell>
          <cell r="I17" t="str">
            <v>N</v>
          </cell>
          <cell r="J17">
            <v>34.56</v>
          </cell>
          <cell r="K17">
            <v>4.1999999999999993</v>
          </cell>
        </row>
        <row r="18">
          <cell r="B18">
            <v>26.24285714285714</v>
          </cell>
          <cell r="C18">
            <v>30.2</v>
          </cell>
          <cell r="D18">
            <v>22.8</v>
          </cell>
          <cell r="E18">
            <v>81.461538461538467</v>
          </cell>
          <cell r="F18">
            <v>92</v>
          </cell>
          <cell r="G18">
            <v>69</v>
          </cell>
          <cell r="H18">
            <v>24.12</v>
          </cell>
          <cell r="I18" t="str">
            <v>O</v>
          </cell>
          <cell r="J18">
            <v>53.28</v>
          </cell>
          <cell r="K18">
            <v>0.2</v>
          </cell>
        </row>
        <row r="19">
          <cell r="B19">
            <v>24.583333333333332</v>
          </cell>
          <cell r="C19">
            <v>27.8</v>
          </cell>
          <cell r="D19">
            <v>22.8</v>
          </cell>
          <cell r="E19">
            <v>88.083333333333329</v>
          </cell>
          <cell r="F19">
            <v>92</v>
          </cell>
          <cell r="G19">
            <v>76</v>
          </cell>
          <cell r="H19">
            <v>7.2</v>
          </cell>
          <cell r="I19" t="str">
            <v>NO</v>
          </cell>
          <cell r="J19">
            <v>13.68</v>
          </cell>
          <cell r="K19">
            <v>3.8000000000000007</v>
          </cell>
        </row>
        <row r="20">
          <cell r="B20">
            <v>24.006249999999998</v>
          </cell>
          <cell r="C20">
            <v>30.4</v>
          </cell>
          <cell r="D20">
            <v>21.7</v>
          </cell>
          <cell r="E20">
            <v>89.6</v>
          </cell>
          <cell r="F20">
            <v>95</v>
          </cell>
          <cell r="G20">
            <v>57</v>
          </cell>
          <cell r="H20">
            <v>7.2</v>
          </cell>
          <cell r="I20" t="str">
            <v>S</v>
          </cell>
          <cell r="J20">
            <v>14.4</v>
          </cell>
          <cell r="K20">
            <v>0.2</v>
          </cell>
        </row>
        <row r="21">
          <cell r="B21">
            <v>23.87857142857143</v>
          </cell>
          <cell r="C21">
            <v>30</v>
          </cell>
          <cell r="D21">
            <v>20.7</v>
          </cell>
          <cell r="E21">
            <v>81.857142857142861</v>
          </cell>
          <cell r="F21">
            <v>91</v>
          </cell>
          <cell r="G21">
            <v>52</v>
          </cell>
          <cell r="H21">
            <v>4.6800000000000006</v>
          </cell>
          <cell r="I21" t="str">
            <v>S</v>
          </cell>
          <cell r="J21">
            <v>34.200000000000003</v>
          </cell>
          <cell r="K21">
            <v>0</v>
          </cell>
        </row>
        <row r="22">
          <cell r="B22">
            <v>25.15</v>
          </cell>
          <cell r="C22">
            <v>32.9</v>
          </cell>
          <cell r="D22">
            <v>22.9</v>
          </cell>
          <cell r="E22">
            <v>78.714285714285708</v>
          </cell>
          <cell r="F22">
            <v>89</v>
          </cell>
          <cell r="G22">
            <v>59</v>
          </cell>
          <cell r="H22">
            <v>7.2</v>
          </cell>
          <cell r="I22" t="str">
            <v>SE</v>
          </cell>
          <cell r="J22">
            <v>13.32</v>
          </cell>
          <cell r="K22">
            <v>0</v>
          </cell>
        </row>
        <row r="23">
          <cell r="B23">
            <v>25.341176470588238</v>
          </cell>
          <cell r="C23">
            <v>29.8</v>
          </cell>
          <cell r="D23">
            <v>23.1</v>
          </cell>
          <cell r="E23">
            <v>77.941176470588232</v>
          </cell>
          <cell r="F23">
            <v>90</v>
          </cell>
          <cell r="G23">
            <v>60</v>
          </cell>
          <cell r="H23">
            <v>24.840000000000003</v>
          </cell>
          <cell r="I23" t="str">
            <v>N</v>
          </cell>
          <cell r="J23">
            <v>38.159999999999997</v>
          </cell>
          <cell r="K23">
            <v>44.400000000000013</v>
          </cell>
        </row>
        <row r="24">
          <cell r="B24">
            <v>24.45333333333333</v>
          </cell>
          <cell r="C24">
            <v>31.2</v>
          </cell>
          <cell r="D24">
            <v>22.7</v>
          </cell>
          <cell r="E24">
            <v>85.928571428571431</v>
          </cell>
          <cell r="F24">
            <v>90</v>
          </cell>
          <cell r="G24">
            <v>57</v>
          </cell>
          <cell r="H24">
            <v>10.44</v>
          </cell>
          <cell r="I24" t="str">
            <v>N</v>
          </cell>
          <cell r="J24">
            <v>37.080000000000005</v>
          </cell>
          <cell r="K24">
            <v>0.4</v>
          </cell>
        </row>
        <row r="25">
          <cell r="B25">
            <v>24.512499999999996</v>
          </cell>
          <cell r="C25">
            <v>30.5</v>
          </cell>
          <cell r="D25">
            <v>22</v>
          </cell>
          <cell r="E25">
            <v>80.933333333333337</v>
          </cell>
          <cell r="F25">
            <v>91</v>
          </cell>
          <cell r="G25">
            <v>59</v>
          </cell>
          <cell r="H25">
            <v>18.720000000000002</v>
          </cell>
          <cell r="I25" t="str">
            <v>SE</v>
          </cell>
          <cell r="J25">
            <v>65.160000000000011</v>
          </cell>
          <cell r="K25">
            <v>19</v>
          </cell>
        </row>
        <row r="26">
          <cell r="B26">
            <v>25.270588235294124</v>
          </cell>
          <cell r="C26">
            <v>31.8</v>
          </cell>
          <cell r="D26">
            <v>22.3</v>
          </cell>
          <cell r="E26">
            <v>75.1875</v>
          </cell>
          <cell r="F26">
            <v>86</v>
          </cell>
          <cell r="G26">
            <v>61</v>
          </cell>
          <cell r="H26">
            <v>12.6</v>
          </cell>
          <cell r="I26" t="str">
            <v>N</v>
          </cell>
          <cell r="J26">
            <v>26.28</v>
          </cell>
          <cell r="K26">
            <v>0</v>
          </cell>
        </row>
        <row r="27">
          <cell r="B27">
            <v>25.24</v>
          </cell>
          <cell r="C27">
            <v>30.2</v>
          </cell>
          <cell r="D27">
            <v>23.6</v>
          </cell>
          <cell r="E27">
            <v>81.466666666666669</v>
          </cell>
          <cell r="F27">
            <v>89</v>
          </cell>
          <cell r="G27">
            <v>67</v>
          </cell>
          <cell r="H27">
            <v>4.6800000000000006</v>
          </cell>
          <cell r="I27" t="str">
            <v>N</v>
          </cell>
          <cell r="J27">
            <v>16.559999999999999</v>
          </cell>
          <cell r="K27">
            <v>0</v>
          </cell>
        </row>
        <row r="28">
          <cell r="B28">
            <v>25.913333333333334</v>
          </cell>
          <cell r="C28">
            <v>30.6</v>
          </cell>
          <cell r="D28">
            <v>23.3</v>
          </cell>
          <cell r="E28">
            <v>82.857142857142861</v>
          </cell>
          <cell r="F28">
            <v>90</v>
          </cell>
          <cell r="G28">
            <v>61</v>
          </cell>
          <cell r="H28">
            <v>6.84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26.085714285714285</v>
          </cell>
          <cell r="C29">
            <v>30.7</v>
          </cell>
          <cell r="D29">
            <v>24.2</v>
          </cell>
          <cell r="E29">
            <v>80.714285714285708</v>
          </cell>
          <cell r="F29">
            <v>89</v>
          </cell>
          <cell r="G29">
            <v>62</v>
          </cell>
          <cell r="H29">
            <v>7.9200000000000008</v>
          </cell>
          <cell r="I29" t="str">
            <v>L</v>
          </cell>
          <cell r="J29">
            <v>18</v>
          </cell>
          <cell r="K29">
            <v>0</v>
          </cell>
        </row>
        <row r="30">
          <cell r="B30">
            <v>26.484210526315792</v>
          </cell>
          <cell r="C30">
            <v>32.9</v>
          </cell>
          <cell r="D30">
            <v>23.6</v>
          </cell>
          <cell r="E30">
            <v>79.82352941176471</v>
          </cell>
          <cell r="F30">
            <v>86</v>
          </cell>
          <cell r="G30">
            <v>69</v>
          </cell>
          <cell r="H30">
            <v>18.720000000000002</v>
          </cell>
          <cell r="I30" t="str">
            <v>NE</v>
          </cell>
          <cell r="J30">
            <v>44.64</v>
          </cell>
          <cell r="K30">
            <v>23.6</v>
          </cell>
        </row>
        <row r="31">
          <cell r="B31">
            <v>25.225000000000005</v>
          </cell>
          <cell r="C31">
            <v>27.1</v>
          </cell>
          <cell r="D31">
            <v>22.7</v>
          </cell>
          <cell r="E31">
            <v>88.333333333333329</v>
          </cell>
          <cell r="F31">
            <v>91</v>
          </cell>
          <cell r="G31">
            <v>82</v>
          </cell>
          <cell r="H31">
            <v>11.879999999999999</v>
          </cell>
          <cell r="I31" t="str">
            <v>SE</v>
          </cell>
          <cell r="J31">
            <v>38.880000000000003</v>
          </cell>
          <cell r="K31">
            <v>23.4</v>
          </cell>
        </row>
        <row r="32">
          <cell r="B32">
            <v>24.863636363636363</v>
          </cell>
          <cell r="C32">
            <v>28.7</v>
          </cell>
          <cell r="D32">
            <v>22.6</v>
          </cell>
          <cell r="E32">
            <v>87.727272727272734</v>
          </cell>
          <cell r="F32">
            <v>93</v>
          </cell>
          <cell r="G32">
            <v>74</v>
          </cell>
          <cell r="H32">
            <v>14.4</v>
          </cell>
          <cell r="I32" t="str">
            <v>N</v>
          </cell>
          <cell r="J32">
            <v>27.36</v>
          </cell>
          <cell r="K32">
            <v>2.4</v>
          </cell>
        </row>
        <row r="33">
          <cell r="B33">
            <v>25.705882352941174</v>
          </cell>
          <cell r="C33">
            <v>29.6</v>
          </cell>
          <cell r="D33">
            <v>24.4</v>
          </cell>
          <cell r="E33">
            <v>87.705882352941174</v>
          </cell>
          <cell r="F33">
            <v>93</v>
          </cell>
          <cell r="G33">
            <v>69</v>
          </cell>
          <cell r="H33">
            <v>10.8</v>
          </cell>
          <cell r="I33" t="str">
            <v>N</v>
          </cell>
          <cell r="J33">
            <v>25.92</v>
          </cell>
          <cell r="K33">
            <v>1.2</v>
          </cell>
        </row>
        <row r="34">
          <cell r="B34">
            <v>25.988235294117644</v>
          </cell>
          <cell r="C34">
            <v>29.3</v>
          </cell>
          <cell r="D34">
            <v>24.1</v>
          </cell>
          <cell r="E34">
            <v>87.5625</v>
          </cell>
          <cell r="F34">
            <v>92</v>
          </cell>
          <cell r="G34">
            <v>76</v>
          </cell>
          <cell r="H34">
            <v>5.04</v>
          </cell>
          <cell r="I34" t="str">
            <v>NE</v>
          </cell>
          <cell r="J34">
            <v>13.32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25.529166666666669</v>
          </cell>
          <cell r="C5">
            <v>34.200000000000003</v>
          </cell>
          <cell r="D5">
            <v>18.899999999999999</v>
          </cell>
          <cell r="E5">
            <v>62.625</v>
          </cell>
          <cell r="F5">
            <v>88</v>
          </cell>
          <cell r="G5">
            <v>29</v>
          </cell>
          <cell r="H5">
            <v>20.88</v>
          </cell>
          <cell r="I5" t="str">
            <v>NO</v>
          </cell>
          <cell r="J5">
            <v>39.6</v>
          </cell>
          <cell r="K5">
            <v>0</v>
          </cell>
        </row>
        <row r="6">
          <cell r="B6">
            <v>28.508333333333336</v>
          </cell>
          <cell r="C6">
            <v>36.200000000000003</v>
          </cell>
          <cell r="D6">
            <v>21.7</v>
          </cell>
          <cell r="E6">
            <v>55.291666666666664</v>
          </cell>
          <cell r="F6">
            <v>84</v>
          </cell>
          <cell r="G6">
            <v>27</v>
          </cell>
          <cell r="H6">
            <v>15.840000000000002</v>
          </cell>
          <cell r="I6" t="str">
            <v>NO</v>
          </cell>
          <cell r="J6">
            <v>36.36</v>
          </cell>
          <cell r="K6">
            <v>0</v>
          </cell>
        </row>
        <row r="7">
          <cell r="B7">
            <v>28.754166666666666</v>
          </cell>
          <cell r="C7">
            <v>35.1</v>
          </cell>
          <cell r="D7">
            <v>22.3</v>
          </cell>
          <cell r="E7">
            <v>48.625</v>
          </cell>
          <cell r="F7">
            <v>72</v>
          </cell>
          <cell r="G7">
            <v>31</v>
          </cell>
          <cell r="H7">
            <v>15.120000000000001</v>
          </cell>
          <cell r="I7" t="str">
            <v>NO</v>
          </cell>
          <cell r="J7">
            <v>37.080000000000005</v>
          </cell>
          <cell r="K7">
            <v>0</v>
          </cell>
        </row>
        <row r="8">
          <cell r="B8">
            <v>28.674999999999994</v>
          </cell>
          <cell r="C8">
            <v>35.299999999999997</v>
          </cell>
          <cell r="D8">
            <v>22.3</v>
          </cell>
          <cell r="E8">
            <v>51.416666666666664</v>
          </cell>
          <cell r="F8">
            <v>80</v>
          </cell>
          <cell r="G8">
            <v>28</v>
          </cell>
          <cell r="H8">
            <v>18.720000000000002</v>
          </cell>
          <cell r="I8" t="str">
            <v>O</v>
          </cell>
          <cell r="J8">
            <v>46.800000000000004</v>
          </cell>
          <cell r="K8">
            <v>0</v>
          </cell>
        </row>
        <row r="9">
          <cell r="B9">
            <v>29.333333333333332</v>
          </cell>
          <cell r="C9">
            <v>35.700000000000003</v>
          </cell>
          <cell r="D9">
            <v>22.1</v>
          </cell>
          <cell r="E9">
            <v>46.625</v>
          </cell>
          <cell r="F9">
            <v>79</v>
          </cell>
          <cell r="G9">
            <v>25</v>
          </cell>
          <cell r="H9">
            <v>23.040000000000003</v>
          </cell>
          <cell r="I9" t="str">
            <v>O</v>
          </cell>
          <cell r="J9">
            <v>47.88</v>
          </cell>
          <cell r="K9">
            <v>0</v>
          </cell>
        </row>
        <row r="10">
          <cell r="B10">
            <v>24.129166666666663</v>
          </cell>
          <cell r="C10">
            <v>30.7</v>
          </cell>
          <cell r="D10">
            <v>19.5</v>
          </cell>
          <cell r="E10">
            <v>73.625</v>
          </cell>
          <cell r="F10">
            <v>88</v>
          </cell>
          <cell r="G10">
            <v>48</v>
          </cell>
          <cell r="H10">
            <v>16.559999999999999</v>
          </cell>
          <cell r="I10" t="str">
            <v>O</v>
          </cell>
          <cell r="J10">
            <v>38.880000000000003</v>
          </cell>
          <cell r="K10">
            <v>2.2000000000000002</v>
          </cell>
        </row>
        <row r="11">
          <cell r="B11">
            <v>23.424999999999997</v>
          </cell>
          <cell r="C11">
            <v>31.6</v>
          </cell>
          <cell r="D11">
            <v>19.5</v>
          </cell>
          <cell r="E11">
            <v>80.875</v>
          </cell>
          <cell r="F11">
            <v>96</v>
          </cell>
          <cell r="G11">
            <v>43</v>
          </cell>
          <cell r="H11">
            <v>11.879999999999999</v>
          </cell>
          <cell r="I11" t="str">
            <v>NO</v>
          </cell>
          <cell r="J11">
            <v>54</v>
          </cell>
          <cell r="K11">
            <v>57.2</v>
          </cell>
        </row>
        <row r="12">
          <cell r="B12">
            <v>22.933333333333326</v>
          </cell>
          <cell r="C12">
            <v>27.6</v>
          </cell>
          <cell r="D12">
            <v>19</v>
          </cell>
          <cell r="E12">
            <v>78.625</v>
          </cell>
          <cell r="F12">
            <v>95</v>
          </cell>
          <cell r="G12">
            <v>54</v>
          </cell>
          <cell r="H12">
            <v>10.08</v>
          </cell>
          <cell r="I12" t="str">
            <v>NO</v>
          </cell>
          <cell r="J12">
            <v>19.440000000000001</v>
          </cell>
          <cell r="K12">
            <v>0</v>
          </cell>
        </row>
        <row r="13">
          <cell r="B13">
            <v>24.866666666666664</v>
          </cell>
          <cell r="C13">
            <v>33</v>
          </cell>
          <cell r="D13">
            <v>19.8</v>
          </cell>
          <cell r="E13">
            <v>75.75</v>
          </cell>
          <cell r="F13">
            <v>96</v>
          </cell>
          <cell r="G13">
            <v>43</v>
          </cell>
          <cell r="H13">
            <v>13.68</v>
          </cell>
          <cell r="I13" t="str">
            <v>NO</v>
          </cell>
          <cell r="J13">
            <v>31.319999999999997</v>
          </cell>
          <cell r="K13">
            <v>0</v>
          </cell>
        </row>
        <row r="14">
          <cell r="B14">
            <v>22.554166666666664</v>
          </cell>
          <cell r="C14">
            <v>27</v>
          </cell>
          <cell r="D14">
            <v>18.7</v>
          </cell>
          <cell r="E14">
            <v>83</v>
          </cell>
          <cell r="F14">
            <v>96</v>
          </cell>
          <cell r="G14">
            <v>63</v>
          </cell>
          <cell r="H14">
            <v>16.2</v>
          </cell>
          <cell r="I14" t="str">
            <v>O</v>
          </cell>
          <cell r="J14">
            <v>40.680000000000007</v>
          </cell>
          <cell r="K14">
            <v>40.200000000000003</v>
          </cell>
        </row>
        <row r="15">
          <cell r="B15">
            <v>24.791666666666668</v>
          </cell>
          <cell r="C15">
            <v>31.4</v>
          </cell>
          <cell r="D15">
            <v>20.6</v>
          </cell>
          <cell r="E15">
            <v>76.916666666666671</v>
          </cell>
          <cell r="F15">
            <v>94</v>
          </cell>
          <cell r="G15">
            <v>50</v>
          </cell>
          <cell r="H15">
            <v>11.520000000000001</v>
          </cell>
          <cell r="I15" t="str">
            <v>SO</v>
          </cell>
          <cell r="J15">
            <v>25.2</v>
          </cell>
          <cell r="K15">
            <v>1.2</v>
          </cell>
        </row>
        <row r="16">
          <cell r="B16">
            <v>25.366666666666671</v>
          </cell>
          <cell r="C16">
            <v>32.1</v>
          </cell>
          <cell r="D16">
            <v>21</v>
          </cell>
          <cell r="E16">
            <v>74.333333333333329</v>
          </cell>
          <cell r="F16">
            <v>93</v>
          </cell>
          <cell r="G16">
            <v>47</v>
          </cell>
          <cell r="H16">
            <v>23.400000000000002</v>
          </cell>
          <cell r="I16" t="str">
            <v>NO</v>
          </cell>
          <cell r="J16">
            <v>42.480000000000004</v>
          </cell>
          <cell r="K16">
            <v>0</v>
          </cell>
        </row>
        <row r="17">
          <cell r="B17">
            <v>23.125</v>
          </cell>
          <cell r="C17">
            <v>26.9</v>
          </cell>
          <cell r="D17">
            <v>20</v>
          </cell>
          <cell r="E17">
            <v>81.833333333333329</v>
          </cell>
          <cell r="F17">
            <v>95</v>
          </cell>
          <cell r="G17">
            <v>65</v>
          </cell>
          <cell r="H17">
            <v>21.6</v>
          </cell>
          <cell r="I17" t="str">
            <v>NO</v>
          </cell>
          <cell r="J17">
            <v>38.159999999999997</v>
          </cell>
          <cell r="K17">
            <v>20.399999999999999</v>
          </cell>
        </row>
        <row r="18">
          <cell r="B18">
            <v>21</v>
          </cell>
          <cell r="C18">
            <v>25.4</v>
          </cell>
          <cell r="D18">
            <v>18.899999999999999</v>
          </cell>
          <cell r="E18">
            <v>88.708333333333329</v>
          </cell>
          <cell r="F18">
            <v>96</v>
          </cell>
          <cell r="G18">
            <v>71</v>
          </cell>
          <cell r="H18">
            <v>14.04</v>
          </cell>
          <cell r="I18" t="str">
            <v>O</v>
          </cell>
          <cell r="J18">
            <v>32.4</v>
          </cell>
          <cell r="K18">
            <v>38</v>
          </cell>
        </row>
        <row r="19">
          <cell r="B19">
            <v>23.525000000000002</v>
          </cell>
          <cell r="C19">
            <v>29.5</v>
          </cell>
          <cell r="D19">
            <v>18.3</v>
          </cell>
          <cell r="E19">
            <v>68.75</v>
          </cell>
          <cell r="F19">
            <v>96</v>
          </cell>
          <cell r="G19">
            <v>33</v>
          </cell>
          <cell r="H19">
            <v>12.24</v>
          </cell>
          <cell r="I19" t="str">
            <v>SO</v>
          </cell>
          <cell r="J19">
            <v>29.52</v>
          </cell>
          <cell r="K19">
            <v>0</v>
          </cell>
        </row>
        <row r="20">
          <cell r="B20">
            <v>24.604166666666668</v>
          </cell>
          <cell r="C20">
            <v>30.2</v>
          </cell>
          <cell r="D20">
            <v>18.399999999999999</v>
          </cell>
          <cell r="E20">
            <v>45.708333333333336</v>
          </cell>
          <cell r="F20">
            <v>71</v>
          </cell>
          <cell r="G20">
            <v>15</v>
          </cell>
          <cell r="H20">
            <v>11.520000000000001</v>
          </cell>
          <cell r="I20" t="str">
            <v>SO</v>
          </cell>
          <cell r="J20">
            <v>28.44</v>
          </cell>
          <cell r="K20">
            <v>0</v>
          </cell>
        </row>
        <row r="21">
          <cell r="B21">
            <v>26.162500000000005</v>
          </cell>
          <cell r="C21">
            <v>33.5</v>
          </cell>
          <cell r="D21">
            <v>17.899999999999999</v>
          </cell>
          <cell r="E21">
            <v>42.916666666666664</v>
          </cell>
          <cell r="F21">
            <v>69</v>
          </cell>
          <cell r="G21">
            <v>26</v>
          </cell>
          <cell r="H21">
            <v>12.96</v>
          </cell>
          <cell r="I21" t="str">
            <v>O</v>
          </cell>
          <cell r="J21">
            <v>25.2</v>
          </cell>
          <cell r="K21">
            <v>0</v>
          </cell>
        </row>
        <row r="22">
          <cell r="B22">
            <v>26.404166666666669</v>
          </cell>
          <cell r="C22">
            <v>33.9</v>
          </cell>
          <cell r="D22">
            <v>20.2</v>
          </cell>
          <cell r="E22">
            <v>47.458333333333336</v>
          </cell>
          <cell r="F22">
            <v>69</v>
          </cell>
          <cell r="G22">
            <v>27</v>
          </cell>
          <cell r="H22">
            <v>18.720000000000002</v>
          </cell>
          <cell r="I22" t="str">
            <v>NO</v>
          </cell>
          <cell r="J22">
            <v>36.36</v>
          </cell>
          <cell r="K22">
            <v>0</v>
          </cell>
        </row>
        <row r="23">
          <cell r="B23">
            <v>26.974999999999991</v>
          </cell>
          <cell r="C23">
            <v>33.6</v>
          </cell>
          <cell r="D23">
            <v>20.6</v>
          </cell>
          <cell r="E23">
            <v>44.541666666666664</v>
          </cell>
          <cell r="F23">
            <v>65</v>
          </cell>
          <cell r="G23">
            <v>25</v>
          </cell>
          <cell r="H23">
            <v>21.240000000000002</v>
          </cell>
          <cell r="I23" t="str">
            <v>NO</v>
          </cell>
          <cell r="J23">
            <v>41.04</v>
          </cell>
          <cell r="K23">
            <v>0</v>
          </cell>
        </row>
        <row r="24">
          <cell r="B24">
            <v>27.908333333333331</v>
          </cell>
          <cell r="C24">
            <v>34.9</v>
          </cell>
          <cell r="D24">
            <v>21</v>
          </cell>
          <cell r="E24">
            <v>41.166666666666664</v>
          </cell>
          <cell r="F24">
            <v>63</v>
          </cell>
          <cell r="G24">
            <v>23</v>
          </cell>
          <cell r="H24">
            <v>12.96</v>
          </cell>
          <cell r="I24" t="str">
            <v>NO</v>
          </cell>
          <cell r="J24">
            <v>28.44</v>
          </cell>
          <cell r="K24">
            <v>0</v>
          </cell>
        </row>
        <row r="25">
          <cell r="B25">
            <v>27.737500000000001</v>
          </cell>
          <cell r="C25">
            <v>35</v>
          </cell>
          <cell r="D25">
            <v>20.8</v>
          </cell>
          <cell r="E25">
            <v>45.208333333333336</v>
          </cell>
          <cell r="F25">
            <v>64</v>
          </cell>
          <cell r="G25">
            <v>22</v>
          </cell>
          <cell r="H25">
            <v>15.48</v>
          </cell>
          <cell r="I25" t="str">
            <v>NO</v>
          </cell>
          <cell r="J25">
            <v>32.4</v>
          </cell>
          <cell r="K25">
            <v>0</v>
          </cell>
        </row>
        <row r="26">
          <cell r="B26">
            <v>24.9375</v>
          </cell>
          <cell r="C26">
            <v>33.200000000000003</v>
          </cell>
          <cell r="D26">
            <v>15</v>
          </cell>
          <cell r="E26">
            <v>65.25</v>
          </cell>
          <cell r="F26">
            <v>95</v>
          </cell>
          <cell r="G26">
            <v>37</v>
          </cell>
          <cell r="H26">
            <v>16.559999999999999</v>
          </cell>
          <cell r="I26" t="str">
            <v>NO</v>
          </cell>
          <cell r="J26">
            <v>69.84</v>
          </cell>
          <cell r="K26">
            <v>20.6</v>
          </cell>
        </row>
        <row r="27">
          <cell r="B27">
            <v>25.962500000000006</v>
          </cell>
          <cell r="C27">
            <v>31.5</v>
          </cell>
          <cell r="D27">
            <v>20.6</v>
          </cell>
          <cell r="E27">
            <v>60.708333333333336</v>
          </cell>
          <cell r="F27">
            <v>87</v>
          </cell>
          <cell r="G27">
            <v>43</v>
          </cell>
          <cell r="H27">
            <v>14.76</v>
          </cell>
          <cell r="I27" t="str">
            <v>SO</v>
          </cell>
          <cell r="J27">
            <v>34.200000000000003</v>
          </cell>
          <cell r="K27">
            <v>0</v>
          </cell>
        </row>
        <row r="28">
          <cell r="B28">
            <v>27.191666666666666</v>
          </cell>
          <cell r="C28">
            <v>33.799999999999997</v>
          </cell>
          <cell r="D28">
            <v>21.1</v>
          </cell>
          <cell r="E28">
            <v>54.208333333333336</v>
          </cell>
          <cell r="F28">
            <v>78</v>
          </cell>
          <cell r="G28">
            <v>28</v>
          </cell>
          <cell r="H28">
            <v>10.44</v>
          </cell>
          <cell r="I28" t="str">
            <v>O</v>
          </cell>
          <cell r="J28">
            <v>43.56</v>
          </cell>
          <cell r="K28">
            <v>0</v>
          </cell>
        </row>
        <row r="29">
          <cell r="B29">
            <v>25.595833333333335</v>
          </cell>
          <cell r="C29">
            <v>31.8</v>
          </cell>
          <cell r="D29">
            <v>21</v>
          </cell>
          <cell r="E29">
            <v>71.041666666666671</v>
          </cell>
          <cell r="F29">
            <v>88</v>
          </cell>
          <cell r="G29">
            <v>44</v>
          </cell>
          <cell r="H29">
            <v>21.96</v>
          </cell>
          <cell r="I29" t="str">
            <v>NO</v>
          </cell>
          <cell r="J29">
            <v>43.92</v>
          </cell>
          <cell r="K29">
            <v>0</v>
          </cell>
        </row>
        <row r="30">
          <cell r="B30">
            <v>26.716666666666665</v>
          </cell>
          <cell r="C30">
            <v>33.5</v>
          </cell>
          <cell r="D30">
            <v>22.4</v>
          </cell>
          <cell r="E30">
            <v>70.041666666666671</v>
          </cell>
          <cell r="F30">
            <v>89</v>
          </cell>
          <cell r="G30">
            <v>38</v>
          </cell>
          <cell r="H30">
            <v>17.28</v>
          </cell>
          <cell r="I30" t="str">
            <v>NO</v>
          </cell>
          <cell r="J30">
            <v>35.64</v>
          </cell>
          <cell r="K30">
            <v>0</v>
          </cell>
        </row>
        <row r="31">
          <cell r="B31">
            <v>21.875</v>
          </cell>
          <cell r="C31">
            <v>25.5</v>
          </cell>
          <cell r="D31">
            <v>18.3</v>
          </cell>
          <cell r="E31">
            <v>90.708333333333329</v>
          </cell>
          <cell r="F31">
            <v>96</v>
          </cell>
          <cell r="G31">
            <v>77</v>
          </cell>
          <cell r="H31">
            <v>12.6</v>
          </cell>
          <cell r="I31" t="str">
            <v>O</v>
          </cell>
          <cell r="J31">
            <v>76.319999999999993</v>
          </cell>
          <cell r="K31">
            <v>51.599999999999994</v>
          </cell>
        </row>
        <row r="32">
          <cell r="B32">
            <v>22.754166666666666</v>
          </cell>
          <cell r="C32">
            <v>27.3</v>
          </cell>
          <cell r="D32">
            <v>20.399999999999999</v>
          </cell>
          <cell r="E32">
            <v>84.916666666666671</v>
          </cell>
          <cell r="F32">
            <v>95</v>
          </cell>
          <cell r="G32">
            <v>65</v>
          </cell>
          <cell r="H32">
            <v>0</v>
          </cell>
          <cell r="I32" t="str">
            <v>SO</v>
          </cell>
          <cell r="J32">
            <v>0</v>
          </cell>
          <cell r="K32">
            <v>0.2</v>
          </cell>
        </row>
        <row r="33">
          <cell r="B33">
            <v>24.391666666666669</v>
          </cell>
          <cell r="C33">
            <v>30.8</v>
          </cell>
          <cell r="D33">
            <v>20.7</v>
          </cell>
          <cell r="E33">
            <v>79.541666666666671</v>
          </cell>
          <cell r="F33">
            <v>96</v>
          </cell>
          <cell r="G33">
            <v>54</v>
          </cell>
          <cell r="H33">
            <v>0</v>
          </cell>
          <cell r="I33" t="str">
            <v>NO</v>
          </cell>
          <cell r="J33">
            <v>0</v>
          </cell>
          <cell r="K33">
            <v>0</v>
          </cell>
        </row>
        <row r="34">
          <cell r="B34">
            <v>26.741666666666664</v>
          </cell>
          <cell r="C34">
            <v>33.200000000000003</v>
          </cell>
          <cell r="D34">
            <v>21.4</v>
          </cell>
          <cell r="E34">
            <v>71.958333333333329</v>
          </cell>
          <cell r="F34">
            <v>93</v>
          </cell>
          <cell r="G34">
            <v>42</v>
          </cell>
          <cell r="H34">
            <v>0</v>
          </cell>
          <cell r="I34" t="str">
            <v>NO</v>
          </cell>
          <cell r="J34">
            <v>22.68</v>
          </cell>
          <cell r="K34">
            <v>0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36.128571428571426</v>
          </cell>
          <cell r="C5">
            <v>38</v>
          </cell>
          <cell r="D5">
            <v>32.299999999999997</v>
          </cell>
          <cell r="E5">
            <v>35</v>
          </cell>
          <cell r="F5">
            <v>47</v>
          </cell>
          <cell r="G5">
            <v>29</v>
          </cell>
          <cell r="H5">
            <v>9.7200000000000006</v>
          </cell>
          <cell r="I5" t="str">
            <v>NO</v>
          </cell>
          <cell r="J5">
            <v>26.28</v>
          </cell>
          <cell r="K5">
            <v>0</v>
          </cell>
        </row>
        <row r="6">
          <cell r="B6">
            <v>38.100000000000009</v>
          </cell>
          <cell r="C6">
            <v>39.5</v>
          </cell>
          <cell r="D6">
            <v>36.799999999999997</v>
          </cell>
          <cell r="E6">
            <v>27.714285714285715</v>
          </cell>
          <cell r="F6">
            <v>31</v>
          </cell>
          <cell r="G6">
            <v>25</v>
          </cell>
          <cell r="H6">
            <v>13.32</v>
          </cell>
          <cell r="I6" t="str">
            <v>N</v>
          </cell>
          <cell r="J6">
            <v>36</v>
          </cell>
          <cell r="K6">
            <v>0</v>
          </cell>
        </row>
        <row r="7">
          <cell r="B7">
            <v>37.787500000000001</v>
          </cell>
          <cell r="C7">
            <v>40</v>
          </cell>
          <cell r="D7">
            <v>35.1</v>
          </cell>
          <cell r="E7">
            <v>28.125</v>
          </cell>
          <cell r="F7">
            <v>31</v>
          </cell>
          <cell r="G7">
            <v>24</v>
          </cell>
          <cell r="H7">
            <v>13.32</v>
          </cell>
          <cell r="I7" t="str">
            <v>N</v>
          </cell>
          <cell r="J7">
            <v>29.16</v>
          </cell>
          <cell r="K7">
            <v>0</v>
          </cell>
        </row>
        <row r="8">
          <cell r="B8">
            <v>39.324999999999996</v>
          </cell>
          <cell r="C8">
            <v>40.700000000000003</v>
          </cell>
          <cell r="D8">
            <v>37.9</v>
          </cell>
          <cell r="E8">
            <v>21.25</v>
          </cell>
          <cell r="F8">
            <v>22</v>
          </cell>
          <cell r="G8">
            <v>20</v>
          </cell>
          <cell r="H8">
            <v>15.120000000000001</v>
          </cell>
          <cell r="I8" t="str">
            <v>N</v>
          </cell>
          <cell r="J8">
            <v>45.72</v>
          </cell>
          <cell r="K8">
            <v>0</v>
          </cell>
        </row>
        <row r="9">
          <cell r="B9">
            <v>31.033333333333331</v>
          </cell>
          <cell r="C9">
            <v>38.9</v>
          </cell>
          <cell r="D9">
            <v>29.6</v>
          </cell>
          <cell r="E9">
            <v>57.666666666666664</v>
          </cell>
          <cell r="F9">
            <v>68</v>
          </cell>
          <cell r="G9">
            <v>28</v>
          </cell>
          <cell r="H9">
            <v>17.64</v>
          </cell>
          <cell r="I9" t="str">
            <v>SO</v>
          </cell>
          <cell r="J9">
            <v>43.2</v>
          </cell>
          <cell r="K9">
            <v>0</v>
          </cell>
        </row>
        <row r="10">
          <cell r="B10">
            <v>32.466666666666669</v>
          </cell>
          <cell r="C10">
            <v>34.4</v>
          </cell>
          <cell r="D10">
            <v>31.1</v>
          </cell>
          <cell r="E10">
            <v>52</v>
          </cell>
          <cell r="F10">
            <v>58</v>
          </cell>
          <cell r="G10">
            <v>46</v>
          </cell>
          <cell r="H10">
            <v>13.32</v>
          </cell>
          <cell r="I10" t="str">
            <v>SO</v>
          </cell>
          <cell r="J10">
            <v>33.480000000000004</v>
          </cell>
          <cell r="K10">
            <v>0</v>
          </cell>
        </row>
        <row r="11">
          <cell r="B11">
            <v>35.011111111111113</v>
          </cell>
          <cell r="C11">
            <v>37.9</v>
          </cell>
          <cell r="D11">
            <v>29.5</v>
          </cell>
          <cell r="E11">
            <v>38.777777777777779</v>
          </cell>
          <cell r="F11">
            <v>66</v>
          </cell>
          <cell r="G11">
            <v>29</v>
          </cell>
          <cell r="H11">
            <v>11.520000000000001</v>
          </cell>
          <cell r="I11" t="str">
            <v>SO</v>
          </cell>
          <cell r="J11">
            <v>36</v>
          </cell>
          <cell r="K11">
            <v>0</v>
          </cell>
        </row>
        <row r="12">
          <cell r="B12">
            <v>32.712499999999999</v>
          </cell>
          <cell r="C12">
            <v>35.799999999999997</v>
          </cell>
          <cell r="D12">
            <v>26.4</v>
          </cell>
          <cell r="E12">
            <v>45.625</v>
          </cell>
          <cell r="F12">
            <v>73</v>
          </cell>
          <cell r="G12">
            <v>34</v>
          </cell>
          <cell r="H12">
            <v>10.44</v>
          </cell>
          <cell r="I12" t="str">
            <v>SO</v>
          </cell>
          <cell r="J12">
            <v>22.68</v>
          </cell>
          <cell r="K12">
            <v>0</v>
          </cell>
        </row>
        <row r="13">
          <cell r="B13">
            <v>34.908333333333331</v>
          </cell>
          <cell r="C13">
            <v>38.4</v>
          </cell>
          <cell r="D13">
            <v>28</v>
          </cell>
          <cell r="E13">
            <v>38.333333333333336</v>
          </cell>
          <cell r="F13">
            <v>66</v>
          </cell>
          <cell r="G13">
            <v>29</v>
          </cell>
          <cell r="H13">
            <v>10.8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30.111111111111104</v>
          </cell>
          <cell r="C14">
            <v>33.9</v>
          </cell>
          <cell r="D14">
            <v>25.3</v>
          </cell>
          <cell r="E14">
            <v>52.111111111111114</v>
          </cell>
          <cell r="F14">
            <v>74</v>
          </cell>
          <cell r="G14">
            <v>35</v>
          </cell>
          <cell r="H14">
            <v>13.32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33.955555555555549</v>
          </cell>
          <cell r="C15">
            <v>36.299999999999997</v>
          </cell>
          <cell r="D15">
            <v>30.5</v>
          </cell>
          <cell r="E15">
            <v>40.444444444444443</v>
          </cell>
          <cell r="F15">
            <v>54</v>
          </cell>
          <cell r="G15">
            <v>33</v>
          </cell>
          <cell r="H15">
            <v>8.64</v>
          </cell>
          <cell r="I15" t="str">
            <v>SO</v>
          </cell>
          <cell r="J15">
            <v>31.319999999999997</v>
          </cell>
          <cell r="K15">
            <v>0</v>
          </cell>
        </row>
        <row r="16">
          <cell r="B16">
            <v>35.718181818181826</v>
          </cell>
          <cell r="C16">
            <v>39</v>
          </cell>
          <cell r="D16">
            <v>30.5</v>
          </cell>
          <cell r="E16">
            <v>38.272727272727273</v>
          </cell>
          <cell r="F16">
            <v>58</v>
          </cell>
          <cell r="G16">
            <v>29</v>
          </cell>
          <cell r="H16">
            <v>10.08</v>
          </cell>
          <cell r="I16" t="str">
            <v>SO</v>
          </cell>
          <cell r="J16">
            <v>32.04</v>
          </cell>
          <cell r="K16">
            <v>0</v>
          </cell>
        </row>
        <row r="17">
          <cell r="B17">
            <v>33.700000000000003</v>
          </cell>
          <cell r="C17">
            <v>37.4</v>
          </cell>
          <cell r="D17">
            <v>28.5</v>
          </cell>
          <cell r="E17">
            <v>51</v>
          </cell>
          <cell r="F17">
            <v>79</v>
          </cell>
          <cell r="G17">
            <v>35</v>
          </cell>
          <cell r="H17">
            <v>11.879999999999999</v>
          </cell>
          <cell r="I17" t="str">
            <v>NO</v>
          </cell>
          <cell r="J17">
            <v>41.4</v>
          </cell>
          <cell r="K17">
            <v>0</v>
          </cell>
        </row>
        <row r="18">
          <cell r="B18">
            <v>27.166666666666668</v>
          </cell>
          <cell r="C18">
            <v>28.4</v>
          </cell>
          <cell r="D18">
            <v>23.6</v>
          </cell>
          <cell r="E18">
            <v>67</v>
          </cell>
          <cell r="F18">
            <v>90</v>
          </cell>
          <cell r="G18">
            <v>59</v>
          </cell>
          <cell r="H18">
            <v>12.6</v>
          </cell>
          <cell r="I18" t="str">
            <v>S</v>
          </cell>
          <cell r="J18">
            <v>31.680000000000003</v>
          </cell>
          <cell r="K18">
            <v>0</v>
          </cell>
        </row>
        <row r="19">
          <cell r="B19">
            <v>29.991666666666664</v>
          </cell>
          <cell r="C19">
            <v>33.4</v>
          </cell>
          <cell r="D19">
            <v>23.2</v>
          </cell>
          <cell r="E19">
            <v>47.833333333333336</v>
          </cell>
          <cell r="F19">
            <v>85</v>
          </cell>
          <cell r="G19">
            <v>30</v>
          </cell>
          <cell r="H19">
            <v>9</v>
          </cell>
          <cell r="I19" t="str">
            <v>S</v>
          </cell>
          <cell r="J19">
            <v>41.4</v>
          </cell>
          <cell r="K19">
            <v>0</v>
          </cell>
        </row>
        <row r="20">
          <cell r="B20">
            <v>32.03</v>
          </cell>
          <cell r="C20">
            <v>34.5</v>
          </cell>
          <cell r="D20">
            <v>23.6</v>
          </cell>
          <cell r="E20">
            <v>31.8</v>
          </cell>
          <cell r="F20">
            <v>70</v>
          </cell>
          <cell r="G20">
            <v>19</v>
          </cell>
          <cell r="H20">
            <v>10.8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34.371428571428567</v>
          </cell>
          <cell r="C21">
            <v>36.6</v>
          </cell>
          <cell r="D21">
            <v>28.7</v>
          </cell>
          <cell r="E21">
            <v>26.285714285714285</v>
          </cell>
          <cell r="F21">
            <v>51</v>
          </cell>
          <cell r="G21">
            <v>14</v>
          </cell>
          <cell r="H21">
            <v>6.12</v>
          </cell>
          <cell r="I21" t="str">
            <v>L</v>
          </cell>
          <cell r="J21">
            <v>20.16</v>
          </cell>
          <cell r="K21">
            <v>0</v>
          </cell>
        </row>
        <row r="22">
          <cell r="B22">
            <v>36.587499999999999</v>
          </cell>
          <cell r="C22">
            <v>37.9</v>
          </cell>
          <cell r="D22">
            <v>32.700000000000003</v>
          </cell>
          <cell r="E22">
            <v>28.875</v>
          </cell>
          <cell r="F22">
            <v>42</v>
          </cell>
          <cell r="G22">
            <v>23</v>
          </cell>
          <cell r="H22">
            <v>9</v>
          </cell>
          <cell r="I22" t="str">
            <v>N</v>
          </cell>
          <cell r="J22">
            <v>21.6</v>
          </cell>
          <cell r="K22">
            <v>0</v>
          </cell>
        </row>
        <row r="23">
          <cell r="B23">
            <v>36.842857142857149</v>
          </cell>
          <cell r="C23">
            <v>38.1</v>
          </cell>
          <cell r="D23">
            <v>35.200000000000003</v>
          </cell>
          <cell r="E23">
            <v>33.428571428571431</v>
          </cell>
          <cell r="F23">
            <v>40</v>
          </cell>
          <cell r="G23">
            <v>28</v>
          </cell>
          <cell r="H23">
            <v>7.2</v>
          </cell>
          <cell r="I23" t="str">
            <v>NO</v>
          </cell>
          <cell r="J23">
            <v>24.12</v>
          </cell>
          <cell r="K23">
            <v>0</v>
          </cell>
        </row>
        <row r="24">
          <cell r="B24">
            <v>36.04</v>
          </cell>
          <cell r="C24">
            <v>38.6</v>
          </cell>
          <cell r="D24">
            <v>33.4</v>
          </cell>
          <cell r="E24">
            <v>38.799999999999997</v>
          </cell>
          <cell r="F24">
            <v>50</v>
          </cell>
          <cell r="G24">
            <v>25</v>
          </cell>
          <cell r="H24">
            <v>10.8</v>
          </cell>
          <cell r="I24" t="str">
            <v>NO</v>
          </cell>
          <cell r="J24">
            <v>28.8</v>
          </cell>
          <cell r="K24">
            <v>0</v>
          </cell>
        </row>
        <row r="25">
          <cell r="B25">
            <v>36.1</v>
          </cell>
          <cell r="C25">
            <v>38</v>
          </cell>
          <cell r="D25">
            <v>32.700000000000003</v>
          </cell>
          <cell r="E25">
            <v>37.333333333333336</v>
          </cell>
          <cell r="F25">
            <v>54</v>
          </cell>
          <cell r="G25">
            <v>31</v>
          </cell>
          <cell r="H25">
            <v>9.3600000000000012</v>
          </cell>
          <cell r="I25" t="str">
            <v>NO</v>
          </cell>
          <cell r="J25">
            <v>21.96</v>
          </cell>
          <cell r="K25">
            <v>0</v>
          </cell>
        </row>
        <row r="26">
          <cell r="B26">
            <v>34.299999999999997</v>
          </cell>
          <cell r="C26">
            <v>37.200000000000003</v>
          </cell>
          <cell r="D26">
            <v>30.3</v>
          </cell>
          <cell r="E26">
            <v>41</v>
          </cell>
          <cell r="F26">
            <v>53</v>
          </cell>
          <cell r="G26">
            <v>32</v>
          </cell>
          <cell r="H26">
            <v>11.16</v>
          </cell>
          <cell r="I26" t="str">
            <v>NO</v>
          </cell>
          <cell r="J26">
            <v>37.440000000000005</v>
          </cell>
          <cell r="K26">
            <v>0</v>
          </cell>
        </row>
        <row r="27">
          <cell r="B27">
            <v>30.2</v>
          </cell>
          <cell r="C27">
            <v>30.3</v>
          </cell>
          <cell r="D27">
            <v>28.1</v>
          </cell>
          <cell r="E27">
            <v>61</v>
          </cell>
          <cell r="F27">
            <v>68</v>
          </cell>
          <cell r="G27">
            <v>60</v>
          </cell>
          <cell r="H27">
            <v>0.72000000000000008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36.14</v>
          </cell>
          <cell r="C28">
            <v>37.9</v>
          </cell>
          <cell r="D28">
            <v>34.1</v>
          </cell>
          <cell r="E28">
            <v>36.799999999999997</v>
          </cell>
          <cell r="F28">
            <v>42</v>
          </cell>
          <cell r="G28">
            <v>31</v>
          </cell>
          <cell r="H28">
            <v>10.08</v>
          </cell>
          <cell r="I28" t="str">
            <v>NO</v>
          </cell>
          <cell r="J28">
            <v>23.759999999999998</v>
          </cell>
          <cell r="K28">
            <v>0</v>
          </cell>
        </row>
        <row r="29">
          <cell r="B29">
            <v>36.349999999999994</v>
          </cell>
          <cell r="C29">
            <v>37.9</v>
          </cell>
          <cell r="D29">
            <v>35.9</v>
          </cell>
          <cell r="E29">
            <v>33.5</v>
          </cell>
          <cell r="F29">
            <v>35</v>
          </cell>
          <cell r="G29">
            <v>31</v>
          </cell>
          <cell r="H29">
            <v>13.68</v>
          </cell>
          <cell r="I29" t="str">
            <v>N</v>
          </cell>
          <cell r="J29">
            <v>29.880000000000003</v>
          </cell>
          <cell r="K29">
            <v>0</v>
          </cell>
        </row>
        <row r="30">
          <cell r="B30">
            <v>36.114285714285714</v>
          </cell>
          <cell r="C30">
            <v>38.4</v>
          </cell>
          <cell r="D30">
            <v>34.200000000000003</v>
          </cell>
          <cell r="E30">
            <v>37.428571428571431</v>
          </cell>
          <cell r="F30">
            <v>48</v>
          </cell>
          <cell r="G30">
            <v>31</v>
          </cell>
          <cell r="H30">
            <v>15.840000000000002</v>
          </cell>
          <cell r="I30" t="str">
            <v>NO</v>
          </cell>
          <cell r="J30">
            <v>47.16</v>
          </cell>
          <cell r="K30">
            <v>0</v>
          </cell>
        </row>
        <row r="31">
          <cell r="B31">
            <v>23.5</v>
          </cell>
          <cell r="C31">
            <v>24.6</v>
          </cell>
          <cell r="D31">
            <v>23.5</v>
          </cell>
          <cell r="E31">
            <v>91</v>
          </cell>
          <cell r="F31">
            <v>91</v>
          </cell>
          <cell r="G31">
            <v>86</v>
          </cell>
          <cell r="H31">
            <v>11.520000000000001</v>
          </cell>
          <cell r="I31" t="str">
            <v>S</v>
          </cell>
          <cell r="J31">
            <v>27.720000000000002</v>
          </cell>
          <cell r="K31">
            <v>0</v>
          </cell>
        </row>
        <row r="32">
          <cell r="B32">
            <v>27.887499999999999</v>
          </cell>
          <cell r="C32">
            <v>28.8</v>
          </cell>
          <cell r="D32">
            <v>24.4</v>
          </cell>
          <cell r="E32">
            <v>68.5</v>
          </cell>
          <cell r="F32">
            <v>81</v>
          </cell>
          <cell r="G32">
            <v>64</v>
          </cell>
          <cell r="H32">
            <v>8.64</v>
          </cell>
          <cell r="I32" t="str">
            <v>SE</v>
          </cell>
          <cell r="J32">
            <v>20.88</v>
          </cell>
          <cell r="K32">
            <v>0</v>
          </cell>
        </row>
        <row r="33">
          <cell r="B33">
            <v>32.945454545454545</v>
          </cell>
          <cell r="C33">
            <v>35.1</v>
          </cell>
          <cell r="D33">
            <v>27.4</v>
          </cell>
          <cell r="E33">
            <v>53.636363636363633</v>
          </cell>
          <cell r="F33">
            <v>75</v>
          </cell>
          <cell r="G33">
            <v>44</v>
          </cell>
          <cell r="H33">
            <v>9</v>
          </cell>
          <cell r="I33" t="str">
            <v>NO</v>
          </cell>
          <cell r="J33">
            <v>21.6</v>
          </cell>
          <cell r="K33">
            <v>0</v>
          </cell>
        </row>
        <row r="34">
          <cell r="B34">
            <v>34.508333333333333</v>
          </cell>
          <cell r="C34">
            <v>37</v>
          </cell>
          <cell r="D34">
            <v>27.7</v>
          </cell>
          <cell r="E34">
            <v>49.166666666666664</v>
          </cell>
          <cell r="F34">
            <v>73</v>
          </cell>
          <cell r="G34">
            <v>38</v>
          </cell>
          <cell r="H34">
            <v>11.16</v>
          </cell>
          <cell r="I34" t="str">
            <v>NO</v>
          </cell>
          <cell r="J34">
            <v>28.44</v>
          </cell>
          <cell r="K34">
            <v>0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31.084615384615386</v>
          </cell>
          <cell r="C5">
            <v>37.299999999999997</v>
          </cell>
          <cell r="D5">
            <v>21.7</v>
          </cell>
          <cell r="E5">
            <v>48.615384615384613</v>
          </cell>
          <cell r="F5">
            <v>76</v>
          </cell>
          <cell r="G5">
            <v>30</v>
          </cell>
          <cell r="H5">
            <v>15.120000000000001</v>
          </cell>
          <cell r="I5" t="str">
            <v>N</v>
          </cell>
          <cell r="J5">
            <v>34.200000000000003</v>
          </cell>
          <cell r="K5">
            <v>0</v>
          </cell>
        </row>
        <row r="6">
          <cell r="B6">
            <v>31.623076923076926</v>
          </cell>
          <cell r="C6">
            <v>37.1</v>
          </cell>
          <cell r="D6">
            <v>21.1</v>
          </cell>
          <cell r="E6">
            <v>48</v>
          </cell>
          <cell r="F6">
            <v>92</v>
          </cell>
          <cell r="G6">
            <v>24</v>
          </cell>
          <cell r="H6">
            <v>12.24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>
            <v>30.45384615384615</v>
          </cell>
          <cell r="C7">
            <v>37.4</v>
          </cell>
          <cell r="D7">
            <v>23.4</v>
          </cell>
          <cell r="E7">
            <v>53.384615384615387</v>
          </cell>
          <cell r="F7">
            <v>77</v>
          </cell>
          <cell r="G7">
            <v>33</v>
          </cell>
          <cell r="H7">
            <v>15.840000000000002</v>
          </cell>
          <cell r="I7" t="str">
            <v>NO</v>
          </cell>
          <cell r="J7">
            <v>36.72</v>
          </cell>
          <cell r="K7">
            <v>0</v>
          </cell>
        </row>
        <row r="8">
          <cell r="B8">
            <v>32.630769230769232</v>
          </cell>
          <cell r="C8">
            <v>37.700000000000003</v>
          </cell>
          <cell r="D8">
            <v>22.7</v>
          </cell>
          <cell r="E8">
            <v>46.46153846153846</v>
          </cell>
          <cell r="F8">
            <v>88</v>
          </cell>
          <cell r="G8">
            <v>29</v>
          </cell>
          <cell r="H8">
            <v>18.36</v>
          </cell>
          <cell r="I8" t="str">
            <v>NO</v>
          </cell>
          <cell r="J8">
            <v>41.04</v>
          </cell>
          <cell r="K8">
            <v>0</v>
          </cell>
        </row>
        <row r="9">
          <cell r="B9">
            <v>32.53846153846154</v>
          </cell>
          <cell r="C9">
            <v>38.1</v>
          </cell>
          <cell r="D9">
            <v>24.9</v>
          </cell>
          <cell r="E9">
            <v>47.307692307692307</v>
          </cell>
          <cell r="F9">
            <v>72</v>
          </cell>
          <cell r="G9">
            <v>31</v>
          </cell>
          <cell r="H9">
            <v>22.32</v>
          </cell>
          <cell r="I9" t="str">
            <v>NO</v>
          </cell>
          <cell r="J9">
            <v>39.6</v>
          </cell>
          <cell r="K9">
            <v>0</v>
          </cell>
        </row>
        <row r="10">
          <cell r="B10">
            <v>26.933333333333334</v>
          </cell>
          <cell r="C10">
            <v>31.3</v>
          </cell>
          <cell r="D10">
            <v>23</v>
          </cell>
          <cell r="E10">
            <v>73.083333333333329</v>
          </cell>
          <cell r="F10">
            <v>91</v>
          </cell>
          <cell r="G10">
            <v>54</v>
          </cell>
          <cell r="H10">
            <v>20.52</v>
          </cell>
          <cell r="I10" t="str">
            <v>N</v>
          </cell>
          <cell r="J10">
            <v>38.159999999999997</v>
          </cell>
          <cell r="K10">
            <v>0.2</v>
          </cell>
        </row>
        <row r="11">
          <cell r="B11">
            <v>26.515384615384622</v>
          </cell>
          <cell r="C11">
            <v>32.5</v>
          </cell>
          <cell r="D11">
            <v>21.2</v>
          </cell>
          <cell r="E11">
            <v>76.07692307692308</v>
          </cell>
          <cell r="F11">
            <v>97</v>
          </cell>
          <cell r="G11">
            <v>52</v>
          </cell>
          <cell r="H11">
            <v>10.44</v>
          </cell>
          <cell r="I11" t="str">
            <v>NE</v>
          </cell>
          <cell r="J11">
            <v>29.52</v>
          </cell>
          <cell r="K11">
            <v>2.8000000000000003</v>
          </cell>
        </row>
        <row r="12">
          <cell r="B12">
            <v>27.214285714285719</v>
          </cell>
          <cell r="C12">
            <v>31.6</v>
          </cell>
          <cell r="D12">
            <v>22.6</v>
          </cell>
          <cell r="E12">
            <v>71.857142857142861</v>
          </cell>
          <cell r="F12">
            <v>97</v>
          </cell>
          <cell r="G12">
            <v>50</v>
          </cell>
          <cell r="H12">
            <v>16.920000000000002</v>
          </cell>
          <cell r="I12" t="str">
            <v>NO</v>
          </cell>
          <cell r="J12">
            <v>33.480000000000004</v>
          </cell>
          <cell r="K12">
            <v>0.2</v>
          </cell>
        </row>
        <row r="13">
          <cell r="B13">
            <v>24.679166666666671</v>
          </cell>
          <cell r="C13">
            <v>31.6</v>
          </cell>
          <cell r="D13">
            <v>22.3</v>
          </cell>
          <cell r="E13">
            <v>85.375</v>
          </cell>
          <cell r="F13">
            <v>97</v>
          </cell>
          <cell r="G13">
            <v>58</v>
          </cell>
          <cell r="H13">
            <v>25.2</v>
          </cell>
          <cell r="I13" t="str">
            <v>SE</v>
          </cell>
          <cell r="J13">
            <v>50.4</v>
          </cell>
          <cell r="K13">
            <v>0</v>
          </cell>
        </row>
        <row r="14">
          <cell r="B14">
            <v>24.666666666666661</v>
          </cell>
          <cell r="C14">
            <v>31.8</v>
          </cell>
          <cell r="D14">
            <v>21.8</v>
          </cell>
          <cell r="E14">
            <v>81.25</v>
          </cell>
          <cell r="F14">
            <v>96</v>
          </cell>
          <cell r="G14">
            <v>53</v>
          </cell>
          <cell r="H14">
            <v>17.64</v>
          </cell>
          <cell r="I14" t="str">
            <v>N</v>
          </cell>
          <cell r="J14">
            <v>40.680000000000007</v>
          </cell>
          <cell r="K14">
            <v>3.6</v>
          </cell>
        </row>
        <row r="15">
          <cell r="B15">
            <v>24.629166666666663</v>
          </cell>
          <cell r="C15">
            <v>32.299999999999997</v>
          </cell>
          <cell r="D15">
            <v>21.8</v>
          </cell>
          <cell r="E15">
            <v>83.166666666666671</v>
          </cell>
          <cell r="F15">
            <v>98</v>
          </cell>
          <cell r="G15">
            <v>47</v>
          </cell>
          <cell r="H15">
            <v>18.720000000000002</v>
          </cell>
          <cell r="I15" t="str">
            <v>SE</v>
          </cell>
          <cell r="J15">
            <v>33.480000000000004</v>
          </cell>
          <cell r="K15">
            <v>0.2</v>
          </cell>
        </row>
        <row r="16">
          <cell r="B16">
            <v>26.108333333333334</v>
          </cell>
          <cell r="C16">
            <v>31.6</v>
          </cell>
          <cell r="D16">
            <v>21.4</v>
          </cell>
          <cell r="E16">
            <v>74.958333333333329</v>
          </cell>
          <cell r="F16">
            <v>96</v>
          </cell>
          <cell r="G16">
            <v>52</v>
          </cell>
          <cell r="H16">
            <v>14.4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25.458333333333329</v>
          </cell>
          <cell r="C17">
            <v>34.4</v>
          </cell>
          <cell r="D17">
            <v>21.8</v>
          </cell>
          <cell r="E17">
            <v>79.916666666666671</v>
          </cell>
          <cell r="F17">
            <v>97</v>
          </cell>
          <cell r="G17">
            <v>42</v>
          </cell>
          <cell r="H17">
            <v>33.119999999999997</v>
          </cell>
          <cell r="I17" t="str">
            <v>N</v>
          </cell>
          <cell r="J17">
            <v>73.08</v>
          </cell>
          <cell r="K17">
            <v>17</v>
          </cell>
        </row>
        <row r="18">
          <cell r="B18">
            <v>23.608333333333331</v>
          </cell>
          <cell r="C18">
            <v>27.3</v>
          </cell>
          <cell r="D18">
            <v>22</v>
          </cell>
          <cell r="E18">
            <v>89.041666666666671</v>
          </cell>
          <cell r="F18">
            <v>98</v>
          </cell>
          <cell r="G18">
            <v>72</v>
          </cell>
          <cell r="H18">
            <v>16.920000000000002</v>
          </cell>
          <cell r="I18" t="str">
            <v>NO</v>
          </cell>
          <cell r="J18">
            <v>36.36</v>
          </cell>
          <cell r="K18">
            <v>1.2000000000000002</v>
          </cell>
        </row>
        <row r="19">
          <cell r="B19">
            <v>25.533333333333335</v>
          </cell>
          <cell r="C19">
            <v>31.6</v>
          </cell>
          <cell r="D19">
            <v>22</v>
          </cell>
          <cell r="E19">
            <v>75.583333333333329</v>
          </cell>
          <cell r="F19">
            <v>96</v>
          </cell>
          <cell r="H19">
            <v>18.720000000000002</v>
          </cell>
          <cell r="I19" t="str">
            <v>S</v>
          </cell>
          <cell r="J19">
            <v>33.119999999999997</v>
          </cell>
          <cell r="K19">
            <v>0.2</v>
          </cell>
        </row>
        <row r="20">
          <cell r="B20">
            <v>25.620833333333334</v>
          </cell>
          <cell r="C20">
            <v>33.5</v>
          </cell>
          <cell r="D20">
            <v>17.399999999999999</v>
          </cell>
          <cell r="E20">
            <v>61</v>
          </cell>
          <cell r="F20">
            <v>96</v>
          </cell>
          <cell r="G20">
            <v>29</v>
          </cell>
          <cell r="H20">
            <v>16.2</v>
          </cell>
          <cell r="I20" t="str">
            <v>S</v>
          </cell>
          <cell r="J20">
            <v>27.36</v>
          </cell>
          <cell r="K20">
            <v>0</v>
          </cell>
        </row>
        <row r="21">
          <cell r="B21">
            <v>26.487499999999997</v>
          </cell>
          <cell r="C21">
            <v>34.799999999999997</v>
          </cell>
          <cell r="D21">
            <v>17.5</v>
          </cell>
          <cell r="E21">
            <v>56.708333333333336</v>
          </cell>
          <cell r="F21">
            <v>94</v>
          </cell>
          <cell r="G21">
            <v>26</v>
          </cell>
          <cell r="H21">
            <v>10.44</v>
          </cell>
          <cell r="I21" t="str">
            <v>SE</v>
          </cell>
          <cell r="J21">
            <v>21.6</v>
          </cell>
          <cell r="K21">
            <v>0</v>
          </cell>
        </row>
        <row r="22">
          <cell r="B22">
            <v>28.412499999999998</v>
          </cell>
          <cell r="C22">
            <v>36.1</v>
          </cell>
          <cell r="D22">
            <v>20.399999999999999</v>
          </cell>
          <cell r="E22">
            <v>45.958333333333336</v>
          </cell>
          <cell r="F22">
            <v>67</v>
          </cell>
          <cell r="G22">
            <v>26</v>
          </cell>
          <cell r="H22">
            <v>14.04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28.158333333333342</v>
          </cell>
          <cell r="C23">
            <v>36.6</v>
          </cell>
          <cell r="D23">
            <v>20.3</v>
          </cell>
          <cell r="E23">
            <v>50.416666666666664</v>
          </cell>
          <cell r="F23">
            <v>81</v>
          </cell>
          <cell r="G23">
            <v>28</v>
          </cell>
          <cell r="H23">
            <v>18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27.8</v>
          </cell>
          <cell r="C24">
            <v>36.6</v>
          </cell>
          <cell r="D24">
            <v>19</v>
          </cell>
          <cell r="E24">
            <v>49.083333333333336</v>
          </cell>
          <cell r="F24">
            <v>84</v>
          </cell>
          <cell r="G24">
            <v>22</v>
          </cell>
          <cell r="H24">
            <v>14.4</v>
          </cell>
          <cell r="I24" t="str">
            <v>SE</v>
          </cell>
          <cell r="J24">
            <v>34.56</v>
          </cell>
          <cell r="K24">
            <v>0</v>
          </cell>
        </row>
        <row r="25">
          <cell r="B25">
            <v>28.158333333333331</v>
          </cell>
          <cell r="C25">
            <v>37</v>
          </cell>
          <cell r="D25">
            <v>21.1</v>
          </cell>
          <cell r="E25">
            <v>56.25</v>
          </cell>
          <cell r="F25">
            <v>87</v>
          </cell>
          <cell r="G25">
            <v>31</v>
          </cell>
          <cell r="H25">
            <v>16.920000000000002</v>
          </cell>
          <cell r="I25" t="str">
            <v>NE</v>
          </cell>
          <cell r="J25">
            <v>54</v>
          </cell>
          <cell r="K25">
            <v>0</v>
          </cell>
        </row>
        <row r="26">
          <cell r="B26">
            <v>27.041666666666668</v>
          </cell>
          <cell r="C26">
            <v>36.6</v>
          </cell>
          <cell r="D26">
            <v>20.7</v>
          </cell>
          <cell r="E26">
            <v>64.041666666666671</v>
          </cell>
          <cell r="F26">
            <v>94</v>
          </cell>
          <cell r="G26">
            <v>30</v>
          </cell>
          <cell r="H26">
            <v>16.559999999999999</v>
          </cell>
          <cell r="I26" t="str">
            <v>N</v>
          </cell>
          <cell r="J26">
            <v>42.12</v>
          </cell>
          <cell r="K26">
            <v>0</v>
          </cell>
        </row>
        <row r="27">
          <cell r="B27">
            <v>28.204166666666669</v>
          </cell>
          <cell r="C27">
            <v>36.5</v>
          </cell>
          <cell r="D27">
            <v>22.3</v>
          </cell>
          <cell r="E27">
            <v>61.291666666666664</v>
          </cell>
          <cell r="F27">
            <v>87</v>
          </cell>
          <cell r="G27">
            <v>33</v>
          </cell>
          <cell r="H27">
            <v>17.28</v>
          </cell>
          <cell r="I27" t="str">
            <v>NO</v>
          </cell>
          <cell r="J27">
            <v>48.6</v>
          </cell>
          <cell r="K27">
            <v>0</v>
          </cell>
        </row>
        <row r="28">
          <cell r="B28">
            <v>26.895833333333332</v>
          </cell>
          <cell r="C28">
            <v>33.5</v>
          </cell>
          <cell r="D28">
            <v>23.2</v>
          </cell>
          <cell r="E28">
            <v>71.125</v>
          </cell>
          <cell r="F28">
            <v>90</v>
          </cell>
          <cell r="G28">
            <v>45</v>
          </cell>
          <cell r="H28">
            <v>22.32</v>
          </cell>
          <cell r="I28" t="str">
            <v>NO</v>
          </cell>
          <cell r="J28">
            <v>41.76</v>
          </cell>
          <cell r="K28">
            <v>1.2000000000000002</v>
          </cell>
        </row>
        <row r="29">
          <cell r="B29">
            <v>25.820833333333326</v>
          </cell>
          <cell r="C29">
            <v>33.6</v>
          </cell>
          <cell r="D29">
            <v>22.6</v>
          </cell>
          <cell r="E29">
            <v>80.958333333333329</v>
          </cell>
          <cell r="F29">
            <v>94</v>
          </cell>
          <cell r="G29">
            <v>50</v>
          </cell>
          <cell r="H29">
            <v>11.879999999999999</v>
          </cell>
          <cell r="I29" t="str">
            <v>L</v>
          </cell>
          <cell r="J29">
            <v>34.56</v>
          </cell>
          <cell r="K29">
            <v>3.8000000000000003</v>
          </cell>
        </row>
        <row r="30">
          <cell r="B30">
            <v>26.245833333333337</v>
          </cell>
          <cell r="C30">
            <v>34.4</v>
          </cell>
          <cell r="D30">
            <v>22.1</v>
          </cell>
          <cell r="E30">
            <v>80.916666666666671</v>
          </cell>
          <cell r="F30">
            <v>97</v>
          </cell>
          <cell r="G30">
            <v>46</v>
          </cell>
          <cell r="H30">
            <v>19.8</v>
          </cell>
          <cell r="I30" t="str">
            <v>N</v>
          </cell>
          <cell r="J30">
            <v>54</v>
          </cell>
          <cell r="K30">
            <v>15.6</v>
          </cell>
        </row>
        <row r="31">
          <cell r="B31">
            <v>25.512499999999999</v>
          </cell>
          <cell r="C31">
            <v>31.8</v>
          </cell>
          <cell r="D31">
            <v>23.3</v>
          </cell>
          <cell r="E31">
            <v>83.541666666666671</v>
          </cell>
          <cell r="F31">
            <v>95</v>
          </cell>
          <cell r="G31">
            <v>56</v>
          </cell>
          <cell r="H31">
            <v>22.32</v>
          </cell>
          <cell r="I31" t="str">
            <v>NO</v>
          </cell>
          <cell r="J31">
            <v>43.2</v>
          </cell>
          <cell r="K31">
            <v>0.6</v>
          </cell>
        </row>
        <row r="32">
          <cell r="B32">
            <v>24.429166666666674</v>
          </cell>
          <cell r="C32">
            <v>29.8</v>
          </cell>
          <cell r="D32">
            <v>21.3</v>
          </cell>
          <cell r="E32">
            <v>89.125</v>
          </cell>
          <cell r="F32">
            <v>98</v>
          </cell>
          <cell r="G32">
            <v>65</v>
          </cell>
          <cell r="H32">
            <v>11.879999999999999</v>
          </cell>
          <cell r="I32" t="str">
            <v>SE</v>
          </cell>
          <cell r="J32">
            <v>22.32</v>
          </cell>
          <cell r="K32">
            <v>73.2</v>
          </cell>
        </row>
        <row r="33">
          <cell r="B33">
            <v>26.041666666666668</v>
          </cell>
          <cell r="C33">
            <v>31.6</v>
          </cell>
          <cell r="D33">
            <v>22.6</v>
          </cell>
          <cell r="E33">
            <v>84.708333333333329</v>
          </cell>
          <cell r="F33">
            <v>98</v>
          </cell>
          <cell r="G33">
            <v>61</v>
          </cell>
          <cell r="H33">
            <v>12.96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25.979166666666668</v>
          </cell>
          <cell r="C34">
            <v>32.9</v>
          </cell>
          <cell r="D34">
            <v>22.7</v>
          </cell>
          <cell r="E34">
            <v>84.5</v>
          </cell>
          <cell r="F34">
            <v>98</v>
          </cell>
          <cell r="G34">
            <v>49</v>
          </cell>
          <cell r="H34">
            <v>14.76</v>
          </cell>
          <cell r="I34" t="str">
            <v>NO</v>
          </cell>
          <cell r="J34">
            <v>37.440000000000005</v>
          </cell>
          <cell r="K34">
            <v>16.599999999999998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28.508333333333329</v>
          </cell>
          <cell r="C5">
            <v>37.6</v>
          </cell>
          <cell r="D5">
            <v>19.899999999999999</v>
          </cell>
          <cell r="E5">
            <v>56.208333333333336</v>
          </cell>
          <cell r="F5">
            <v>90</v>
          </cell>
          <cell r="G5">
            <v>27</v>
          </cell>
          <cell r="H5">
            <v>18</v>
          </cell>
          <cell r="I5" t="str">
            <v>N</v>
          </cell>
          <cell r="J5">
            <v>46.800000000000004</v>
          </cell>
          <cell r="K5">
            <v>0</v>
          </cell>
        </row>
        <row r="6">
          <cell r="B6">
            <v>30.345833333333335</v>
          </cell>
          <cell r="C6">
            <v>39.1</v>
          </cell>
          <cell r="D6">
            <v>23</v>
          </cell>
          <cell r="E6">
            <v>50.25</v>
          </cell>
          <cell r="F6">
            <v>77</v>
          </cell>
          <cell r="G6">
            <v>23</v>
          </cell>
          <cell r="H6">
            <v>16.2</v>
          </cell>
          <cell r="I6" t="str">
            <v>N</v>
          </cell>
          <cell r="J6">
            <v>40.680000000000007</v>
          </cell>
          <cell r="K6">
            <v>0</v>
          </cell>
        </row>
        <row r="7">
          <cell r="B7">
            <v>29.162500000000005</v>
          </cell>
          <cell r="C7">
            <v>37.5</v>
          </cell>
          <cell r="D7">
            <v>24.2</v>
          </cell>
          <cell r="E7">
            <v>57.75</v>
          </cell>
          <cell r="F7">
            <v>81</v>
          </cell>
          <cell r="G7">
            <v>29</v>
          </cell>
          <cell r="H7">
            <v>17.64</v>
          </cell>
          <cell r="I7" t="str">
            <v>N</v>
          </cell>
          <cell r="J7">
            <v>46.800000000000004</v>
          </cell>
          <cell r="K7">
            <v>3</v>
          </cell>
        </row>
        <row r="8">
          <cell r="B8">
            <v>29.583333333333332</v>
          </cell>
          <cell r="C8">
            <v>38</v>
          </cell>
          <cell r="D8">
            <v>22.6</v>
          </cell>
          <cell r="E8">
            <v>58.583333333333336</v>
          </cell>
          <cell r="F8">
            <v>91</v>
          </cell>
          <cell r="G8">
            <v>28</v>
          </cell>
          <cell r="H8">
            <v>25.2</v>
          </cell>
          <cell r="I8" t="str">
            <v>N</v>
          </cell>
          <cell r="J8">
            <v>53.64</v>
          </cell>
          <cell r="K8">
            <v>0</v>
          </cell>
        </row>
        <row r="9">
          <cell r="B9">
            <v>30.495833333333334</v>
          </cell>
          <cell r="C9">
            <v>40.1</v>
          </cell>
          <cell r="D9">
            <v>23.5</v>
          </cell>
          <cell r="E9">
            <v>52.625</v>
          </cell>
          <cell r="F9">
            <v>93</v>
          </cell>
          <cell r="G9">
            <v>21</v>
          </cell>
          <cell r="H9">
            <v>36.36</v>
          </cell>
          <cell r="I9" t="str">
            <v>N</v>
          </cell>
          <cell r="J9">
            <v>80.28</v>
          </cell>
          <cell r="K9">
            <v>2.6</v>
          </cell>
        </row>
        <row r="10">
          <cell r="B10">
            <v>25.849999999999998</v>
          </cell>
          <cell r="C10">
            <v>34.200000000000003</v>
          </cell>
          <cell r="D10">
            <v>21.9</v>
          </cell>
          <cell r="E10">
            <v>77.041666666666671</v>
          </cell>
          <cell r="F10">
            <v>97</v>
          </cell>
          <cell r="G10">
            <v>42</v>
          </cell>
          <cell r="H10">
            <v>19.079999999999998</v>
          </cell>
          <cell r="I10" t="str">
            <v>N</v>
          </cell>
          <cell r="J10">
            <v>38.519999999999996</v>
          </cell>
          <cell r="K10">
            <v>0.60000000000000009</v>
          </cell>
        </row>
        <row r="11">
          <cell r="B11">
            <v>25.712500000000002</v>
          </cell>
          <cell r="C11">
            <v>31.5</v>
          </cell>
          <cell r="D11">
            <v>22.2</v>
          </cell>
          <cell r="E11">
            <v>80.208333333333329</v>
          </cell>
          <cell r="F11">
            <v>95</v>
          </cell>
          <cell r="G11">
            <v>56</v>
          </cell>
          <cell r="H11">
            <v>11.16</v>
          </cell>
          <cell r="I11" t="str">
            <v>N</v>
          </cell>
          <cell r="J11">
            <v>29.880000000000003</v>
          </cell>
          <cell r="K11">
            <v>3.4</v>
          </cell>
        </row>
        <row r="12">
          <cell r="B12">
            <v>24.749999999999996</v>
          </cell>
          <cell r="C12">
            <v>32</v>
          </cell>
          <cell r="D12">
            <v>22</v>
          </cell>
          <cell r="E12">
            <v>83.166666666666671</v>
          </cell>
          <cell r="F12">
            <v>99</v>
          </cell>
          <cell r="G12">
            <v>44</v>
          </cell>
          <cell r="H12">
            <v>16.920000000000002</v>
          </cell>
          <cell r="I12" t="str">
            <v>N</v>
          </cell>
          <cell r="J12">
            <v>38.880000000000003</v>
          </cell>
          <cell r="K12">
            <v>6.0000000000000009</v>
          </cell>
        </row>
        <row r="13">
          <cell r="B13">
            <v>26.179166666666674</v>
          </cell>
          <cell r="C13">
            <v>32.799999999999997</v>
          </cell>
          <cell r="D13">
            <v>21.2</v>
          </cell>
          <cell r="E13">
            <v>76.458333333333329</v>
          </cell>
          <cell r="F13">
            <v>98</v>
          </cell>
          <cell r="G13">
            <v>47</v>
          </cell>
          <cell r="H13">
            <v>26.28</v>
          </cell>
          <cell r="I13" t="str">
            <v>N</v>
          </cell>
          <cell r="J13">
            <v>43.2</v>
          </cell>
          <cell r="K13">
            <v>0.2</v>
          </cell>
        </row>
        <row r="14">
          <cell r="B14">
            <v>25.237499999999997</v>
          </cell>
          <cell r="C14">
            <v>30.9</v>
          </cell>
          <cell r="D14">
            <v>22.1</v>
          </cell>
          <cell r="E14">
            <v>80.791666666666671</v>
          </cell>
          <cell r="F14">
            <v>99</v>
          </cell>
          <cell r="G14">
            <v>51</v>
          </cell>
          <cell r="H14">
            <v>13.68</v>
          </cell>
          <cell r="I14" t="str">
            <v>N</v>
          </cell>
          <cell r="J14">
            <v>48.24</v>
          </cell>
          <cell r="K14">
            <v>15.2</v>
          </cell>
        </row>
        <row r="15">
          <cell r="B15">
            <v>25.945833333333336</v>
          </cell>
          <cell r="C15">
            <v>34.4</v>
          </cell>
          <cell r="D15">
            <v>21.1</v>
          </cell>
          <cell r="E15">
            <v>78.208333333333329</v>
          </cell>
          <cell r="F15">
            <v>99</v>
          </cell>
          <cell r="G15">
            <v>40</v>
          </cell>
          <cell r="H15">
            <v>15.840000000000002</v>
          </cell>
          <cell r="I15" t="str">
            <v>N</v>
          </cell>
          <cell r="J15">
            <v>43.56</v>
          </cell>
          <cell r="K15">
            <v>2.8</v>
          </cell>
        </row>
        <row r="16">
          <cell r="B16">
            <v>27.204166666666662</v>
          </cell>
          <cell r="C16">
            <v>32.6</v>
          </cell>
          <cell r="D16">
            <v>23.4</v>
          </cell>
          <cell r="E16">
            <v>71.958333333333329</v>
          </cell>
          <cell r="F16">
            <v>92</v>
          </cell>
          <cell r="G16">
            <v>47</v>
          </cell>
          <cell r="H16">
            <v>15.120000000000001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26.079166666666662</v>
          </cell>
          <cell r="C17">
            <v>32.200000000000003</v>
          </cell>
          <cell r="D17">
            <v>21.4</v>
          </cell>
          <cell r="E17">
            <v>74.208333333333329</v>
          </cell>
          <cell r="F17">
            <v>100</v>
          </cell>
          <cell r="G17">
            <v>53</v>
          </cell>
          <cell r="H17">
            <v>41.76</v>
          </cell>
          <cell r="I17" t="str">
            <v>N</v>
          </cell>
          <cell r="J17">
            <v>69.48</v>
          </cell>
          <cell r="K17">
            <v>43.8</v>
          </cell>
        </row>
        <row r="18">
          <cell r="B18">
            <v>23.287500000000005</v>
          </cell>
          <cell r="C18">
            <v>26.6</v>
          </cell>
          <cell r="D18">
            <v>22.1</v>
          </cell>
          <cell r="E18">
            <v>90.833333333333329</v>
          </cell>
          <cell r="F18">
            <v>100</v>
          </cell>
          <cell r="G18">
            <v>71</v>
          </cell>
          <cell r="H18">
            <v>16.920000000000002</v>
          </cell>
          <cell r="I18" t="str">
            <v>N</v>
          </cell>
          <cell r="J18">
            <v>31.680000000000003</v>
          </cell>
          <cell r="K18">
            <v>9.3999999999999968</v>
          </cell>
        </row>
        <row r="19">
          <cell r="B19">
            <v>26.020833333333329</v>
          </cell>
          <cell r="C19">
            <v>32.799999999999997</v>
          </cell>
          <cell r="D19">
            <v>21</v>
          </cell>
          <cell r="E19">
            <v>68.375</v>
          </cell>
          <cell r="F19">
            <v>95</v>
          </cell>
          <cell r="G19">
            <v>30</v>
          </cell>
          <cell r="H19">
            <v>13.68</v>
          </cell>
          <cell r="I19" t="str">
            <v>N</v>
          </cell>
          <cell r="J19">
            <v>27</v>
          </cell>
          <cell r="K19">
            <v>0</v>
          </cell>
        </row>
        <row r="20">
          <cell r="B20">
            <v>25.179166666666664</v>
          </cell>
          <cell r="C20">
            <v>34.200000000000003</v>
          </cell>
          <cell r="D20">
            <v>16</v>
          </cell>
          <cell r="E20">
            <v>60.416666666666664</v>
          </cell>
          <cell r="F20">
            <v>96</v>
          </cell>
          <cell r="G20">
            <v>21</v>
          </cell>
          <cell r="H20">
            <v>11.520000000000001</v>
          </cell>
          <cell r="I20" t="str">
            <v>N</v>
          </cell>
          <cell r="J20">
            <v>25.56</v>
          </cell>
          <cell r="K20">
            <v>0</v>
          </cell>
        </row>
        <row r="21">
          <cell r="B21">
            <v>26.066666666666666</v>
          </cell>
          <cell r="C21">
            <v>35.299999999999997</v>
          </cell>
          <cell r="D21">
            <v>16.399999999999999</v>
          </cell>
          <cell r="E21">
            <v>57.375</v>
          </cell>
          <cell r="F21">
            <v>94</v>
          </cell>
          <cell r="G21">
            <v>26</v>
          </cell>
          <cell r="H21">
            <v>10.44</v>
          </cell>
          <cell r="I21" t="str">
            <v>N</v>
          </cell>
          <cell r="J21">
            <v>25.56</v>
          </cell>
          <cell r="K21">
            <v>0</v>
          </cell>
        </row>
        <row r="22">
          <cell r="B22">
            <v>28.012499999999999</v>
          </cell>
          <cell r="C22">
            <v>35.4</v>
          </cell>
          <cell r="D22">
            <v>18.8</v>
          </cell>
          <cell r="E22">
            <v>47.583333333333336</v>
          </cell>
          <cell r="F22">
            <v>89</v>
          </cell>
          <cell r="G22">
            <v>26</v>
          </cell>
          <cell r="H22">
            <v>12.24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27.824999999999999</v>
          </cell>
          <cell r="C23">
            <v>35.5</v>
          </cell>
          <cell r="D23">
            <v>18.5</v>
          </cell>
          <cell r="E23">
            <v>47.75</v>
          </cell>
          <cell r="F23">
            <v>85</v>
          </cell>
          <cell r="G23">
            <v>25</v>
          </cell>
          <cell r="H23">
            <v>9.7200000000000006</v>
          </cell>
          <cell r="I23" t="str">
            <v>N</v>
          </cell>
          <cell r="J23">
            <v>25.56</v>
          </cell>
          <cell r="K23">
            <v>0</v>
          </cell>
        </row>
        <row r="24">
          <cell r="B24">
            <v>27.804166666666664</v>
          </cell>
          <cell r="C24">
            <v>36.299999999999997</v>
          </cell>
          <cell r="D24">
            <v>17.399999999999999</v>
          </cell>
          <cell r="E24">
            <v>49.25</v>
          </cell>
          <cell r="F24">
            <v>92</v>
          </cell>
          <cell r="G24">
            <v>18</v>
          </cell>
          <cell r="H24">
            <v>11.520000000000001</v>
          </cell>
          <cell r="I24" t="str">
            <v>N</v>
          </cell>
          <cell r="J24">
            <v>24.840000000000003</v>
          </cell>
          <cell r="K24">
            <v>0</v>
          </cell>
        </row>
        <row r="25">
          <cell r="B25">
            <v>29.270833333333332</v>
          </cell>
          <cell r="C25">
            <v>36.5</v>
          </cell>
          <cell r="D25">
            <v>21.1</v>
          </cell>
          <cell r="E25">
            <v>46.041666666666664</v>
          </cell>
          <cell r="F25">
            <v>73</v>
          </cell>
          <cell r="G25">
            <v>26</v>
          </cell>
          <cell r="H25">
            <v>12.24</v>
          </cell>
          <cell r="I25" t="str">
            <v>N</v>
          </cell>
          <cell r="J25">
            <v>31.680000000000003</v>
          </cell>
          <cell r="K25">
            <v>0</v>
          </cell>
        </row>
        <row r="26">
          <cell r="B26">
            <v>27.650000000000002</v>
          </cell>
          <cell r="C26">
            <v>36.6</v>
          </cell>
          <cell r="D26">
            <v>21.2</v>
          </cell>
          <cell r="E26">
            <v>60.375</v>
          </cell>
          <cell r="F26">
            <v>87</v>
          </cell>
          <cell r="G26">
            <v>31</v>
          </cell>
          <cell r="H26">
            <v>21.96</v>
          </cell>
          <cell r="I26" t="str">
            <v>N</v>
          </cell>
          <cell r="J26">
            <v>44.28</v>
          </cell>
          <cell r="K26">
            <v>0</v>
          </cell>
        </row>
        <row r="27">
          <cell r="B27">
            <v>27.004166666666663</v>
          </cell>
          <cell r="C27">
            <v>35.5</v>
          </cell>
          <cell r="D27">
            <v>21.5</v>
          </cell>
          <cell r="E27">
            <v>63.291666666666664</v>
          </cell>
          <cell r="F27">
            <v>87</v>
          </cell>
          <cell r="G27">
            <v>34</v>
          </cell>
          <cell r="H27">
            <v>18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27.441666666666666</v>
          </cell>
          <cell r="C28">
            <v>34.6</v>
          </cell>
          <cell r="D28">
            <v>22</v>
          </cell>
          <cell r="E28">
            <v>66.875</v>
          </cell>
          <cell r="F28">
            <v>89</v>
          </cell>
          <cell r="G28">
            <v>39</v>
          </cell>
          <cell r="H28">
            <v>13.68</v>
          </cell>
          <cell r="I28" t="str">
            <v>N</v>
          </cell>
          <cell r="J28">
            <v>46.080000000000005</v>
          </cell>
          <cell r="K28">
            <v>0</v>
          </cell>
        </row>
        <row r="29">
          <cell r="B29">
            <v>27.187500000000004</v>
          </cell>
          <cell r="C29">
            <v>33.200000000000003</v>
          </cell>
          <cell r="D29">
            <v>22.7</v>
          </cell>
          <cell r="E29">
            <v>70.458333333333329</v>
          </cell>
          <cell r="F29">
            <v>89</v>
          </cell>
          <cell r="G29">
            <v>50</v>
          </cell>
          <cell r="H29">
            <v>19.440000000000001</v>
          </cell>
          <cell r="I29" t="str">
            <v>N</v>
          </cell>
          <cell r="J29">
            <v>44.28</v>
          </cell>
          <cell r="K29">
            <v>1</v>
          </cell>
        </row>
        <row r="30">
          <cell r="B30">
            <v>26.287500000000005</v>
          </cell>
          <cell r="C30">
            <v>30.8</v>
          </cell>
          <cell r="D30">
            <v>24.4</v>
          </cell>
          <cell r="E30">
            <v>81.25</v>
          </cell>
          <cell r="F30">
            <v>94</v>
          </cell>
          <cell r="G30">
            <v>62</v>
          </cell>
          <cell r="H30">
            <v>16.920000000000002</v>
          </cell>
          <cell r="I30" t="str">
            <v>N</v>
          </cell>
          <cell r="J30">
            <v>39.24</v>
          </cell>
          <cell r="K30">
            <v>5.2</v>
          </cell>
        </row>
        <row r="31">
          <cell r="B31">
            <v>24.820833333333336</v>
          </cell>
          <cell r="C31">
            <v>27</v>
          </cell>
          <cell r="D31">
            <v>22.5</v>
          </cell>
          <cell r="E31">
            <v>85.458333333333329</v>
          </cell>
          <cell r="F31">
            <v>93</v>
          </cell>
          <cell r="G31">
            <v>78</v>
          </cell>
          <cell r="H31">
            <v>29.880000000000003</v>
          </cell>
          <cell r="I31" t="str">
            <v>N</v>
          </cell>
          <cell r="J31">
            <v>51.84</v>
          </cell>
          <cell r="K31">
            <v>1.9999999999999998</v>
          </cell>
        </row>
        <row r="32">
          <cell r="B32">
            <v>25.587500000000002</v>
          </cell>
          <cell r="C32">
            <v>32.299999999999997</v>
          </cell>
          <cell r="D32">
            <v>20.6</v>
          </cell>
          <cell r="E32">
            <v>79.208333333333329</v>
          </cell>
          <cell r="F32">
            <v>100</v>
          </cell>
          <cell r="G32">
            <v>48</v>
          </cell>
          <cell r="H32">
            <v>10.08</v>
          </cell>
          <cell r="I32" t="str">
            <v>N</v>
          </cell>
          <cell r="J32">
            <v>20.88</v>
          </cell>
          <cell r="K32">
            <v>0</v>
          </cell>
        </row>
        <row r="33">
          <cell r="B33">
            <v>26.704166666666662</v>
          </cell>
          <cell r="C33">
            <v>32.1</v>
          </cell>
          <cell r="D33">
            <v>22.6</v>
          </cell>
          <cell r="E33">
            <v>75.166666666666671</v>
          </cell>
          <cell r="F33">
            <v>96</v>
          </cell>
          <cell r="G33">
            <v>53</v>
          </cell>
          <cell r="H33">
            <v>15.120000000000001</v>
          </cell>
          <cell r="I33" t="str">
            <v>N</v>
          </cell>
          <cell r="J33">
            <v>36</v>
          </cell>
          <cell r="K33">
            <v>0</v>
          </cell>
        </row>
        <row r="34">
          <cell r="B34">
            <v>28.425000000000001</v>
          </cell>
          <cell r="C34">
            <v>35.200000000000003</v>
          </cell>
          <cell r="D34">
            <v>23.4</v>
          </cell>
          <cell r="E34">
            <v>70.541666666666671</v>
          </cell>
          <cell r="F34">
            <v>95</v>
          </cell>
          <cell r="G34">
            <v>38</v>
          </cell>
          <cell r="H34">
            <v>12.96</v>
          </cell>
          <cell r="I34" t="str">
            <v>N</v>
          </cell>
          <cell r="J34">
            <v>37.800000000000004</v>
          </cell>
          <cell r="K34">
            <v>0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32.80833333333333</v>
          </cell>
          <cell r="C5">
            <v>37.200000000000003</v>
          </cell>
          <cell r="D5">
            <v>21.2</v>
          </cell>
          <cell r="E5">
            <v>42.666666666666664</v>
          </cell>
          <cell r="F5">
            <v>87</v>
          </cell>
          <cell r="G5">
            <v>24</v>
          </cell>
          <cell r="H5">
            <v>29.52</v>
          </cell>
          <cell r="I5" t="str">
            <v>NE</v>
          </cell>
          <cell r="J5">
            <v>45</v>
          </cell>
          <cell r="K5">
            <v>0</v>
          </cell>
        </row>
        <row r="6">
          <cell r="B6">
            <v>32.124999999999993</v>
          </cell>
          <cell r="C6">
            <v>36.700000000000003</v>
          </cell>
          <cell r="D6">
            <v>22.8</v>
          </cell>
          <cell r="E6">
            <v>48.416666666666664</v>
          </cell>
          <cell r="F6">
            <v>82</v>
          </cell>
          <cell r="G6">
            <v>30</v>
          </cell>
          <cell r="H6">
            <v>21.6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33.274999999999999</v>
          </cell>
          <cell r="C7">
            <v>37.4</v>
          </cell>
          <cell r="D7">
            <v>21.2</v>
          </cell>
          <cell r="E7">
            <v>46.916666666666664</v>
          </cell>
          <cell r="F7">
            <v>100</v>
          </cell>
          <cell r="G7">
            <v>31</v>
          </cell>
          <cell r="H7">
            <v>12.96</v>
          </cell>
          <cell r="I7" t="str">
            <v>N</v>
          </cell>
          <cell r="J7">
            <v>48.24</v>
          </cell>
          <cell r="K7">
            <v>0.2</v>
          </cell>
        </row>
        <row r="8">
          <cell r="B8">
            <v>33.733333333333341</v>
          </cell>
          <cell r="C8">
            <v>37.6</v>
          </cell>
          <cell r="D8">
            <v>21.4</v>
          </cell>
          <cell r="E8">
            <v>43.583333333333336</v>
          </cell>
          <cell r="F8">
            <v>97</v>
          </cell>
          <cell r="G8">
            <v>29</v>
          </cell>
          <cell r="H8">
            <v>20.52</v>
          </cell>
          <cell r="I8" t="str">
            <v>NO</v>
          </cell>
          <cell r="J8">
            <v>36</v>
          </cell>
          <cell r="K8">
            <v>0</v>
          </cell>
        </row>
        <row r="9">
          <cell r="B9">
            <v>34.549999999999997</v>
          </cell>
          <cell r="C9">
            <v>37.9</v>
          </cell>
          <cell r="D9">
            <v>26.4</v>
          </cell>
          <cell r="E9">
            <v>40.666666666666664</v>
          </cell>
          <cell r="F9">
            <v>69</v>
          </cell>
          <cell r="G9">
            <v>29</v>
          </cell>
          <cell r="H9">
            <v>23.759999999999998</v>
          </cell>
          <cell r="I9" t="str">
            <v>NO</v>
          </cell>
          <cell r="J9">
            <v>43.2</v>
          </cell>
          <cell r="K9">
            <v>0</v>
          </cell>
        </row>
        <row r="10">
          <cell r="B10">
            <v>28.483333333333334</v>
          </cell>
          <cell r="C10">
            <v>32.4</v>
          </cell>
          <cell r="D10">
            <v>22.6</v>
          </cell>
          <cell r="E10">
            <v>69.916666666666671</v>
          </cell>
          <cell r="F10">
            <v>98</v>
          </cell>
          <cell r="G10">
            <v>50</v>
          </cell>
          <cell r="H10">
            <v>16.559999999999999</v>
          </cell>
          <cell r="I10" t="str">
            <v>N</v>
          </cell>
          <cell r="J10">
            <v>27</v>
          </cell>
          <cell r="K10">
            <v>0</v>
          </cell>
        </row>
        <row r="11">
          <cell r="B11">
            <v>27.257142857142856</v>
          </cell>
          <cell r="C11">
            <v>30.9</v>
          </cell>
          <cell r="D11">
            <v>22.9</v>
          </cell>
          <cell r="E11">
            <v>71.5</v>
          </cell>
          <cell r="F11">
            <v>91</v>
          </cell>
          <cell r="G11">
            <v>55</v>
          </cell>
          <cell r="H11">
            <v>18.720000000000002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24.55</v>
          </cell>
          <cell r="C12">
            <v>28.4</v>
          </cell>
          <cell r="D12">
            <v>22.4</v>
          </cell>
          <cell r="E12">
            <v>92.125</v>
          </cell>
          <cell r="F12">
            <v>100</v>
          </cell>
          <cell r="G12">
            <v>68</v>
          </cell>
          <cell r="H12">
            <v>12.6</v>
          </cell>
          <cell r="I12" t="str">
            <v>N</v>
          </cell>
          <cell r="J12">
            <v>25.56</v>
          </cell>
          <cell r="K12">
            <v>15.600000000000001</v>
          </cell>
        </row>
        <row r="13">
          <cell r="B13">
            <v>23.883333333333329</v>
          </cell>
          <cell r="C13">
            <v>28.7</v>
          </cell>
          <cell r="D13">
            <v>21.5</v>
          </cell>
          <cell r="E13">
            <v>92.583333333333329</v>
          </cell>
          <cell r="F13">
            <v>100</v>
          </cell>
          <cell r="G13">
            <v>64</v>
          </cell>
          <cell r="H13">
            <v>28.8</v>
          </cell>
          <cell r="I13" t="str">
            <v>L</v>
          </cell>
          <cell r="J13">
            <v>52.2</v>
          </cell>
          <cell r="K13">
            <v>4.8</v>
          </cell>
        </row>
        <row r="14">
          <cell r="B14">
            <v>24.379166666666666</v>
          </cell>
          <cell r="C14">
            <v>29.1</v>
          </cell>
          <cell r="D14">
            <v>21.6</v>
          </cell>
          <cell r="E14">
            <v>85.166666666666671</v>
          </cell>
          <cell r="F14">
            <v>100</v>
          </cell>
          <cell r="G14">
            <v>63</v>
          </cell>
          <cell r="H14">
            <v>13.68</v>
          </cell>
          <cell r="I14" t="str">
            <v>NE</v>
          </cell>
          <cell r="J14">
            <v>23.400000000000002</v>
          </cell>
          <cell r="K14">
            <v>0.2</v>
          </cell>
        </row>
        <row r="15">
          <cell r="B15">
            <v>25.183333333333334</v>
          </cell>
          <cell r="C15">
            <v>33.700000000000003</v>
          </cell>
          <cell r="D15">
            <v>20.3</v>
          </cell>
          <cell r="E15">
            <v>83.125</v>
          </cell>
          <cell r="F15">
            <v>100</v>
          </cell>
          <cell r="G15">
            <v>48</v>
          </cell>
          <cell r="H15">
            <v>20.16</v>
          </cell>
          <cell r="I15" t="str">
            <v>L</v>
          </cell>
          <cell r="J15">
            <v>51.12</v>
          </cell>
          <cell r="K15">
            <v>1.8</v>
          </cell>
        </row>
        <row r="16">
          <cell r="B16">
            <v>26.504166666666666</v>
          </cell>
          <cell r="C16">
            <v>32.4</v>
          </cell>
          <cell r="D16">
            <v>21.9</v>
          </cell>
          <cell r="E16">
            <v>72.541666666666671</v>
          </cell>
          <cell r="F16">
            <v>99</v>
          </cell>
          <cell r="G16">
            <v>46</v>
          </cell>
          <cell r="H16">
            <v>21.240000000000002</v>
          </cell>
          <cell r="I16" t="str">
            <v>L</v>
          </cell>
          <cell r="J16">
            <v>34.92</v>
          </cell>
          <cell r="K16">
            <v>0</v>
          </cell>
        </row>
        <row r="17">
          <cell r="B17">
            <v>25.775000000000006</v>
          </cell>
          <cell r="C17">
            <v>32.700000000000003</v>
          </cell>
          <cell r="D17">
            <v>21.4</v>
          </cell>
          <cell r="E17">
            <v>72.875</v>
          </cell>
          <cell r="F17">
            <v>100</v>
          </cell>
          <cell r="G17">
            <v>51</v>
          </cell>
          <cell r="H17">
            <v>28.44</v>
          </cell>
          <cell r="I17" t="str">
            <v>L</v>
          </cell>
          <cell r="J17">
            <v>61.92</v>
          </cell>
          <cell r="K17">
            <v>12.6</v>
          </cell>
        </row>
        <row r="18">
          <cell r="B18">
            <v>24.162500000000005</v>
          </cell>
          <cell r="C18">
            <v>29.9</v>
          </cell>
          <cell r="D18">
            <v>22</v>
          </cell>
          <cell r="E18">
            <v>87.625</v>
          </cell>
          <cell r="F18">
            <v>100</v>
          </cell>
          <cell r="G18">
            <v>56</v>
          </cell>
          <cell r="H18">
            <v>30.240000000000002</v>
          </cell>
          <cell r="I18" t="str">
            <v>O</v>
          </cell>
          <cell r="J18">
            <v>49.680000000000007</v>
          </cell>
          <cell r="K18">
            <v>0.4</v>
          </cell>
        </row>
        <row r="19">
          <cell r="B19">
            <v>25.325000000000003</v>
          </cell>
          <cell r="C19">
            <v>31.7</v>
          </cell>
          <cell r="D19">
            <v>21.8</v>
          </cell>
          <cell r="E19">
            <v>77.541666666666671</v>
          </cell>
          <cell r="F19">
            <v>100</v>
          </cell>
          <cell r="G19">
            <v>39</v>
          </cell>
          <cell r="H19">
            <v>18.36</v>
          </cell>
          <cell r="I19" t="str">
            <v>O</v>
          </cell>
          <cell r="J19">
            <v>28.8</v>
          </cell>
          <cell r="K19">
            <v>1.7999999999999998</v>
          </cell>
        </row>
        <row r="20">
          <cell r="B20">
            <v>24.375</v>
          </cell>
          <cell r="C20">
            <v>32.6</v>
          </cell>
          <cell r="D20">
            <v>16</v>
          </cell>
          <cell r="E20">
            <v>67.333333333333329</v>
          </cell>
          <cell r="F20">
            <v>100</v>
          </cell>
          <cell r="G20">
            <v>32</v>
          </cell>
          <cell r="H20">
            <v>13.32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25.950000000000003</v>
          </cell>
          <cell r="C21">
            <v>33.200000000000003</v>
          </cell>
          <cell r="D21">
            <v>19.3</v>
          </cell>
          <cell r="E21">
            <v>59.75</v>
          </cell>
          <cell r="F21">
            <v>90</v>
          </cell>
          <cell r="G21">
            <v>30</v>
          </cell>
          <cell r="H21">
            <v>25.2</v>
          </cell>
          <cell r="I21" t="str">
            <v>SE</v>
          </cell>
          <cell r="J21">
            <v>36.72</v>
          </cell>
          <cell r="K21">
            <v>0</v>
          </cell>
        </row>
        <row r="22">
          <cell r="B22">
            <v>25.862500000000008</v>
          </cell>
          <cell r="C22">
            <v>34.799999999999997</v>
          </cell>
          <cell r="D22">
            <v>18.8</v>
          </cell>
          <cell r="E22">
            <v>52.416666666666664</v>
          </cell>
          <cell r="F22">
            <v>84</v>
          </cell>
          <cell r="G22">
            <v>32</v>
          </cell>
          <cell r="H22">
            <v>20.16</v>
          </cell>
          <cell r="I22" t="str">
            <v>L</v>
          </cell>
          <cell r="J22">
            <v>38.159999999999997</v>
          </cell>
          <cell r="K22">
            <v>0</v>
          </cell>
        </row>
        <row r="23">
          <cell r="B23">
            <v>25.641666666666666</v>
          </cell>
          <cell r="C23">
            <v>34.5</v>
          </cell>
          <cell r="D23">
            <v>16.8</v>
          </cell>
          <cell r="E23">
            <v>59.75</v>
          </cell>
          <cell r="F23">
            <v>92</v>
          </cell>
          <cell r="G23">
            <v>30</v>
          </cell>
          <cell r="H23">
            <v>18.720000000000002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26.320833333333336</v>
          </cell>
          <cell r="C24">
            <v>35.9</v>
          </cell>
          <cell r="D24">
            <v>16.600000000000001</v>
          </cell>
          <cell r="E24">
            <v>61.041666666666664</v>
          </cell>
          <cell r="F24">
            <v>96</v>
          </cell>
          <cell r="G24">
            <v>28</v>
          </cell>
          <cell r="H24">
            <v>19.079999999999998</v>
          </cell>
          <cell r="I24" t="str">
            <v>SE</v>
          </cell>
          <cell r="J24">
            <v>30.96</v>
          </cell>
          <cell r="K24">
            <v>0</v>
          </cell>
        </row>
        <row r="25">
          <cell r="B25">
            <v>26.524999999999995</v>
          </cell>
          <cell r="C25">
            <v>36.200000000000003</v>
          </cell>
          <cell r="D25">
            <v>20.399999999999999</v>
          </cell>
          <cell r="E25">
            <v>67.125</v>
          </cell>
          <cell r="F25">
            <v>91</v>
          </cell>
          <cell r="G25">
            <v>36</v>
          </cell>
          <cell r="H25">
            <v>29.16</v>
          </cell>
          <cell r="I25" t="str">
            <v>L</v>
          </cell>
          <cell r="J25">
            <v>47.519999999999996</v>
          </cell>
          <cell r="K25">
            <v>0.8</v>
          </cell>
        </row>
        <row r="26">
          <cell r="B26">
            <v>27.558333333333337</v>
          </cell>
          <cell r="C26">
            <v>36.4</v>
          </cell>
          <cell r="D26">
            <v>20.7</v>
          </cell>
          <cell r="E26">
            <v>65.75</v>
          </cell>
          <cell r="F26">
            <v>98</v>
          </cell>
          <cell r="G26">
            <v>31</v>
          </cell>
          <cell r="H26">
            <v>16.2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28.466666666666658</v>
          </cell>
          <cell r="C27">
            <v>35.9</v>
          </cell>
          <cell r="D27">
            <v>20.7</v>
          </cell>
          <cell r="E27">
            <v>60.458333333333336</v>
          </cell>
          <cell r="F27">
            <v>96</v>
          </cell>
          <cell r="G27">
            <v>36</v>
          </cell>
          <cell r="H27">
            <v>21.6</v>
          </cell>
          <cell r="I27" t="str">
            <v>O</v>
          </cell>
          <cell r="J27">
            <v>39.6</v>
          </cell>
          <cell r="K27">
            <v>0</v>
          </cell>
        </row>
        <row r="28">
          <cell r="B28">
            <v>26.650000000000002</v>
          </cell>
          <cell r="C28">
            <v>33.1</v>
          </cell>
          <cell r="D28">
            <v>20.8</v>
          </cell>
          <cell r="E28">
            <v>73.541666666666671</v>
          </cell>
          <cell r="F28">
            <v>100</v>
          </cell>
          <cell r="G28">
            <v>50</v>
          </cell>
          <cell r="H28">
            <v>25.92</v>
          </cell>
          <cell r="I28" t="str">
            <v>L</v>
          </cell>
          <cell r="J28">
            <v>40.680000000000007</v>
          </cell>
          <cell r="K28">
            <v>0</v>
          </cell>
        </row>
        <row r="29">
          <cell r="B29">
            <v>26.899999999999995</v>
          </cell>
          <cell r="C29">
            <v>34.700000000000003</v>
          </cell>
          <cell r="D29">
            <v>21.1</v>
          </cell>
          <cell r="E29">
            <v>63.583333333333336</v>
          </cell>
          <cell r="F29">
            <v>91</v>
          </cell>
          <cell r="G29">
            <v>42</v>
          </cell>
          <cell r="H29">
            <v>23.400000000000002</v>
          </cell>
          <cell r="I29" t="str">
            <v>L</v>
          </cell>
          <cell r="J29">
            <v>43.92</v>
          </cell>
          <cell r="K29">
            <v>0</v>
          </cell>
        </row>
        <row r="30">
          <cell r="B30">
            <v>27.912499999999998</v>
          </cell>
          <cell r="C30">
            <v>35.299999999999997</v>
          </cell>
          <cell r="D30">
            <v>24.1</v>
          </cell>
          <cell r="E30">
            <v>71.75</v>
          </cell>
          <cell r="F30">
            <v>93</v>
          </cell>
          <cell r="G30">
            <v>44</v>
          </cell>
          <cell r="H30">
            <v>20.88</v>
          </cell>
          <cell r="I30" t="str">
            <v>N</v>
          </cell>
          <cell r="J30">
            <v>41.76</v>
          </cell>
          <cell r="K30">
            <v>0</v>
          </cell>
        </row>
        <row r="31">
          <cell r="B31">
            <v>25.283333333333335</v>
          </cell>
          <cell r="C31">
            <v>32.1</v>
          </cell>
          <cell r="D31">
            <v>22.4</v>
          </cell>
          <cell r="E31">
            <v>85.875</v>
          </cell>
          <cell r="F31">
            <v>100</v>
          </cell>
          <cell r="G31">
            <v>56</v>
          </cell>
          <cell r="H31">
            <v>25.56</v>
          </cell>
          <cell r="I31" t="str">
            <v>N</v>
          </cell>
          <cell r="J31">
            <v>56.519999999999996</v>
          </cell>
          <cell r="K31">
            <v>16</v>
          </cell>
        </row>
        <row r="32">
          <cell r="B32">
            <v>25.237500000000001</v>
          </cell>
          <cell r="C32">
            <v>30.2</v>
          </cell>
          <cell r="D32">
            <v>20.9</v>
          </cell>
          <cell r="E32">
            <v>86.333333333333329</v>
          </cell>
          <cell r="F32">
            <v>100</v>
          </cell>
          <cell r="G32">
            <v>60</v>
          </cell>
          <cell r="H32">
            <v>12.24</v>
          </cell>
          <cell r="I32" t="str">
            <v>N</v>
          </cell>
          <cell r="J32">
            <v>23.040000000000003</v>
          </cell>
          <cell r="K32">
            <v>0.2</v>
          </cell>
        </row>
        <row r="33">
          <cell r="B33">
            <v>26.362499999999997</v>
          </cell>
          <cell r="C33">
            <v>32.200000000000003</v>
          </cell>
          <cell r="D33">
            <v>21.8</v>
          </cell>
          <cell r="E33">
            <v>75.416666666666671</v>
          </cell>
          <cell r="F33">
            <v>99</v>
          </cell>
          <cell r="G33">
            <v>51</v>
          </cell>
          <cell r="H33">
            <v>24.840000000000003</v>
          </cell>
          <cell r="I33" t="str">
            <v>L</v>
          </cell>
          <cell r="J33">
            <v>41.04</v>
          </cell>
          <cell r="K33">
            <v>0</v>
          </cell>
        </row>
        <row r="34">
          <cell r="B34">
            <v>26.820833333333336</v>
          </cell>
          <cell r="C34">
            <v>33.299999999999997</v>
          </cell>
          <cell r="D34">
            <v>22.1</v>
          </cell>
          <cell r="E34">
            <v>81.958333333333329</v>
          </cell>
          <cell r="F34">
            <v>100</v>
          </cell>
          <cell r="G34">
            <v>53</v>
          </cell>
          <cell r="H34">
            <v>17.28</v>
          </cell>
          <cell r="I34" t="str">
            <v>NE</v>
          </cell>
          <cell r="J34">
            <v>39.96</v>
          </cell>
          <cell r="K34">
            <v>16.2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30.027272727272727</v>
          </cell>
          <cell r="C10">
            <v>33.9</v>
          </cell>
          <cell r="D10">
            <v>25.5</v>
          </cell>
          <cell r="E10">
            <v>62.545454545454547</v>
          </cell>
          <cell r="F10">
            <v>87</v>
          </cell>
          <cell r="G10">
            <v>46</v>
          </cell>
          <cell r="H10">
            <v>1.8</v>
          </cell>
          <cell r="I10" t="str">
            <v>NO</v>
          </cell>
          <cell r="J10">
            <v>33.480000000000004</v>
          </cell>
          <cell r="K10">
            <v>0.4</v>
          </cell>
        </row>
        <row r="11">
          <cell r="B11">
            <v>28.558333333333334</v>
          </cell>
          <cell r="C11">
            <v>37</v>
          </cell>
          <cell r="D11">
            <v>24.6</v>
          </cell>
          <cell r="E11">
            <v>66.416666666666671</v>
          </cell>
          <cell r="F11">
            <v>84</v>
          </cell>
          <cell r="G11">
            <v>37</v>
          </cell>
          <cell r="H11">
            <v>17.28</v>
          </cell>
          <cell r="I11" t="str">
            <v>L</v>
          </cell>
          <cell r="J11">
            <v>43.2</v>
          </cell>
          <cell r="K11">
            <v>0.2</v>
          </cell>
        </row>
        <row r="12">
          <cell r="B12">
            <v>25.275000000000002</v>
          </cell>
          <cell r="C12">
            <v>30.8</v>
          </cell>
          <cell r="D12">
            <v>21.1</v>
          </cell>
          <cell r="E12">
            <v>77.458333333333329</v>
          </cell>
          <cell r="F12">
            <v>93</v>
          </cell>
          <cell r="G12">
            <v>48</v>
          </cell>
          <cell r="H12">
            <v>4.32</v>
          </cell>
          <cell r="I12" t="str">
            <v>SE</v>
          </cell>
          <cell r="J12">
            <v>37.080000000000005</v>
          </cell>
          <cell r="K12">
            <v>0.2</v>
          </cell>
        </row>
        <row r="13">
          <cell r="B13">
            <v>26.291666666666661</v>
          </cell>
          <cell r="C13">
            <v>33.4</v>
          </cell>
          <cell r="D13">
            <v>23.3</v>
          </cell>
          <cell r="E13">
            <v>79.291666666666671</v>
          </cell>
          <cell r="F13">
            <v>91</v>
          </cell>
          <cell r="G13">
            <v>53</v>
          </cell>
          <cell r="H13">
            <v>1.4400000000000002</v>
          </cell>
          <cell r="I13" t="str">
            <v>SE</v>
          </cell>
          <cell r="J13">
            <v>30.6</v>
          </cell>
          <cell r="K13">
            <v>0.2</v>
          </cell>
        </row>
        <row r="14">
          <cell r="B14">
            <v>26.966666666666665</v>
          </cell>
          <cell r="C14">
            <v>31.1</v>
          </cell>
          <cell r="D14">
            <v>24.5</v>
          </cell>
          <cell r="E14">
            <v>77.583333333333329</v>
          </cell>
          <cell r="F14">
            <v>90</v>
          </cell>
          <cell r="G14">
            <v>59</v>
          </cell>
          <cell r="H14">
            <v>0</v>
          </cell>
          <cell r="I14" t="str">
            <v>S</v>
          </cell>
          <cell r="J14">
            <v>25.92</v>
          </cell>
          <cell r="K14">
            <v>0</v>
          </cell>
        </row>
        <row r="15">
          <cell r="B15">
            <v>28.412499999999998</v>
          </cell>
          <cell r="C15">
            <v>35.700000000000003</v>
          </cell>
          <cell r="D15">
            <v>22.7</v>
          </cell>
          <cell r="E15">
            <v>70.541666666666671</v>
          </cell>
          <cell r="F15">
            <v>95</v>
          </cell>
          <cell r="G15">
            <v>41</v>
          </cell>
          <cell r="H15">
            <v>2.16</v>
          </cell>
          <cell r="I15" t="str">
            <v>S</v>
          </cell>
          <cell r="J15">
            <v>25.56</v>
          </cell>
          <cell r="K15">
            <v>0.2</v>
          </cell>
        </row>
        <row r="16">
          <cell r="B16">
            <v>29.57083333333334</v>
          </cell>
          <cell r="C16">
            <v>38</v>
          </cell>
          <cell r="D16">
            <v>23.4</v>
          </cell>
          <cell r="E16">
            <v>65.5</v>
          </cell>
          <cell r="F16">
            <v>93</v>
          </cell>
          <cell r="G16">
            <v>32</v>
          </cell>
          <cell r="H16">
            <v>5.04</v>
          </cell>
          <cell r="I16" t="str">
            <v>SE</v>
          </cell>
          <cell r="J16">
            <v>37.080000000000005</v>
          </cell>
          <cell r="K16">
            <v>0.2</v>
          </cell>
        </row>
        <row r="17">
          <cell r="B17">
            <v>27.314285714285713</v>
          </cell>
          <cell r="C17">
            <v>29</v>
          </cell>
          <cell r="D17">
            <v>26.6</v>
          </cell>
          <cell r="E17">
            <v>70.857142857142861</v>
          </cell>
          <cell r="F17">
            <v>77</v>
          </cell>
          <cell r="G17">
            <v>62</v>
          </cell>
          <cell r="H17">
            <v>0.36000000000000004</v>
          </cell>
          <cell r="I17" t="str">
            <v>SE</v>
          </cell>
          <cell r="J17">
            <v>9.7200000000000006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31.783333333333331</v>
          </cell>
          <cell r="C26">
            <v>37.9</v>
          </cell>
          <cell r="D26">
            <v>26.3</v>
          </cell>
          <cell r="E26">
            <v>51.916666666666664</v>
          </cell>
          <cell r="F26">
            <v>74</v>
          </cell>
          <cell r="G26">
            <v>33</v>
          </cell>
          <cell r="H26">
            <v>19.079999999999998</v>
          </cell>
          <cell r="I26" t="str">
            <v>O</v>
          </cell>
          <cell r="J26">
            <v>35.28</v>
          </cell>
          <cell r="K26">
            <v>0</v>
          </cell>
        </row>
        <row r="27">
          <cell r="B27">
            <v>28.295833333333331</v>
          </cell>
          <cell r="C27">
            <v>36</v>
          </cell>
          <cell r="D27">
            <v>22.9</v>
          </cell>
          <cell r="E27">
            <v>66.458333333333329</v>
          </cell>
          <cell r="F27">
            <v>91</v>
          </cell>
          <cell r="G27">
            <v>37</v>
          </cell>
          <cell r="H27">
            <v>9</v>
          </cell>
          <cell r="I27" t="str">
            <v>O</v>
          </cell>
          <cell r="J27">
            <v>32.76</v>
          </cell>
          <cell r="K27">
            <v>0</v>
          </cell>
        </row>
        <row r="28">
          <cell r="B28">
            <v>28.916666666666668</v>
          </cell>
          <cell r="C28">
            <v>36.200000000000003</v>
          </cell>
          <cell r="D28">
            <v>24.1</v>
          </cell>
          <cell r="E28">
            <v>65.583333333333329</v>
          </cell>
          <cell r="F28">
            <v>90</v>
          </cell>
          <cell r="G28">
            <v>43</v>
          </cell>
          <cell r="H28">
            <v>9</v>
          </cell>
          <cell r="I28" t="str">
            <v>NO</v>
          </cell>
          <cell r="J28">
            <v>23.040000000000003</v>
          </cell>
          <cell r="K28">
            <v>0</v>
          </cell>
        </row>
        <row r="29">
          <cell r="B29">
            <v>28.162499999999998</v>
          </cell>
          <cell r="C29">
            <v>36</v>
          </cell>
          <cell r="D29">
            <v>23.2</v>
          </cell>
          <cell r="E29">
            <v>72.833333333333329</v>
          </cell>
          <cell r="F29">
            <v>93</v>
          </cell>
          <cell r="G29">
            <v>41</v>
          </cell>
          <cell r="H29">
            <v>10.08</v>
          </cell>
          <cell r="I29" t="str">
            <v>SE</v>
          </cell>
          <cell r="J29">
            <v>40.680000000000007</v>
          </cell>
          <cell r="K29">
            <v>0</v>
          </cell>
        </row>
        <row r="30">
          <cell r="B30">
            <v>29.0625</v>
          </cell>
          <cell r="C30">
            <v>35.799999999999997</v>
          </cell>
          <cell r="D30">
            <v>25.1</v>
          </cell>
          <cell r="E30">
            <v>71.291666666666671</v>
          </cell>
          <cell r="F30">
            <v>91</v>
          </cell>
          <cell r="G30">
            <v>45</v>
          </cell>
          <cell r="H30">
            <v>9.7200000000000006</v>
          </cell>
          <cell r="I30" t="str">
            <v>NE</v>
          </cell>
          <cell r="J30">
            <v>36.72</v>
          </cell>
          <cell r="K30">
            <v>0.4</v>
          </cell>
        </row>
        <row r="31">
          <cell r="B31">
            <v>26.029166666666669</v>
          </cell>
          <cell r="C31">
            <v>29.5</v>
          </cell>
          <cell r="D31">
            <v>23.4</v>
          </cell>
          <cell r="E31">
            <v>81.875</v>
          </cell>
          <cell r="F31">
            <v>95</v>
          </cell>
          <cell r="G31">
            <v>63</v>
          </cell>
          <cell r="H31">
            <v>9.3600000000000012</v>
          </cell>
          <cell r="I31" t="str">
            <v>NO</v>
          </cell>
          <cell r="J31">
            <v>38.880000000000003</v>
          </cell>
          <cell r="K31">
            <v>0.2</v>
          </cell>
        </row>
        <row r="32">
          <cell r="B32">
            <v>25.7</v>
          </cell>
          <cell r="C32">
            <v>29.8</v>
          </cell>
          <cell r="D32">
            <v>23.1</v>
          </cell>
          <cell r="E32">
            <v>85.833333333333329</v>
          </cell>
          <cell r="F32">
            <v>94</v>
          </cell>
          <cell r="G32">
            <v>65</v>
          </cell>
          <cell r="H32">
            <v>6.48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25.9</v>
          </cell>
          <cell r="C33">
            <v>26.7</v>
          </cell>
          <cell r="D33">
            <v>25</v>
          </cell>
          <cell r="E33">
            <v>89</v>
          </cell>
          <cell r="F33">
            <v>92</v>
          </cell>
          <cell r="G33">
            <v>86</v>
          </cell>
          <cell r="H33">
            <v>0</v>
          </cell>
          <cell r="I33" t="str">
            <v>NE</v>
          </cell>
          <cell r="J33">
            <v>3.24</v>
          </cell>
          <cell r="K33">
            <v>0.2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26.245833333333334</v>
          </cell>
          <cell r="C5">
            <v>34.799999999999997</v>
          </cell>
          <cell r="D5">
            <v>20</v>
          </cell>
          <cell r="E5">
            <v>62.958333333333336</v>
          </cell>
          <cell r="F5">
            <v>90</v>
          </cell>
          <cell r="G5">
            <v>33</v>
          </cell>
          <cell r="H5">
            <v>28.08</v>
          </cell>
          <cell r="I5" t="str">
            <v>N</v>
          </cell>
          <cell r="J5">
            <v>51.84</v>
          </cell>
          <cell r="K5">
            <v>30.200000000000003</v>
          </cell>
        </row>
        <row r="6">
          <cell r="B6">
            <v>26.725000000000005</v>
          </cell>
          <cell r="C6">
            <v>34.5</v>
          </cell>
          <cell r="D6">
            <v>20.9</v>
          </cell>
          <cell r="E6">
            <v>63.125</v>
          </cell>
          <cell r="F6">
            <v>92</v>
          </cell>
          <cell r="G6">
            <v>29</v>
          </cell>
          <cell r="H6">
            <v>22.32</v>
          </cell>
          <cell r="I6" t="str">
            <v>N</v>
          </cell>
          <cell r="J6">
            <v>31.319999999999997</v>
          </cell>
          <cell r="K6">
            <v>0.8</v>
          </cell>
        </row>
        <row r="7">
          <cell r="B7">
            <v>24.741666666666664</v>
          </cell>
          <cell r="C7">
            <v>32.1</v>
          </cell>
          <cell r="D7">
            <v>19.600000000000001</v>
          </cell>
          <cell r="E7">
            <v>71.041666666666671</v>
          </cell>
          <cell r="F7">
            <v>93</v>
          </cell>
          <cell r="G7">
            <v>43</v>
          </cell>
          <cell r="H7">
            <v>36.72</v>
          </cell>
          <cell r="I7" t="str">
            <v>N</v>
          </cell>
          <cell r="J7">
            <v>84.24</v>
          </cell>
          <cell r="K7">
            <v>27.6</v>
          </cell>
        </row>
        <row r="8">
          <cell r="B8">
            <v>26.391666666666666</v>
          </cell>
          <cell r="C8">
            <v>33.6</v>
          </cell>
          <cell r="D8">
            <v>20.399999999999999</v>
          </cell>
          <cell r="E8">
            <v>63.5</v>
          </cell>
          <cell r="F8">
            <v>85</v>
          </cell>
          <cell r="G8">
            <v>34</v>
          </cell>
          <cell r="H8">
            <v>20.52</v>
          </cell>
          <cell r="I8" t="str">
            <v>N</v>
          </cell>
          <cell r="J8">
            <v>38.880000000000003</v>
          </cell>
          <cell r="K8">
            <v>0</v>
          </cell>
        </row>
        <row r="9">
          <cell r="B9">
            <v>26.345833333333331</v>
          </cell>
          <cell r="C9">
            <v>34.4</v>
          </cell>
          <cell r="D9">
            <v>21.5</v>
          </cell>
          <cell r="E9">
            <v>64.75</v>
          </cell>
          <cell r="F9">
            <v>88</v>
          </cell>
          <cell r="G9">
            <v>34</v>
          </cell>
          <cell r="H9">
            <v>33.119999999999997</v>
          </cell>
          <cell r="I9" t="str">
            <v>N</v>
          </cell>
          <cell r="J9">
            <v>51.12</v>
          </cell>
          <cell r="K9">
            <v>1.6</v>
          </cell>
        </row>
        <row r="10">
          <cell r="B10">
            <v>23.933333333333334</v>
          </cell>
          <cell r="C10">
            <v>28.9</v>
          </cell>
          <cell r="D10">
            <v>20.6</v>
          </cell>
          <cell r="E10">
            <v>81.791666666666671</v>
          </cell>
          <cell r="F10">
            <v>96</v>
          </cell>
          <cell r="G10">
            <v>59</v>
          </cell>
          <cell r="H10">
            <v>13.32</v>
          </cell>
          <cell r="I10" t="str">
            <v>N</v>
          </cell>
          <cell r="J10">
            <v>30.6</v>
          </cell>
          <cell r="K10">
            <v>26.599999999999998</v>
          </cell>
        </row>
        <row r="11">
          <cell r="B11">
            <v>23.441666666666666</v>
          </cell>
          <cell r="C11">
            <v>29.7</v>
          </cell>
          <cell r="D11">
            <v>20.100000000000001</v>
          </cell>
          <cell r="E11">
            <v>83.875</v>
          </cell>
          <cell r="F11">
            <v>95</v>
          </cell>
          <cell r="G11">
            <v>56</v>
          </cell>
          <cell r="H11">
            <v>22.68</v>
          </cell>
          <cell r="I11" t="str">
            <v>N</v>
          </cell>
          <cell r="J11">
            <v>33.480000000000004</v>
          </cell>
          <cell r="K11">
            <v>23.399999999999995</v>
          </cell>
        </row>
        <row r="12">
          <cell r="B12">
            <v>23.412499999999998</v>
          </cell>
          <cell r="C12">
            <v>28.2</v>
          </cell>
          <cell r="D12">
            <v>19.899999999999999</v>
          </cell>
          <cell r="E12">
            <v>81.583333333333329</v>
          </cell>
          <cell r="F12">
            <v>96</v>
          </cell>
          <cell r="G12">
            <v>60</v>
          </cell>
          <cell r="H12">
            <v>15.48</v>
          </cell>
          <cell r="I12" t="str">
            <v>N</v>
          </cell>
          <cell r="J12">
            <v>31.319999999999997</v>
          </cell>
          <cell r="K12">
            <v>4.4000000000000012</v>
          </cell>
        </row>
        <row r="13">
          <cell r="B13">
            <v>23.491666666666671</v>
          </cell>
          <cell r="C13">
            <v>29.9</v>
          </cell>
          <cell r="D13">
            <v>21.1</v>
          </cell>
          <cell r="E13">
            <v>85.75</v>
          </cell>
          <cell r="F13">
            <v>96</v>
          </cell>
          <cell r="G13">
            <v>57</v>
          </cell>
          <cell r="H13">
            <v>24.48</v>
          </cell>
          <cell r="I13" t="str">
            <v>N</v>
          </cell>
          <cell r="J13">
            <v>34.92</v>
          </cell>
          <cell r="K13">
            <v>1.5999999999999999</v>
          </cell>
        </row>
        <row r="14">
          <cell r="B14">
            <v>23.795833333333331</v>
          </cell>
          <cell r="C14">
            <v>30.1</v>
          </cell>
          <cell r="D14">
            <v>20.5</v>
          </cell>
          <cell r="E14">
            <v>81.333333333333329</v>
          </cell>
          <cell r="F14">
            <v>96</v>
          </cell>
          <cell r="G14">
            <v>50</v>
          </cell>
          <cell r="H14">
            <v>27.36</v>
          </cell>
          <cell r="I14" t="str">
            <v>N</v>
          </cell>
          <cell r="J14">
            <v>45</v>
          </cell>
          <cell r="K14">
            <v>1.2</v>
          </cell>
        </row>
        <row r="15">
          <cell r="B15">
            <v>25.137500000000003</v>
          </cell>
          <cell r="C15">
            <v>32.1</v>
          </cell>
          <cell r="D15">
            <v>20.399999999999999</v>
          </cell>
          <cell r="E15">
            <v>73.583333333333329</v>
          </cell>
          <cell r="F15">
            <v>94</v>
          </cell>
          <cell r="G15">
            <v>43</v>
          </cell>
          <cell r="H15">
            <v>19.079999999999998</v>
          </cell>
          <cell r="I15" t="str">
            <v>N</v>
          </cell>
          <cell r="J15">
            <v>34.56</v>
          </cell>
          <cell r="K15">
            <v>0.60000000000000009</v>
          </cell>
        </row>
        <row r="16">
          <cell r="B16">
            <v>24.866666666666671</v>
          </cell>
          <cell r="C16">
            <v>31.3</v>
          </cell>
          <cell r="D16">
            <v>20.9</v>
          </cell>
          <cell r="E16">
            <v>76.875</v>
          </cell>
          <cell r="F16">
            <v>95</v>
          </cell>
          <cell r="G16">
            <v>44</v>
          </cell>
          <cell r="H16">
            <v>14.04</v>
          </cell>
          <cell r="I16" t="str">
            <v>N</v>
          </cell>
          <cell r="J16">
            <v>35.64</v>
          </cell>
          <cell r="K16">
            <v>0.4</v>
          </cell>
        </row>
        <row r="17">
          <cell r="B17">
            <v>24.945833333333329</v>
          </cell>
          <cell r="C17">
            <v>30.6</v>
          </cell>
          <cell r="D17">
            <v>22.1</v>
          </cell>
          <cell r="E17">
            <v>71.75</v>
          </cell>
          <cell r="F17">
            <v>82</v>
          </cell>
          <cell r="G17">
            <v>52</v>
          </cell>
          <cell r="H17">
            <v>26.64</v>
          </cell>
          <cell r="I17" t="str">
            <v>N</v>
          </cell>
          <cell r="J17">
            <v>57.6</v>
          </cell>
          <cell r="K17">
            <v>0.2</v>
          </cell>
        </row>
        <row r="18">
          <cell r="B18">
            <v>22.566666666666663</v>
          </cell>
          <cell r="C18">
            <v>26.3</v>
          </cell>
          <cell r="D18">
            <v>21</v>
          </cell>
          <cell r="E18">
            <v>86.125</v>
          </cell>
          <cell r="F18">
            <v>94</v>
          </cell>
          <cell r="G18">
            <v>72</v>
          </cell>
          <cell r="H18">
            <v>23.759999999999998</v>
          </cell>
          <cell r="I18" t="str">
            <v>N</v>
          </cell>
          <cell r="J18">
            <v>39.96</v>
          </cell>
          <cell r="K18">
            <v>0.2</v>
          </cell>
        </row>
        <row r="19">
          <cell r="B19">
            <v>23.754166666666663</v>
          </cell>
          <cell r="C19">
            <v>29.6</v>
          </cell>
          <cell r="D19">
            <v>20.399999999999999</v>
          </cell>
          <cell r="E19">
            <v>79.5</v>
          </cell>
          <cell r="F19">
            <v>97</v>
          </cell>
          <cell r="G19">
            <v>48</v>
          </cell>
          <cell r="H19">
            <v>20.88</v>
          </cell>
          <cell r="I19" t="str">
            <v>N</v>
          </cell>
          <cell r="J19">
            <v>34.200000000000003</v>
          </cell>
          <cell r="K19">
            <v>0.2</v>
          </cell>
        </row>
        <row r="20">
          <cell r="B20">
            <v>24.450000000000003</v>
          </cell>
          <cell r="C20">
            <v>32.200000000000003</v>
          </cell>
          <cell r="D20">
            <v>16.600000000000001</v>
          </cell>
          <cell r="E20">
            <v>61.708333333333336</v>
          </cell>
          <cell r="F20">
            <v>96</v>
          </cell>
          <cell r="G20">
            <v>28</v>
          </cell>
          <cell r="H20">
            <v>16.2</v>
          </cell>
          <cell r="I20" t="str">
            <v>N</v>
          </cell>
          <cell r="J20">
            <v>48.96</v>
          </cell>
          <cell r="K20">
            <v>1</v>
          </cell>
        </row>
        <row r="21">
          <cell r="B21">
            <v>26.504166666666666</v>
          </cell>
          <cell r="C21">
            <v>34.1</v>
          </cell>
          <cell r="D21">
            <v>19.5</v>
          </cell>
          <cell r="E21">
            <v>47.875</v>
          </cell>
          <cell r="F21">
            <v>73</v>
          </cell>
          <cell r="G21">
            <v>23</v>
          </cell>
          <cell r="H21">
            <v>16.2</v>
          </cell>
          <cell r="I21" t="str">
            <v>N</v>
          </cell>
          <cell r="J21">
            <v>28.8</v>
          </cell>
          <cell r="K21">
            <v>0.2</v>
          </cell>
        </row>
        <row r="22">
          <cell r="B22">
            <v>26.520833333333329</v>
          </cell>
          <cell r="C22">
            <v>33.299999999999997</v>
          </cell>
          <cell r="D22">
            <v>20.6</v>
          </cell>
          <cell r="E22">
            <v>54.333333333333336</v>
          </cell>
          <cell r="F22">
            <v>74</v>
          </cell>
          <cell r="G22">
            <v>33</v>
          </cell>
          <cell r="H22">
            <v>16.2</v>
          </cell>
          <cell r="I22" t="str">
            <v>N</v>
          </cell>
          <cell r="J22">
            <v>40.680000000000007</v>
          </cell>
          <cell r="K22">
            <v>0</v>
          </cell>
        </row>
        <row r="23">
          <cell r="B23">
            <v>25.612500000000001</v>
          </cell>
          <cell r="C23">
            <v>32.200000000000003</v>
          </cell>
          <cell r="D23">
            <v>21.2</v>
          </cell>
          <cell r="E23">
            <v>69.458333333333329</v>
          </cell>
          <cell r="F23">
            <v>89</v>
          </cell>
          <cell r="G23">
            <v>40</v>
          </cell>
          <cell r="H23">
            <v>24.48</v>
          </cell>
          <cell r="I23" t="str">
            <v>N</v>
          </cell>
          <cell r="J23">
            <v>36.72</v>
          </cell>
          <cell r="K23">
            <v>2.4</v>
          </cell>
        </row>
        <row r="24">
          <cell r="B24">
            <v>26.987499999999997</v>
          </cell>
          <cell r="C24">
            <v>34.6</v>
          </cell>
          <cell r="D24">
            <v>20</v>
          </cell>
          <cell r="E24">
            <v>61.75</v>
          </cell>
          <cell r="F24">
            <v>90</v>
          </cell>
          <cell r="G24">
            <v>28</v>
          </cell>
          <cell r="H24">
            <v>14.4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25.349999999999998</v>
          </cell>
          <cell r="C25">
            <v>32</v>
          </cell>
          <cell r="D25">
            <v>18.399999999999999</v>
          </cell>
          <cell r="E25">
            <v>68.5</v>
          </cell>
          <cell r="F25">
            <v>95</v>
          </cell>
          <cell r="G25">
            <v>39</v>
          </cell>
          <cell r="H25">
            <v>24.840000000000003</v>
          </cell>
          <cell r="I25" t="str">
            <v>N</v>
          </cell>
          <cell r="J25">
            <v>43.56</v>
          </cell>
          <cell r="K25">
            <v>0.60000000000000009</v>
          </cell>
        </row>
        <row r="26">
          <cell r="B26">
            <v>25.254166666666663</v>
          </cell>
          <cell r="C26">
            <v>32.6</v>
          </cell>
          <cell r="D26">
            <v>19.7</v>
          </cell>
          <cell r="E26">
            <v>67.625</v>
          </cell>
          <cell r="F26">
            <v>93</v>
          </cell>
          <cell r="G26">
            <v>37</v>
          </cell>
          <cell r="H26">
            <v>22.68</v>
          </cell>
          <cell r="I26" t="str">
            <v>N</v>
          </cell>
          <cell r="J26">
            <v>42.480000000000004</v>
          </cell>
          <cell r="K26">
            <v>1.8</v>
          </cell>
        </row>
        <row r="27">
          <cell r="B27">
            <v>25.475000000000005</v>
          </cell>
          <cell r="C27">
            <v>33</v>
          </cell>
          <cell r="D27">
            <v>20.6</v>
          </cell>
          <cell r="E27">
            <v>69.375</v>
          </cell>
          <cell r="F27">
            <v>90</v>
          </cell>
          <cell r="G27">
            <v>39</v>
          </cell>
          <cell r="H27">
            <v>19.8</v>
          </cell>
          <cell r="I27" t="str">
            <v>N</v>
          </cell>
          <cell r="J27">
            <v>66.960000000000008</v>
          </cell>
          <cell r="K27">
            <v>1.4</v>
          </cell>
        </row>
        <row r="28">
          <cell r="B28">
            <v>23.729166666666668</v>
          </cell>
          <cell r="C28">
            <v>29.6</v>
          </cell>
          <cell r="D28">
            <v>20.3</v>
          </cell>
          <cell r="E28">
            <v>83.5</v>
          </cell>
          <cell r="F28">
            <v>94</v>
          </cell>
          <cell r="G28">
            <v>60</v>
          </cell>
          <cell r="H28">
            <v>16.920000000000002</v>
          </cell>
          <cell r="I28" t="str">
            <v>N</v>
          </cell>
          <cell r="J28">
            <v>40.32</v>
          </cell>
          <cell r="K28">
            <v>8.4000000000000021</v>
          </cell>
        </row>
        <row r="29">
          <cell r="B29">
            <v>25.312500000000004</v>
          </cell>
          <cell r="C29">
            <v>31.7</v>
          </cell>
          <cell r="D29">
            <v>20.9</v>
          </cell>
          <cell r="E29">
            <v>76.958333333333329</v>
          </cell>
          <cell r="F29">
            <v>94</v>
          </cell>
          <cell r="G29">
            <v>48</v>
          </cell>
          <cell r="H29">
            <v>14.76</v>
          </cell>
          <cell r="I29" t="str">
            <v>N</v>
          </cell>
          <cell r="J29">
            <v>29.16</v>
          </cell>
          <cell r="K29">
            <v>1</v>
          </cell>
        </row>
        <row r="30">
          <cell r="B30">
            <v>24.779166666666669</v>
          </cell>
          <cell r="C30">
            <v>32.1</v>
          </cell>
          <cell r="D30">
            <v>21.1</v>
          </cell>
          <cell r="E30">
            <v>79.833333333333329</v>
          </cell>
          <cell r="F30">
            <v>93</v>
          </cell>
          <cell r="G30">
            <v>53</v>
          </cell>
          <cell r="H30">
            <v>29.52</v>
          </cell>
          <cell r="I30" t="str">
            <v>N</v>
          </cell>
          <cell r="J30">
            <v>57.960000000000008</v>
          </cell>
          <cell r="K30">
            <v>0.2</v>
          </cell>
        </row>
        <row r="31">
          <cell r="B31">
            <v>22.595833333333335</v>
          </cell>
          <cell r="C31">
            <v>27.3</v>
          </cell>
          <cell r="D31">
            <v>20.5</v>
          </cell>
          <cell r="E31">
            <v>89.458333333333329</v>
          </cell>
          <cell r="F31">
            <v>97</v>
          </cell>
          <cell r="G31">
            <v>70</v>
          </cell>
          <cell r="H31">
            <v>24.48</v>
          </cell>
          <cell r="I31" t="str">
            <v>N</v>
          </cell>
          <cell r="J31">
            <v>45</v>
          </cell>
          <cell r="K31">
            <v>0.2</v>
          </cell>
        </row>
        <row r="32">
          <cell r="B32">
            <v>23.354166666666668</v>
          </cell>
          <cell r="C32">
            <v>29.3</v>
          </cell>
          <cell r="D32">
            <v>20.8</v>
          </cell>
          <cell r="E32">
            <v>88.166666666666671</v>
          </cell>
          <cell r="F32">
            <v>97</v>
          </cell>
          <cell r="G32">
            <v>62</v>
          </cell>
          <cell r="H32">
            <v>19.8</v>
          </cell>
          <cell r="I32" t="str">
            <v>N</v>
          </cell>
          <cell r="J32">
            <v>32.76</v>
          </cell>
          <cell r="K32">
            <v>1.4000000000000001</v>
          </cell>
        </row>
        <row r="33">
          <cell r="B33">
            <v>24.86666666666666</v>
          </cell>
          <cell r="C33">
            <v>30.5</v>
          </cell>
          <cell r="D33">
            <v>21.2</v>
          </cell>
          <cell r="E33">
            <v>80.208333333333329</v>
          </cell>
          <cell r="F33">
            <v>97</v>
          </cell>
          <cell r="G33">
            <v>54</v>
          </cell>
          <cell r="H33">
            <v>15.840000000000002</v>
          </cell>
          <cell r="I33" t="str">
            <v>N</v>
          </cell>
          <cell r="J33">
            <v>29.16</v>
          </cell>
          <cell r="K33">
            <v>0.2</v>
          </cell>
        </row>
        <row r="34">
          <cell r="B34">
            <v>25.645833333333339</v>
          </cell>
          <cell r="C34">
            <v>31.9</v>
          </cell>
          <cell r="D34">
            <v>21.1</v>
          </cell>
          <cell r="E34">
            <v>77.791666666666671</v>
          </cell>
          <cell r="F34">
            <v>96</v>
          </cell>
          <cell r="G34">
            <v>45</v>
          </cell>
          <cell r="H34">
            <v>21.6</v>
          </cell>
          <cell r="I34" t="str">
            <v>N</v>
          </cell>
          <cell r="J34">
            <v>40.680000000000007</v>
          </cell>
          <cell r="K34">
            <v>0.2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30.629166666666674</v>
          </cell>
          <cell r="C5">
            <v>36.9</v>
          </cell>
          <cell r="D5">
            <v>24.9</v>
          </cell>
          <cell r="E5">
            <v>53.541666666666664</v>
          </cell>
          <cell r="F5">
            <v>77</v>
          </cell>
          <cell r="G5">
            <v>30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28.870833333333326</v>
          </cell>
          <cell r="C6">
            <v>36.1</v>
          </cell>
          <cell r="D6">
            <v>23</v>
          </cell>
          <cell r="E6">
            <v>58.5</v>
          </cell>
          <cell r="F6">
            <v>85</v>
          </cell>
          <cell r="G6">
            <v>29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30.420833333333338</v>
          </cell>
          <cell r="C7">
            <v>37.799999999999997</v>
          </cell>
          <cell r="D7">
            <v>23.5</v>
          </cell>
          <cell r="E7">
            <v>54.833333333333336</v>
          </cell>
          <cell r="F7">
            <v>85</v>
          </cell>
          <cell r="G7">
            <v>30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30.4375</v>
          </cell>
          <cell r="C8">
            <v>38.799999999999997</v>
          </cell>
          <cell r="D8">
            <v>23.5</v>
          </cell>
          <cell r="E8">
            <v>56</v>
          </cell>
          <cell r="F8">
            <v>83</v>
          </cell>
          <cell r="G8">
            <v>27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30.025000000000002</v>
          </cell>
          <cell r="C9">
            <v>39.4</v>
          </cell>
          <cell r="D9">
            <v>26.1</v>
          </cell>
          <cell r="E9">
            <v>54.625</v>
          </cell>
          <cell r="F9">
            <v>72</v>
          </cell>
          <cell r="G9">
            <v>29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27.612500000000001</v>
          </cell>
          <cell r="C10">
            <v>34.200000000000003</v>
          </cell>
          <cell r="D10">
            <v>23.8</v>
          </cell>
          <cell r="E10">
            <v>69.75</v>
          </cell>
          <cell r="F10">
            <v>87</v>
          </cell>
          <cell r="G10">
            <v>45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27.291666666666661</v>
          </cell>
          <cell r="C11">
            <v>34.6</v>
          </cell>
          <cell r="D11">
            <v>22.9</v>
          </cell>
          <cell r="E11">
            <v>68.166666666666671</v>
          </cell>
          <cell r="F11">
            <v>93</v>
          </cell>
          <cell r="G11">
            <v>38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0.8</v>
          </cell>
        </row>
        <row r="12">
          <cell r="B12">
            <v>26.370833333333334</v>
          </cell>
          <cell r="C12">
            <v>30.4</v>
          </cell>
          <cell r="D12">
            <v>22.9</v>
          </cell>
          <cell r="E12">
            <v>76.041666666666671</v>
          </cell>
          <cell r="F12">
            <v>95</v>
          </cell>
          <cell r="G12">
            <v>51</v>
          </cell>
          <cell r="H12" t="str">
            <v>*</v>
          </cell>
          <cell r="I12" t="str">
            <v>N</v>
          </cell>
          <cell r="J12" t="str">
            <v>*</v>
          </cell>
          <cell r="K12">
            <v>3</v>
          </cell>
        </row>
        <row r="13">
          <cell r="B13">
            <v>26.299999999999997</v>
          </cell>
          <cell r="C13">
            <v>33.5</v>
          </cell>
          <cell r="D13">
            <v>22.4</v>
          </cell>
          <cell r="E13">
            <v>76.833333333333329</v>
          </cell>
          <cell r="F13">
            <v>92</v>
          </cell>
          <cell r="G13">
            <v>48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1</v>
          </cell>
        </row>
        <row r="14">
          <cell r="B14">
            <v>25.875</v>
          </cell>
          <cell r="C14">
            <v>32.200000000000003</v>
          </cell>
          <cell r="D14">
            <v>22.1</v>
          </cell>
          <cell r="E14">
            <v>78.916666666666671</v>
          </cell>
          <cell r="F14">
            <v>96</v>
          </cell>
          <cell r="G14">
            <v>52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0.8</v>
          </cell>
        </row>
        <row r="15">
          <cell r="B15">
            <v>28.400000000000002</v>
          </cell>
          <cell r="C15">
            <v>36.6</v>
          </cell>
          <cell r="D15">
            <v>23.3</v>
          </cell>
          <cell r="E15">
            <v>65.166666666666671</v>
          </cell>
          <cell r="F15">
            <v>91</v>
          </cell>
          <cell r="G15">
            <v>34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28.366666666666664</v>
          </cell>
          <cell r="C16">
            <v>35.299999999999997</v>
          </cell>
          <cell r="D16">
            <v>23.5</v>
          </cell>
          <cell r="E16">
            <v>61.916666666666664</v>
          </cell>
          <cell r="F16">
            <v>80</v>
          </cell>
          <cell r="G16">
            <v>40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28.295833333333334</v>
          </cell>
          <cell r="C17">
            <v>36.299999999999997</v>
          </cell>
          <cell r="D17">
            <v>24</v>
          </cell>
          <cell r="E17">
            <v>61.875</v>
          </cell>
          <cell r="F17">
            <v>82</v>
          </cell>
          <cell r="G17">
            <v>34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0.2</v>
          </cell>
        </row>
        <row r="18">
          <cell r="B18">
            <v>27.425000000000001</v>
          </cell>
          <cell r="C18">
            <v>35.5</v>
          </cell>
          <cell r="D18">
            <v>22.9</v>
          </cell>
          <cell r="E18">
            <v>70.583333333333329</v>
          </cell>
          <cell r="F18">
            <v>94</v>
          </cell>
          <cell r="G18">
            <v>37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26.020833333333332</v>
          </cell>
          <cell r="C19">
            <v>31.8</v>
          </cell>
          <cell r="D19">
            <v>22.3</v>
          </cell>
          <cell r="E19">
            <v>77.083333333333329</v>
          </cell>
          <cell r="F19">
            <v>96</v>
          </cell>
          <cell r="G19">
            <v>54</v>
          </cell>
          <cell r="H19" t="str">
            <v>*</v>
          </cell>
          <cell r="I19" t="str">
            <v>N</v>
          </cell>
          <cell r="J19" t="str">
            <v>*</v>
          </cell>
          <cell r="K19">
            <v>3.4</v>
          </cell>
        </row>
        <row r="20">
          <cell r="B20">
            <v>27.970833333333331</v>
          </cell>
          <cell r="C20">
            <v>35.299999999999997</v>
          </cell>
          <cell r="D20">
            <v>20.8</v>
          </cell>
          <cell r="E20">
            <v>56.083333333333336</v>
          </cell>
          <cell r="F20">
            <v>94</v>
          </cell>
          <cell r="G20">
            <v>26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28.408333333333342</v>
          </cell>
          <cell r="C21">
            <v>36</v>
          </cell>
          <cell r="D21">
            <v>22.6</v>
          </cell>
          <cell r="E21">
            <v>47.666666666666664</v>
          </cell>
          <cell r="F21">
            <v>70</v>
          </cell>
          <cell r="G21">
            <v>25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29.116666666666674</v>
          </cell>
          <cell r="C22">
            <v>36.799999999999997</v>
          </cell>
          <cell r="D22">
            <v>22.7</v>
          </cell>
          <cell r="E22">
            <v>44</v>
          </cell>
          <cell r="F22">
            <v>65</v>
          </cell>
          <cell r="G22">
            <v>24</v>
          </cell>
          <cell r="H22" t="str">
            <v>*</v>
          </cell>
          <cell r="I22" t="str">
            <v>N</v>
          </cell>
          <cell r="J22" t="str">
            <v>*</v>
          </cell>
          <cell r="K22">
            <v>4.8</v>
          </cell>
        </row>
        <row r="23">
          <cell r="B23">
            <v>28.329166666666669</v>
          </cell>
          <cell r="C23">
            <v>35.1</v>
          </cell>
          <cell r="D23">
            <v>21.6</v>
          </cell>
          <cell r="E23">
            <v>59.958333333333336</v>
          </cell>
          <cell r="F23">
            <v>87</v>
          </cell>
          <cell r="G23">
            <v>34</v>
          </cell>
          <cell r="H23" t="str">
            <v>*</v>
          </cell>
          <cell r="I23" t="str">
            <v>N</v>
          </cell>
          <cell r="J23" t="str">
            <v>*</v>
          </cell>
          <cell r="K23">
            <v>2</v>
          </cell>
        </row>
        <row r="24">
          <cell r="B24">
            <v>28.416666666666668</v>
          </cell>
          <cell r="C24">
            <v>35.5</v>
          </cell>
          <cell r="D24">
            <v>23.3</v>
          </cell>
          <cell r="E24">
            <v>64.208333333333329</v>
          </cell>
          <cell r="F24">
            <v>85</v>
          </cell>
          <cell r="G24">
            <v>38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26.112500000000008</v>
          </cell>
          <cell r="C25">
            <v>34.5</v>
          </cell>
          <cell r="D25">
            <v>23.6</v>
          </cell>
          <cell r="E25">
            <v>70.625</v>
          </cell>
          <cell r="F25">
            <v>91</v>
          </cell>
          <cell r="G25">
            <v>44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0.4</v>
          </cell>
        </row>
        <row r="26">
          <cell r="B26">
            <v>27.466666666666669</v>
          </cell>
          <cell r="C26">
            <v>35.799999999999997</v>
          </cell>
          <cell r="D26">
            <v>20.7</v>
          </cell>
          <cell r="E26">
            <v>64.875</v>
          </cell>
          <cell r="F26">
            <v>94</v>
          </cell>
          <cell r="G26">
            <v>34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28.44583333333334</v>
          </cell>
          <cell r="C27">
            <v>37.299999999999997</v>
          </cell>
          <cell r="D27">
            <v>22.6</v>
          </cell>
          <cell r="E27">
            <v>63.375</v>
          </cell>
          <cell r="F27">
            <v>87</v>
          </cell>
          <cell r="G27">
            <v>33</v>
          </cell>
          <cell r="H27" t="str">
            <v>*</v>
          </cell>
          <cell r="I27" t="str">
            <v>N</v>
          </cell>
          <cell r="J27" t="str">
            <v>*</v>
          </cell>
          <cell r="K27">
            <v>16.599999999999998</v>
          </cell>
        </row>
        <row r="28">
          <cell r="B28">
            <v>25.754166666666663</v>
          </cell>
          <cell r="C28">
            <v>31.5</v>
          </cell>
          <cell r="D28">
            <v>23.5</v>
          </cell>
          <cell r="E28">
            <v>79.5</v>
          </cell>
          <cell r="F28">
            <v>91</v>
          </cell>
          <cell r="G28">
            <v>55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0.2</v>
          </cell>
        </row>
        <row r="29">
          <cell r="B29">
            <v>26.412499999999994</v>
          </cell>
          <cell r="C29">
            <v>33.4</v>
          </cell>
          <cell r="D29">
            <v>21.6</v>
          </cell>
          <cell r="E29">
            <v>68</v>
          </cell>
          <cell r="F29">
            <v>92</v>
          </cell>
          <cell r="G29">
            <v>45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29.420833333333338</v>
          </cell>
          <cell r="C30">
            <v>36.5</v>
          </cell>
          <cell r="D30">
            <v>24.1</v>
          </cell>
          <cell r="E30">
            <v>63.333333333333336</v>
          </cell>
          <cell r="F30">
            <v>91</v>
          </cell>
          <cell r="G30">
            <v>37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27.900000000000002</v>
          </cell>
          <cell r="C31">
            <v>35.200000000000003</v>
          </cell>
          <cell r="D31">
            <v>22.7</v>
          </cell>
          <cell r="E31">
            <v>71.833333333333329</v>
          </cell>
          <cell r="F31">
            <v>97</v>
          </cell>
          <cell r="G31">
            <v>44</v>
          </cell>
          <cell r="H31" t="str">
            <v>*</v>
          </cell>
          <cell r="I31" t="str">
            <v>N</v>
          </cell>
          <cell r="J31" t="str">
            <v>*</v>
          </cell>
          <cell r="K31">
            <v>13.6</v>
          </cell>
        </row>
        <row r="32">
          <cell r="B32">
            <v>24.875000000000004</v>
          </cell>
          <cell r="C32">
            <v>29.4</v>
          </cell>
          <cell r="D32">
            <v>22.4</v>
          </cell>
          <cell r="E32">
            <v>86.625</v>
          </cell>
          <cell r="F32">
            <v>97</v>
          </cell>
          <cell r="G32">
            <v>65</v>
          </cell>
          <cell r="H32" t="str">
            <v>*</v>
          </cell>
          <cell r="I32" t="str">
            <v>N</v>
          </cell>
          <cell r="J32" t="str">
            <v>*</v>
          </cell>
          <cell r="K32">
            <v>16</v>
          </cell>
        </row>
        <row r="33">
          <cell r="B33">
            <v>24.787500000000005</v>
          </cell>
          <cell r="C33">
            <v>30.3</v>
          </cell>
          <cell r="D33">
            <v>21.1</v>
          </cell>
          <cell r="E33">
            <v>86.583333333333329</v>
          </cell>
          <cell r="F33">
            <v>97</v>
          </cell>
          <cell r="G33">
            <v>63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7.2</v>
          </cell>
        </row>
        <row r="34">
          <cell r="B34">
            <v>25.604166666666661</v>
          </cell>
          <cell r="C34">
            <v>30.6</v>
          </cell>
          <cell r="D34">
            <v>23</v>
          </cell>
          <cell r="E34">
            <v>87.583333333333329</v>
          </cell>
          <cell r="F34">
            <v>97</v>
          </cell>
          <cell r="G34">
            <v>66</v>
          </cell>
          <cell r="H34" t="str">
            <v>*</v>
          </cell>
          <cell r="I34" t="str">
            <v>N</v>
          </cell>
          <cell r="J34" t="str">
            <v>*</v>
          </cell>
          <cell r="K34">
            <v>4.4000000000000004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24.325000000000003</v>
          </cell>
          <cell r="C5">
            <v>32.6</v>
          </cell>
          <cell r="D5">
            <v>19.8</v>
          </cell>
          <cell r="E5">
            <v>71.791666666666671</v>
          </cell>
          <cell r="F5">
            <v>90</v>
          </cell>
          <cell r="G5">
            <v>46</v>
          </cell>
          <cell r="H5">
            <v>15.48</v>
          </cell>
          <cell r="I5" t="str">
            <v>L</v>
          </cell>
          <cell r="J5">
            <v>33.480000000000004</v>
          </cell>
          <cell r="K5">
            <v>0</v>
          </cell>
        </row>
        <row r="6">
          <cell r="B6">
            <v>28.641666666666669</v>
          </cell>
          <cell r="C6">
            <v>37.200000000000003</v>
          </cell>
          <cell r="D6">
            <v>22.6</v>
          </cell>
          <cell r="E6">
            <v>57.125</v>
          </cell>
          <cell r="F6">
            <v>79</v>
          </cell>
          <cell r="G6">
            <v>29</v>
          </cell>
          <cell r="H6">
            <v>15.120000000000001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27.854166666666661</v>
          </cell>
          <cell r="C7">
            <v>36.799999999999997</v>
          </cell>
          <cell r="D7">
            <v>22.6</v>
          </cell>
          <cell r="E7">
            <v>59.458333333333336</v>
          </cell>
          <cell r="F7">
            <v>91</v>
          </cell>
          <cell r="G7">
            <v>29</v>
          </cell>
          <cell r="H7">
            <v>13.68</v>
          </cell>
          <cell r="I7" t="str">
            <v>S</v>
          </cell>
          <cell r="J7">
            <v>42.84</v>
          </cell>
          <cell r="K7">
            <v>0</v>
          </cell>
        </row>
        <row r="8">
          <cell r="B8">
            <v>28.970833333333335</v>
          </cell>
          <cell r="C8">
            <v>37.200000000000003</v>
          </cell>
          <cell r="D8">
            <v>22.9</v>
          </cell>
          <cell r="E8">
            <v>57.5</v>
          </cell>
          <cell r="F8">
            <v>90</v>
          </cell>
          <cell r="G8">
            <v>27</v>
          </cell>
          <cell r="H8">
            <v>15.840000000000002</v>
          </cell>
          <cell r="I8" t="str">
            <v>NO</v>
          </cell>
          <cell r="J8">
            <v>43.92</v>
          </cell>
          <cell r="K8">
            <v>0</v>
          </cell>
        </row>
        <row r="9">
          <cell r="B9">
            <v>27.754166666666663</v>
          </cell>
          <cell r="C9">
            <v>35.5</v>
          </cell>
          <cell r="D9">
            <v>22.2</v>
          </cell>
          <cell r="E9">
            <v>52.583333333333336</v>
          </cell>
          <cell r="F9">
            <v>88</v>
          </cell>
          <cell r="G9">
            <v>30</v>
          </cell>
          <cell r="H9">
            <v>25.92</v>
          </cell>
          <cell r="I9" t="str">
            <v>N</v>
          </cell>
          <cell r="J9">
            <v>58.32</v>
          </cell>
          <cell r="K9">
            <v>0</v>
          </cell>
        </row>
        <row r="10">
          <cell r="B10">
            <v>21.491666666666664</v>
          </cell>
          <cell r="C10">
            <v>24.2</v>
          </cell>
          <cell r="D10">
            <v>18.899999999999999</v>
          </cell>
          <cell r="E10">
            <v>85.083333333333329</v>
          </cell>
          <cell r="F10">
            <v>96</v>
          </cell>
          <cell r="G10">
            <v>69</v>
          </cell>
          <cell r="H10">
            <v>1.4400000000000002</v>
          </cell>
          <cell r="I10" t="str">
            <v>L</v>
          </cell>
          <cell r="J10">
            <v>21.96</v>
          </cell>
          <cell r="K10">
            <v>0</v>
          </cell>
        </row>
        <row r="11">
          <cell r="B11">
            <v>23.504166666666663</v>
          </cell>
          <cell r="C11">
            <v>29.7</v>
          </cell>
          <cell r="D11">
            <v>21</v>
          </cell>
          <cell r="E11">
            <v>87.583333333333329</v>
          </cell>
          <cell r="F11">
            <v>96</v>
          </cell>
          <cell r="G11">
            <v>64</v>
          </cell>
          <cell r="H11">
            <v>0</v>
          </cell>
          <cell r="I11" t="str">
            <v>NE</v>
          </cell>
          <cell r="J11">
            <v>21.240000000000002</v>
          </cell>
          <cell r="K11">
            <v>0</v>
          </cell>
        </row>
        <row r="12">
          <cell r="B12">
            <v>24.770833333333339</v>
          </cell>
          <cell r="C12">
            <v>31.7</v>
          </cell>
          <cell r="D12">
            <v>20.5</v>
          </cell>
          <cell r="E12">
            <v>81</v>
          </cell>
          <cell r="F12">
            <v>96</v>
          </cell>
          <cell r="G12">
            <v>52</v>
          </cell>
          <cell r="H12">
            <v>0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26.187500000000004</v>
          </cell>
          <cell r="C13">
            <v>33.6</v>
          </cell>
          <cell r="D13">
            <v>21.1</v>
          </cell>
          <cell r="E13">
            <v>73.375</v>
          </cell>
          <cell r="F13">
            <v>95</v>
          </cell>
          <cell r="G13">
            <v>43</v>
          </cell>
          <cell r="H13">
            <v>14.76</v>
          </cell>
          <cell r="I13" t="str">
            <v>NE</v>
          </cell>
          <cell r="J13">
            <v>32.04</v>
          </cell>
          <cell r="K13">
            <v>0</v>
          </cell>
        </row>
        <row r="14">
          <cell r="B14">
            <v>23.5</v>
          </cell>
          <cell r="C14">
            <v>29.5</v>
          </cell>
          <cell r="D14">
            <v>19.2</v>
          </cell>
          <cell r="E14">
            <v>81.125</v>
          </cell>
          <cell r="F14">
            <v>97</v>
          </cell>
          <cell r="G14">
            <v>53</v>
          </cell>
          <cell r="H14">
            <v>12.96</v>
          </cell>
          <cell r="I14" t="str">
            <v>SO</v>
          </cell>
          <cell r="J14">
            <v>45</v>
          </cell>
          <cell r="K14">
            <v>0</v>
          </cell>
        </row>
        <row r="15">
          <cell r="B15">
            <v>26.070833333333336</v>
          </cell>
          <cell r="C15">
            <v>33.299999999999997</v>
          </cell>
          <cell r="D15">
            <v>20.9</v>
          </cell>
          <cell r="E15">
            <v>72.208333333333329</v>
          </cell>
          <cell r="F15">
            <v>95</v>
          </cell>
          <cell r="G15">
            <v>38</v>
          </cell>
          <cell r="H15">
            <v>0.72000000000000008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27.012500000000003</v>
          </cell>
          <cell r="C16">
            <v>33.5</v>
          </cell>
          <cell r="D16">
            <v>22</v>
          </cell>
          <cell r="E16">
            <v>62.375</v>
          </cell>
          <cell r="F16">
            <v>83</v>
          </cell>
          <cell r="G16">
            <v>41</v>
          </cell>
          <cell r="H16">
            <v>23.759999999999998</v>
          </cell>
          <cell r="I16" t="str">
            <v>NE</v>
          </cell>
          <cell r="J16">
            <v>46.440000000000005</v>
          </cell>
          <cell r="K16">
            <v>0</v>
          </cell>
        </row>
        <row r="17">
          <cell r="B17">
            <v>24.545833333333334</v>
          </cell>
          <cell r="C17">
            <v>28.4</v>
          </cell>
          <cell r="D17">
            <v>22.6</v>
          </cell>
          <cell r="E17">
            <v>70.708333333333329</v>
          </cell>
          <cell r="F17">
            <v>93</v>
          </cell>
          <cell r="G17">
            <v>53</v>
          </cell>
          <cell r="H17">
            <v>18.36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22.691666666666666</v>
          </cell>
          <cell r="C18">
            <v>26.2</v>
          </cell>
          <cell r="D18">
            <v>20.6</v>
          </cell>
          <cell r="E18">
            <v>86.5</v>
          </cell>
          <cell r="F18">
            <v>96</v>
          </cell>
          <cell r="G18">
            <v>69</v>
          </cell>
          <cell r="H18">
            <v>14.4</v>
          </cell>
          <cell r="I18" t="str">
            <v>O</v>
          </cell>
          <cell r="J18">
            <v>43.92</v>
          </cell>
          <cell r="K18">
            <v>0</v>
          </cell>
        </row>
        <row r="19">
          <cell r="B19">
            <v>24.745833333333337</v>
          </cell>
          <cell r="C19">
            <v>32.5</v>
          </cell>
          <cell r="D19">
            <v>18.8</v>
          </cell>
          <cell r="E19">
            <v>65.333333333333329</v>
          </cell>
          <cell r="F19">
            <v>93</v>
          </cell>
          <cell r="G19">
            <v>27</v>
          </cell>
          <cell r="H19">
            <v>10.44</v>
          </cell>
          <cell r="I19" t="str">
            <v>S</v>
          </cell>
          <cell r="J19">
            <v>34.200000000000003</v>
          </cell>
          <cell r="K19">
            <v>0</v>
          </cell>
        </row>
        <row r="20">
          <cell r="B20">
            <v>24.412499999999998</v>
          </cell>
          <cell r="C20">
            <v>33.200000000000003</v>
          </cell>
          <cell r="D20">
            <v>17.100000000000001</v>
          </cell>
          <cell r="E20">
            <v>52.125</v>
          </cell>
          <cell r="F20">
            <v>80</v>
          </cell>
          <cell r="G20">
            <v>24</v>
          </cell>
          <cell r="H20">
            <v>6.48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26.366666666666671</v>
          </cell>
          <cell r="C21">
            <v>34</v>
          </cell>
          <cell r="D21">
            <v>19.899999999999999</v>
          </cell>
          <cell r="E21">
            <v>46.5</v>
          </cell>
          <cell r="F21">
            <v>64</v>
          </cell>
          <cell r="G21">
            <v>27</v>
          </cell>
          <cell r="H21">
            <v>6.84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27.329166666666669</v>
          </cell>
          <cell r="C22">
            <v>35.200000000000003</v>
          </cell>
          <cell r="D22">
            <v>21.1</v>
          </cell>
          <cell r="E22">
            <v>46.208333333333336</v>
          </cell>
          <cell r="F22">
            <v>68</v>
          </cell>
          <cell r="G22">
            <v>24</v>
          </cell>
          <cell r="H22">
            <v>14.76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27.729166666666668</v>
          </cell>
          <cell r="C23">
            <v>35.799999999999997</v>
          </cell>
          <cell r="D23">
            <v>21</v>
          </cell>
          <cell r="E23">
            <v>41.208333333333336</v>
          </cell>
          <cell r="F23">
            <v>59</v>
          </cell>
          <cell r="G23">
            <v>23</v>
          </cell>
          <cell r="H23">
            <v>15.120000000000001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28.44583333333334</v>
          </cell>
          <cell r="C24">
            <v>36.1</v>
          </cell>
          <cell r="D24">
            <v>21.6</v>
          </cell>
          <cell r="E24">
            <v>42.458333333333336</v>
          </cell>
          <cell r="F24">
            <v>62</v>
          </cell>
          <cell r="G24">
            <v>25</v>
          </cell>
          <cell r="H24">
            <v>15.120000000000001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28.875000000000004</v>
          </cell>
          <cell r="C25">
            <v>36.4</v>
          </cell>
          <cell r="D25">
            <v>23.3</v>
          </cell>
          <cell r="E25">
            <v>43.083333333333336</v>
          </cell>
          <cell r="F25">
            <v>57</v>
          </cell>
          <cell r="G25">
            <v>23</v>
          </cell>
          <cell r="H25">
            <v>14.04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26.866666666666664</v>
          </cell>
          <cell r="C26">
            <v>36.1</v>
          </cell>
          <cell r="D26">
            <v>21.8</v>
          </cell>
          <cell r="E26">
            <v>56.25</v>
          </cell>
          <cell r="F26">
            <v>88</v>
          </cell>
          <cell r="G26">
            <v>31</v>
          </cell>
          <cell r="H26">
            <v>7.2</v>
          </cell>
          <cell r="I26" t="str">
            <v>NE</v>
          </cell>
          <cell r="J26">
            <v>38.159999999999997</v>
          </cell>
          <cell r="K26">
            <v>0</v>
          </cell>
        </row>
        <row r="27">
          <cell r="B27">
            <v>26.649999999999995</v>
          </cell>
          <cell r="C27">
            <v>34.700000000000003</v>
          </cell>
          <cell r="D27">
            <v>20.9</v>
          </cell>
          <cell r="E27">
            <v>65.583333333333329</v>
          </cell>
          <cell r="F27">
            <v>93</v>
          </cell>
          <cell r="G27">
            <v>32</v>
          </cell>
          <cell r="H27">
            <v>13.68</v>
          </cell>
          <cell r="I27" t="str">
            <v>SO</v>
          </cell>
          <cell r="J27">
            <v>33.840000000000003</v>
          </cell>
          <cell r="K27">
            <v>0</v>
          </cell>
        </row>
        <row r="28">
          <cell r="B28">
            <v>26.849999999999998</v>
          </cell>
          <cell r="C28">
            <v>35.299999999999997</v>
          </cell>
          <cell r="D28">
            <v>20.7</v>
          </cell>
          <cell r="E28">
            <v>59.083333333333336</v>
          </cell>
          <cell r="F28">
            <v>82</v>
          </cell>
          <cell r="G28">
            <v>28</v>
          </cell>
          <cell r="H28">
            <v>5.4</v>
          </cell>
          <cell r="I28" t="str">
            <v>S</v>
          </cell>
          <cell r="J28">
            <v>37.440000000000005</v>
          </cell>
          <cell r="K28">
            <v>0</v>
          </cell>
        </row>
        <row r="29">
          <cell r="B29">
            <v>27.104166666666671</v>
          </cell>
          <cell r="C29">
            <v>33.700000000000003</v>
          </cell>
          <cell r="D29">
            <v>21.8</v>
          </cell>
          <cell r="E29">
            <v>54.833333333333336</v>
          </cell>
          <cell r="F29">
            <v>69</v>
          </cell>
          <cell r="G29">
            <v>39</v>
          </cell>
          <cell r="H29">
            <v>16.2</v>
          </cell>
          <cell r="I29" t="str">
            <v>NE</v>
          </cell>
          <cell r="J29">
            <v>42.480000000000004</v>
          </cell>
          <cell r="K29">
            <v>0</v>
          </cell>
        </row>
        <row r="30">
          <cell r="B30">
            <v>26.129166666666666</v>
          </cell>
          <cell r="C30">
            <v>32.700000000000003</v>
          </cell>
          <cell r="D30">
            <v>21.7</v>
          </cell>
          <cell r="E30">
            <v>71.75</v>
          </cell>
          <cell r="F30">
            <v>95</v>
          </cell>
          <cell r="G30">
            <v>50</v>
          </cell>
          <cell r="H30">
            <v>22.68</v>
          </cell>
          <cell r="I30" t="str">
            <v>NE</v>
          </cell>
          <cell r="J30">
            <v>47.88</v>
          </cell>
          <cell r="K30">
            <v>0</v>
          </cell>
        </row>
        <row r="31">
          <cell r="B31">
            <v>22.170833333333334</v>
          </cell>
          <cell r="C31">
            <v>24.3</v>
          </cell>
          <cell r="D31">
            <v>20.2</v>
          </cell>
          <cell r="E31">
            <v>93.041666666666671</v>
          </cell>
          <cell r="F31">
            <v>96</v>
          </cell>
          <cell r="G31">
            <v>82</v>
          </cell>
          <cell r="H31">
            <v>3.6</v>
          </cell>
          <cell r="I31" t="str">
            <v>N</v>
          </cell>
          <cell r="J31">
            <v>32.76</v>
          </cell>
          <cell r="K31">
            <v>0</v>
          </cell>
        </row>
        <row r="32">
          <cell r="B32">
            <v>23.354166666666668</v>
          </cell>
          <cell r="C32">
            <v>29.9</v>
          </cell>
          <cell r="D32">
            <v>19.600000000000001</v>
          </cell>
          <cell r="E32">
            <v>83.833333333333329</v>
          </cell>
          <cell r="F32">
            <v>96</v>
          </cell>
          <cell r="G32">
            <v>56</v>
          </cell>
          <cell r="H32">
            <v>0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25.787500000000005</v>
          </cell>
          <cell r="C33">
            <v>32.200000000000003</v>
          </cell>
          <cell r="D33">
            <v>21</v>
          </cell>
          <cell r="E33">
            <v>72.5</v>
          </cell>
          <cell r="F33">
            <v>92</v>
          </cell>
          <cell r="G33">
            <v>47</v>
          </cell>
          <cell r="H33">
            <v>16.920000000000002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27.837500000000006</v>
          </cell>
          <cell r="C34">
            <v>34.5</v>
          </cell>
          <cell r="D34">
            <v>22.6</v>
          </cell>
          <cell r="E34">
            <v>63.125</v>
          </cell>
          <cell r="F34">
            <v>81</v>
          </cell>
          <cell r="G34">
            <v>36</v>
          </cell>
          <cell r="H34">
            <v>6.84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28.237500000000001</v>
          </cell>
          <cell r="C5">
            <v>37.299999999999997</v>
          </cell>
          <cell r="D5">
            <v>20.100000000000001</v>
          </cell>
          <cell r="E5">
            <v>50.083333333333336</v>
          </cell>
          <cell r="F5">
            <v>78</v>
          </cell>
          <cell r="G5">
            <v>21</v>
          </cell>
          <cell r="H5">
            <v>19.079999999999998</v>
          </cell>
          <cell r="I5" t="str">
            <v>SE</v>
          </cell>
          <cell r="J5">
            <v>41.76</v>
          </cell>
          <cell r="K5">
            <v>0</v>
          </cell>
        </row>
        <row r="6">
          <cell r="B6">
            <v>29.137500000000003</v>
          </cell>
          <cell r="C6">
            <v>37.9</v>
          </cell>
          <cell r="D6">
            <v>22.7</v>
          </cell>
          <cell r="E6">
            <v>51.083333333333336</v>
          </cell>
          <cell r="F6">
            <v>80</v>
          </cell>
          <cell r="G6">
            <v>24</v>
          </cell>
          <cell r="H6">
            <v>14.04</v>
          </cell>
          <cell r="I6" t="str">
            <v>NO</v>
          </cell>
          <cell r="J6">
            <v>33.119999999999997</v>
          </cell>
          <cell r="K6">
            <v>0</v>
          </cell>
        </row>
        <row r="7">
          <cell r="B7">
            <v>29.787499999999994</v>
          </cell>
          <cell r="C7">
            <v>37.1</v>
          </cell>
          <cell r="D7">
            <v>23.9</v>
          </cell>
          <cell r="E7">
            <v>49.5</v>
          </cell>
          <cell r="F7">
            <v>68</v>
          </cell>
          <cell r="G7">
            <v>28</v>
          </cell>
          <cell r="H7">
            <v>14.04</v>
          </cell>
          <cell r="I7" t="str">
            <v>NO</v>
          </cell>
          <cell r="J7">
            <v>50.04</v>
          </cell>
          <cell r="K7">
            <v>0</v>
          </cell>
        </row>
        <row r="8">
          <cell r="B8">
            <v>28.775000000000002</v>
          </cell>
          <cell r="C8">
            <v>36.4</v>
          </cell>
          <cell r="D8">
            <v>22.3</v>
          </cell>
          <cell r="E8">
            <v>55.75</v>
          </cell>
          <cell r="F8">
            <v>84</v>
          </cell>
          <cell r="G8">
            <v>28</v>
          </cell>
          <cell r="H8">
            <v>17.28</v>
          </cell>
          <cell r="I8" t="str">
            <v>NO</v>
          </cell>
          <cell r="J8">
            <v>41.4</v>
          </cell>
          <cell r="K8">
            <v>0</v>
          </cell>
        </row>
        <row r="9">
          <cell r="B9">
            <v>30.683333333333334</v>
          </cell>
          <cell r="C9">
            <v>38.200000000000003</v>
          </cell>
          <cell r="D9">
            <v>24.2</v>
          </cell>
          <cell r="E9">
            <v>46</v>
          </cell>
          <cell r="F9">
            <v>68</v>
          </cell>
          <cell r="G9">
            <v>25</v>
          </cell>
          <cell r="H9">
            <v>24.48</v>
          </cell>
          <cell r="I9" t="str">
            <v>NO</v>
          </cell>
          <cell r="J9">
            <v>55.440000000000005</v>
          </cell>
          <cell r="K9">
            <v>0</v>
          </cell>
        </row>
        <row r="10">
          <cell r="B10">
            <v>27.512500000000003</v>
          </cell>
          <cell r="C10">
            <v>35.1</v>
          </cell>
          <cell r="D10">
            <v>23.5</v>
          </cell>
          <cell r="E10">
            <v>64.041666666666671</v>
          </cell>
          <cell r="F10">
            <v>82</v>
          </cell>
          <cell r="G10">
            <v>34</v>
          </cell>
          <cell r="H10">
            <v>24.48</v>
          </cell>
          <cell r="I10" t="str">
            <v>N</v>
          </cell>
          <cell r="J10">
            <v>47.88</v>
          </cell>
          <cell r="K10">
            <v>0</v>
          </cell>
        </row>
        <row r="11">
          <cell r="B11">
            <v>25.94583333333334</v>
          </cell>
          <cell r="C11">
            <v>33.6</v>
          </cell>
          <cell r="D11">
            <v>21.7</v>
          </cell>
          <cell r="E11">
            <v>69.833333333333329</v>
          </cell>
          <cell r="F11">
            <v>89</v>
          </cell>
          <cell r="G11">
            <v>41</v>
          </cell>
          <cell r="H11">
            <v>18.36</v>
          </cell>
          <cell r="I11" t="str">
            <v>NE</v>
          </cell>
          <cell r="J11">
            <v>35.28</v>
          </cell>
          <cell r="K11">
            <v>0</v>
          </cell>
        </row>
        <row r="12">
          <cell r="B12">
            <v>25.004166666666663</v>
          </cell>
          <cell r="C12">
            <v>32.200000000000003</v>
          </cell>
          <cell r="D12">
            <v>21</v>
          </cell>
          <cell r="E12">
            <v>71.583333333333329</v>
          </cell>
          <cell r="F12">
            <v>93</v>
          </cell>
          <cell r="G12">
            <v>38</v>
          </cell>
          <cell r="H12">
            <v>10.08</v>
          </cell>
          <cell r="I12" t="str">
            <v>NO</v>
          </cell>
          <cell r="J12">
            <v>32.04</v>
          </cell>
          <cell r="K12">
            <v>0</v>
          </cell>
        </row>
        <row r="13">
          <cell r="B13">
            <v>25.595833333333331</v>
          </cell>
          <cell r="C13">
            <v>31.9</v>
          </cell>
          <cell r="D13">
            <v>22.6</v>
          </cell>
          <cell r="E13">
            <v>72.791666666666671</v>
          </cell>
          <cell r="F13">
            <v>87</v>
          </cell>
          <cell r="G13">
            <v>48</v>
          </cell>
          <cell r="H13">
            <v>9.7200000000000006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24.224999999999994</v>
          </cell>
          <cell r="C14">
            <v>30.9</v>
          </cell>
          <cell r="D14">
            <v>20.8</v>
          </cell>
          <cell r="E14">
            <v>81.458333333333329</v>
          </cell>
          <cell r="F14">
            <v>95</v>
          </cell>
          <cell r="G14">
            <v>54</v>
          </cell>
          <cell r="H14">
            <v>14.04</v>
          </cell>
          <cell r="I14" t="str">
            <v>N</v>
          </cell>
          <cell r="J14">
            <v>39.96</v>
          </cell>
          <cell r="K14">
            <v>0</v>
          </cell>
        </row>
        <row r="15">
          <cell r="B15">
            <v>25.683333333333334</v>
          </cell>
          <cell r="C15">
            <v>34.6</v>
          </cell>
          <cell r="D15">
            <v>20.100000000000001</v>
          </cell>
          <cell r="E15">
            <v>75</v>
          </cell>
          <cell r="F15">
            <v>95</v>
          </cell>
          <cell r="G15">
            <v>36</v>
          </cell>
          <cell r="H15">
            <v>11.879999999999999</v>
          </cell>
          <cell r="I15" t="str">
            <v>SE</v>
          </cell>
          <cell r="J15">
            <v>31.680000000000003</v>
          </cell>
          <cell r="K15">
            <v>0</v>
          </cell>
        </row>
        <row r="16">
          <cell r="B16">
            <v>26.995833333333337</v>
          </cell>
          <cell r="C16">
            <v>35.5</v>
          </cell>
          <cell r="D16">
            <v>22.1</v>
          </cell>
          <cell r="E16">
            <v>67.541666666666671</v>
          </cell>
          <cell r="F16">
            <v>89</v>
          </cell>
          <cell r="G16">
            <v>34</v>
          </cell>
          <cell r="H16">
            <v>14.04</v>
          </cell>
          <cell r="I16" t="str">
            <v>L</v>
          </cell>
          <cell r="J16">
            <v>47.519999999999996</v>
          </cell>
          <cell r="K16">
            <v>0</v>
          </cell>
        </row>
        <row r="17">
          <cell r="B17">
            <v>25.654166666666665</v>
          </cell>
          <cell r="C17">
            <v>33.1</v>
          </cell>
          <cell r="D17">
            <v>21.2</v>
          </cell>
          <cell r="E17">
            <v>75.875</v>
          </cell>
          <cell r="F17">
            <v>95</v>
          </cell>
          <cell r="G17">
            <v>45</v>
          </cell>
          <cell r="H17">
            <v>23.040000000000003</v>
          </cell>
          <cell r="I17" t="str">
            <v>SE</v>
          </cell>
          <cell r="J17">
            <v>44.28</v>
          </cell>
          <cell r="K17">
            <v>23.6</v>
          </cell>
        </row>
        <row r="18">
          <cell r="B18">
            <v>21.683333333333334</v>
          </cell>
          <cell r="C18">
            <v>23</v>
          </cell>
          <cell r="D18">
            <v>20.7</v>
          </cell>
          <cell r="E18">
            <v>92.625</v>
          </cell>
          <cell r="F18">
            <v>95</v>
          </cell>
          <cell r="G18">
            <v>82</v>
          </cell>
          <cell r="H18">
            <v>13.32</v>
          </cell>
          <cell r="I18" t="str">
            <v>NO</v>
          </cell>
          <cell r="J18">
            <v>28.08</v>
          </cell>
          <cell r="K18">
            <v>28.199999999999996</v>
          </cell>
        </row>
        <row r="19">
          <cell r="B19">
            <v>24.708333333333332</v>
          </cell>
          <cell r="C19">
            <v>31</v>
          </cell>
          <cell r="D19">
            <v>20.9</v>
          </cell>
          <cell r="E19">
            <v>73</v>
          </cell>
          <cell r="F19">
            <v>95</v>
          </cell>
          <cell r="G19">
            <v>35</v>
          </cell>
          <cell r="H19">
            <v>11.16</v>
          </cell>
          <cell r="I19" t="str">
            <v>S</v>
          </cell>
          <cell r="J19">
            <v>32.4</v>
          </cell>
          <cell r="K19">
            <v>0</v>
          </cell>
        </row>
        <row r="20">
          <cell r="B20">
            <v>25.770833333333332</v>
          </cell>
          <cell r="C20">
            <v>33.200000000000003</v>
          </cell>
          <cell r="D20">
            <v>17.600000000000001</v>
          </cell>
          <cell r="E20">
            <v>52.25</v>
          </cell>
          <cell r="F20">
            <v>83</v>
          </cell>
          <cell r="G20">
            <v>23</v>
          </cell>
          <cell r="H20">
            <v>9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27.020833333333332</v>
          </cell>
          <cell r="C21">
            <v>34.799999999999997</v>
          </cell>
          <cell r="D21">
            <v>18.100000000000001</v>
          </cell>
          <cell r="E21">
            <v>45.833333333333336</v>
          </cell>
          <cell r="F21">
            <v>75</v>
          </cell>
          <cell r="G21">
            <v>21</v>
          </cell>
          <cell r="H21">
            <v>9.7200000000000006</v>
          </cell>
          <cell r="I21" t="str">
            <v>SE</v>
          </cell>
          <cell r="J21">
            <v>25.92</v>
          </cell>
          <cell r="K21">
            <v>0</v>
          </cell>
        </row>
        <row r="22">
          <cell r="B22">
            <v>29.137499999999999</v>
          </cell>
          <cell r="C22">
            <v>35.9</v>
          </cell>
          <cell r="D22">
            <v>22.9</v>
          </cell>
          <cell r="E22">
            <v>39.833333333333336</v>
          </cell>
          <cell r="F22">
            <v>62</v>
          </cell>
          <cell r="G22">
            <v>25</v>
          </cell>
          <cell r="H22">
            <v>23.759999999999998</v>
          </cell>
          <cell r="I22" t="str">
            <v>NE</v>
          </cell>
          <cell r="J22">
            <v>38.519999999999996</v>
          </cell>
          <cell r="K22">
            <v>0</v>
          </cell>
        </row>
        <row r="23">
          <cell r="B23">
            <v>28.220833333333335</v>
          </cell>
          <cell r="C23">
            <v>35.4</v>
          </cell>
          <cell r="D23">
            <v>21.2</v>
          </cell>
          <cell r="E23">
            <v>46.833333333333336</v>
          </cell>
          <cell r="F23">
            <v>69</v>
          </cell>
          <cell r="G23">
            <v>25</v>
          </cell>
          <cell r="H23">
            <v>10.08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28.849999999999998</v>
          </cell>
          <cell r="C24">
            <v>36.6</v>
          </cell>
          <cell r="D24">
            <v>21.4</v>
          </cell>
          <cell r="E24">
            <v>39.583333333333336</v>
          </cell>
          <cell r="F24">
            <v>67</v>
          </cell>
          <cell r="G24">
            <v>19</v>
          </cell>
          <cell r="H24">
            <v>8.2799999999999994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28.375000000000004</v>
          </cell>
          <cell r="C25">
            <v>35.4</v>
          </cell>
          <cell r="D25">
            <v>21.6</v>
          </cell>
          <cell r="E25">
            <v>47.083333333333336</v>
          </cell>
          <cell r="F25">
            <v>70</v>
          </cell>
          <cell r="G25">
            <v>27</v>
          </cell>
          <cell r="H25">
            <v>7.5600000000000005</v>
          </cell>
          <cell r="I25" t="str">
            <v>SE</v>
          </cell>
          <cell r="J25">
            <v>22.68</v>
          </cell>
          <cell r="K25">
            <v>0</v>
          </cell>
        </row>
        <row r="26">
          <cell r="B26">
            <v>27.212500000000006</v>
          </cell>
          <cell r="C26">
            <v>35.299999999999997</v>
          </cell>
          <cell r="D26">
            <v>21.9</v>
          </cell>
          <cell r="E26">
            <v>58.458333333333336</v>
          </cell>
          <cell r="F26">
            <v>77</v>
          </cell>
          <cell r="G26">
            <v>36</v>
          </cell>
          <cell r="H26">
            <v>12.6</v>
          </cell>
          <cell r="I26" t="str">
            <v>NO</v>
          </cell>
          <cell r="J26">
            <v>43.92</v>
          </cell>
          <cell r="K26">
            <v>0</v>
          </cell>
        </row>
        <row r="27">
          <cell r="B27">
            <v>26.862500000000001</v>
          </cell>
          <cell r="C27">
            <v>33.799999999999997</v>
          </cell>
          <cell r="D27">
            <v>20.399999999999999</v>
          </cell>
          <cell r="E27">
            <v>60.791666666666664</v>
          </cell>
          <cell r="F27">
            <v>84</v>
          </cell>
          <cell r="G27">
            <v>36</v>
          </cell>
          <cell r="H27">
            <v>10.08</v>
          </cell>
          <cell r="I27" t="str">
            <v>NO</v>
          </cell>
          <cell r="J27">
            <v>24.840000000000003</v>
          </cell>
          <cell r="K27">
            <v>0</v>
          </cell>
        </row>
        <row r="28">
          <cell r="B28">
            <v>26.783333333333331</v>
          </cell>
          <cell r="C28">
            <v>34</v>
          </cell>
          <cell r="D28">
            <v>21.3</v>
          </cell>
          <cell r="E28">
            <v>70.166666666666671</v>
          </cell>
          <cell r="F28">
            <v>91</v>
          </cell>
          <cell r="G28">
            <v>40</v>
          </cell>
          <cell r="H28">
            <v>11.16</v>
          </cell>
          <cell r="I28" t="str">
            <v>NO</v>
          </cell>
          <cell r="J28">
            <v>45</v>
          </cell>
          <cell r="K28">
            <v>0</v>
          </cell>
        </row>
        <row r="29">
          <cell r="B29">
            <v>26.729166666666668</v>
          </cell>
          <cell r="C29">
            <v>33</v>
          </cell>
          <cell r="D29">
            <v>23.2</v>
          </cell>
          <cell r="E29">
            <v>69.375</v>
          </cell>
          <cell r="F29">
            <v>84</v>
          </cell>
          <cell r="G29">
            <v>46</v>
          </cell>
          <cell r="H29">
            <v>16.920000000000002</v>
          </cell>
          <cell r="I29" t="str">
            <v>NE</v>
          </cell>
          <cell r="J29">
            <v>72</v>
          </cell>
          <cell r="K29">
            <v>0</v>
          </cell>
        </row>
        <row r="30">
          <cell r="B30">
            <v>26.662499999999994</v>
          </cell>
          <cell r="C30">
            <v>32.700000000000003</v>
          </cell>
          <cell r="D30">
            <v>21.7</v>
          </cell>
          <cell r="E30">
            <v>73.75</v>
          </cell>
          <cell r="F30">
            <v>95</v>
          </cell>
          <cell r="G30">
            <v>52</v>
          </cell>
          <cell r="H30">
            <v>15.48</v>
          </cell>
          <cell r="I30" t="str">
            <v>NE</v>
          </cell>
          <cell r="J30">
            <v>44.64</v>
          </cell>
          <cell r="K30">
            <v>0</v>
          </cell>
        </row>
        <row r="31">
          <cell r="B31">
            <v>24.304166666666671</v>
          </cell>
          <cell r="C31">
            <v>25.9</v>
          </cell>
          <cell r="D31">
            <v>23.1</v>
          </cell>
          <cell r="E31">
            <v>82.5</v>
          </cell>
          <cell r="F31">
            <v>89</v>
          </cell>
          <cell r="G31">
            <v>72</v>
          </cell>
          <cell r="H31">
            <v>16.920000000000002</v>
          </cell>
          <cell r="I31" t="str">
            <v>NO</v>
          </cell>
          <cell r="J31">
            <v>32.4</v>
          </cell>
          <cell r="K31">
            <v>0</v>
          </cell>
        </row>
        <row r="32">
          <cell r="B32">
            <v>25.095833333333335</v>
          </cell>
          <cell r="C32">
            <v>31</v>
          </cell>
          <cell r="D32">
            <v>20.8</v>
          </cell>
          <cell r="E32">
            <v>80.583333333333329</v>
          </cell>
          <cell r="F32">
            <v>96</v>
          </cell>
          <cell r="G32">
            <v>54</v>
          </cell>
          <cell r="H32">
            <v>8.64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25.195833333333329</v>
          </cell>
          <cell r="C33">
            <v>31.2</v>
          </cell>
          <cell r="D33">
            <v>22.2</v>
          </cell>
          <cell r="E33">
            <v>84</v>
          </cell>
          <cell r="F33">
            <v>94</v>
          </cell>
          <cell r="G33">
            <v>54</v>
          </cell>
          <cell r="H33">
            <v>11.520000000000001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27.525000000000006</v>
          </cell>
          <cell r="C34">
            <v>34.1</v>
          </cell>
          <cell r="D34">
            <v>22.7</v>
          </cell>
          <cell r="E34">
            <v>71.875</v>
          </cell>
          <cell r="F34">
            <v>92</v>
          </cell>
          <cell r="G34">
            <v>40</v>
          </cell>
          <cell r="H34">
            <v>10.44</v>
          </cell>
          <cell r="I34" t="str">
            <v>NO</v>
          </cell>
          <cell r="J34">
            <v>24.48</v>
          </cell>
          <cell r="K34">
            <v>0</v>
          </cell>
        </row>
        <row r="35">
          <cell r="I35" t="str">
            <v>NO</v>
          </cell>
        </row>
      </sheetData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25.95</v>
          </cell>
          <cell r="C5">
            <v>33.1</v>
          </cell>
          <cell r="D5">
            <v>21.1</v>
          </cell>
          <cell r="E5">
            <v>70.208333333333329</v>
          </cell>
          <cell r="F5">
            <v>95</v>
          </cell>
          <cell r="G5">
            <v>38</v>
          </cell>
          <cell r="H5">
            <v>25.2</v>
          </cell>
          <cell r="I5" t="str">
            <v>N</v>
          </cell>
          <cell r="J5">
            <v>46.080000000000005</v>
          </cell>
          <cell r="K5">
            <v>5.6000000000000005</v>
          </cell>
        </row>
        <row r="6">
          <cell r="B6">
            <v>27.104166666666668</v>
          </cell>
          <cell r="C6">
            <v>36.4</v>
          </cell>
          <cell r="D6">
            <v>20.8</v>
          </cell>
          <cell r="E6">
            <v>61.125</v>
          </cell>
          <cell r="F6">
            <v>83</v>
          </cell>
          <cell r="G6">
            <v>30</v>
          </cell>
          <cell r="H6">
            <v>23.759999999999998</v>
          </cell>
          <cell r="I6" t="str">
            <v>L</v>
          </cell>
          <cell r="J6">
            <v>84.960000000000008</v>
          </cell>
          <cell r="K6">
            <v>6.2</v>
          </cell>
        </row>
        <row r="7">
          <cell r="B7">
            <v>26.887499999999999</v>
          </cell>
          <cell r="C7">
            <v>31.7</v>
          </cell>
          <cell r="D7">
            <v>22.9</v>
          </cell>
          <cell r="E7">
            <v>64</v>
          </cell>
          <cell r="F7">
            <v>88</v>
          </cell>
          <cell r="G7">
            <v>43</v>
          </cell>
          <cell r="H7">
            <v>21.6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28.312499999999996</v>
          </cell>
          <cell r="C8">
            <v>36.1</v>
          </cell>
          <cell r="D8">
            <v>22.9</v>
          </cell>
          <cell r="E8">
            <v>54.833333333333336</v>
          </cell>
          <cell r="F8">
            <v>77</v>
          </cell>
          <cell r="G8">
            <v>27</v>
          </cell>
          <cell r="H8">
            <v>19.440000000000001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26.829166666666666</v>
          </cell>
          <cell r="C9">
            <v>35.9</v>
          </cell>
          <cell r="D9">
            <v>22.3</v>
          </cell>
          <cell r="E9">
            <v>64.041666666666671</v>
          </cell>
          <cell r="F9">
            <v>91</v>
          </cell>
          <cell r="G9">
            <v>31</v>
          </cell>
          <cell r="H9">
            <v>27.36</v>
          </cell>
          <cell r="I9" t="str">
            <v>NE</v>
          </cell>
          <cell r="J9">
            <v>57.6</v>
          </cell>
          <cell r="K9">
            <v>5.8</v>
          </cell>
        </row>
        <row r="10">
          <cell r="B10">
            <v>25.058333333333334</v>
          </cell>
          <cell r="C10">
            <v>32.5</v>
          </cell>
          <cell r="D10">
            <v>22</v>
          </cell>
          <cell r="E10">
            <v>74.583333333333329</v>
          </cell>
          <cell r="F10">
            <v>91</v>
          </cell>
          <cell r="G10">
            <v>43</v>
          </cell>
          <cell r="H10">
            <v>19.8</v>
          </cell>
          <cell r="I10" t="str">
            <v>NE</v>
          </cell>
          <cell r="J10">
            <v>34.56</v>
          </cell>
          <cell r="K10">
            <v>5.4</v>
          </cell>
        </row>
        <row r="11">
          <cell r="B11">
            <v>25.562499999999996</v>
          </cell>
          <cell r="C11">
            <v>34.299999999999997</v>
          </cell>
          <cell r="D11">
            <v>21.8</v>
          </cell>
          <cell r="E11">
            <v>75.666666666666671</v>
          </cell>
          <cell r="F11">
            <v>92</v>
          </cell>
          <cell r="G11">
            <v>40</v>
          </cell>
          <cell r="H11">
            <v>31.319999999999997</v>
          </cell>
          <cell r="I11" t="str">
            <v>L</v>
          </cell>
          <cell r="J11">
            <v>50.76</v>
          </cell>
          <cell r="K11">
            <v>5</v>
          </cell>
        </row>
        <row r="12">
          <cell r="B12">
            <v>23.566666666666666</v>
          </cell>
          <cell r="C12">
            <v>29.1</v>
          </cell>
          <cell r="D12">
            <v>20.2</v>
          </cell>
          <cell r="E12">
            <v>83.791666666666671</v>
          </cell>
          <cell r="F12">
            <v>96</v>
          </cell>
          <cell r="G12">
            <v>62</v>
          </cell>
          <cell r="H12">
            <v>21.6</v>
          </cell>
          <cell r="I12" t="str">
            <v>L</v>
          </cell>
          <cell r="J12">
            <v>51.12</v>
          </cell>
          <cell r="K12">
            <v>22.199999999999996</v>
          </cell>
        </row>
        <row r="13">
          <cell r="B13">
            <v>26.016666666666666</v>
          </cell>
          <cell r="C13">
            <v>33.1</v>
          </cell>
          <cell r="D13">
            <v>22.2</v>
          </cell>
          <cell r="E13">
            <v>74.291666666666671</v>
          </cell>
          <cell r="F13">
            <v>92</v>
          </cell>
          <cell r="G13">
            <v>44</v>
          </cell>
          <cell r="H13">
            <v>24.12</v>
          </cell>
          <cell r="I13" t="str">
            <v>L</v>
          </cell>
          <cell r="J13">
            <v>50.4</v>
          </cell>
          <cell r="K13">
            <v>0</v>
          </cell>
        </row>
        <row r="14">
          <cell r="B14">
            <v>26.191666666666674</v>
          </cell>
          <cell r="C14">
            <v>32.1</v>
          </cell>
          <cell r="D14">
            <v>22.7</v>
          </cell>
          <cell r="E14">
            <v>70.333333333333329</v>
          </cell>
          <cell r="F14">
            <v>90</v>
          </cell>
          <cell r="G14">
            <v>47</v>
          </cell>
          <cell r="H14">
            <v>19.8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25.379166666666666</v>
          </cell>
          <cell r="C15">
            <v>34.4</v>
          </cell>
          <cell r="D15">
            <v>22</v>
          </cell>
          <cell r="E15">
            <v>73.916666666666671</v>
          </cell>
          <cell r="F15">
            <v>91</v>
          </cell>
          <cell r="G15">
            <v>39</v>
          </cell>
          <cell r="H15">
            <v>34.92</v>
          </cell>
          <cell r="I15" t="str">
            <v>SE</v>
          </cell>
          <cell r="J15">
            <v>56.88</v>
          </cell>
          <cell r="K15">
            <v>0</v>
          </cell>
        </row>
        <row r="16">
          <cell r="B16">
            <v>26.891666666666666</v>
          </cell>
          <cell r="C16">
            <v>34.5</v>
          </cell>
          <cell r="D16">
            <v>21.5</v>
          </cell>
          <cell r="E16">
            <v>66.708333333333329</v>
          </cell>
          <cell r="F16">
            <v>95</v>
          </cell>
          <cell r="G16">
            <v>35</v>
          </cell>
          <cell r="H16">
            <v>29.52</v>
          </cell>
          <cell r="I16" t="str">
            <v>SE</v>
          </cell>
          <cell r="J16">
            <v>55.440000000000005</v>
          </cell>
          <cell r="K16">
            <v>0</v>
          </cell>
        </row>
        <row r="17">
          <cell r="B17">
            <v>23.454166666666666</v>
          </cell>
          <cell r="C17">
            <v>28.4</v>
          </cell>
          <cell r="D17">
            <v>21.4</v>
          </cell>
          <cell r="E17">
            <v>83.125</v>
          </cell>
          <cell r="F17">
            <v>94</v>
          </cell>
          <cell r="G17">
            <v>57</v>
          </cell>
          <cell r="H17">
            <v>24.840000000000003</v>
          </cell>
          <cell r="I17" t="str">
            <v>NE</v>
          </cell>
          <cell r="J17">
            <v>45.36</v>
          </cell>
          <cell r="K17">
            <v>8.5999999999999979</v>
          </cell>
        </row>
        <row r="18">
          <cell r="B18">
            <v>23.716666666666665</v>
          </cell>
          <cell r="C18">
            <v>28.8</v>
          </cell>
          <cell r="D18">
            <v>21.1</v>
          </cell>
          <cell r="E18">
            <v>79.583333333333329</v>
          </cell>
          <cell r="F18">
            <v>95</v>
          </cell>
          <cell r="G18">
            <v>62</v>
          </cell>
          <cell r="H18">
            <v>22.32</v>
          </cell>
          <cell r="I18" t="str">
            <v>NE</v>
          </cell>
          <cell r="J18">
            <v>50.04</v>
          </cell>
          <cell r="K18">
            <v>1.2</v>
          </cell>
        </row>
        <row r="19">
          <cell r="B19">
            <v>23.120833333333334</v>
          </cell>
          <cell r="C19">
            <v>27</v>
          </cell>
          <cell r="D19">
            <v>21.1</v>
          </cell>
          <cell r="E19">
            <v>88.333333333333329</v>
          </cell>
          <cell r="F19">
            <v>97</v>
          </cell>
          <cell r="G19">
            <v>68</v>
          </cell>
          <cell r="H19">
            <v>14.76</v>
          </cell>
          <cell r="I19" t="str">
            <v>NO</v>
          </cell>
          <cell r="J19">
            <v>20.16</v>
          </cell>
          <cell r="K19">
            <v>0.60000000000000009</v>
          </cell>
        </row>
        <row r="20">
          <cell r="B20">
            <v>25.733333333333334</v>
          </cell>
          <cell r="C20">
            <v>33.4</v>
          </cell>
          <cell r="D20">
            <v>20.3</v>
          </cell>
          <cell r="E20">
            <v>70.916666666666671</v>
          </cell>
          <cell r="F20">
            <v>94</v>
          </cell>
          <cell r="G20">
            <v>39</v>
          </cell>
          <cell r="H20">
            <v>15.840000000000002</v>
          </cell>
          <cell r="I20" t="str">
            <v>NE</v>
          </cell>
          <cell r="J20">
            <v>37.800000000000004</v>
          </cell>
          <cell r="K20">
            <v>0</v>
          </cell>
        </row>
        <row r="21">
          <cell r="B21">
            <v>26.912499999999994</v>
          </cell>
          <cell r="C21">
            <v>35.700000000000003</v>
          </cell>
          <cell r="D21">
            <v>19.600000000000001</v>
          </cell>
          <cell r="E21">
            <v>57.958333333333336</v>
          </cell>
          <cell r="F21">
            <v>87</v>
          </cell>
          <cell r="G21">
            <v>27</v>
          </cell>
          <cell r="H21">
            <v>19.8</v>
          </cell>
          <cell r="I21" t="str">
            <v>SE</v>
          </cell>
          <cell r="J21">
            <v>61.560000000000009</v>
          </cell>
          <cell r="K21">
            <v>12.8</v>
          </cell>
        </row>
        <row r="22">
          <cell r="B22">
            <v>26.699999999999992</v>
          </cell>
          <cell r="C22">
            <v>33.5</v>
          </cell>
          <cell r="D22">
            <v>22.2</v>
          </cell>
          <cell r="E22">
            <v>66.833333333333329</v>
          </cell>
          <cell r="F22">
            <v>88</v>
          </cell>
          <cell r="G22">
            <v>38</v>
          </cell>
          <cell r="H22">
            <v>23.040000000000003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25.420833333333331</v>
          </cell>
          <cell r="C23">
            <v>32.5</v>
          </cell>
          <cell r="D23">
            <v>18.8</v>
          </cell>
          <cell r="E23">
            <v>71.041666666666671</v>
          </cell>
          <cell r="F23">
            <v>97</v>
          </cell>
          <cell r="G23">
            <v>45</v>
          </cell>
          <cell r="H23">
            <v>43.56</v>
          </cell>
          <cell r="I23" t="str">
            <v>L</v>
          </cell>
          <cell r="J23">
            <v>88.92</v>
          </cell>
          <cell r="K23">
            <v>18.8</v>
          </cell>
        </row>
        <row r="24">
          <cell r="B24">
            <v>26.30416666666666</v>
          </cell>
          <cell r="C24">
            <v>34</v>
          </cell>
          <cell r="D24">
            <v>20.7</v>
          </cell>
          <cell r="E24">
            <v>66.791666666666671</v>
          </cell>
          <cell r="F24">
            <v>92</v>
          </cell>
          <cell r="G24">
            <v>34</v>
          </cell>
          <cell r="H24">
            <v>33.840000000000003</v>
          </cell>
          <cell r="I24" t="str">
            <v>NE</v>
          </cell>
          <cell r="J24">
            <v>49.32</v>
          </cell>
          <cell r="K24">
            <v>0</v>
          </cell>
        </row>
        <row r="25">
          <cell r="B25">
            <v>24.850000000000005</v>
          </cell>
          <cell r="C25">
            <v>33.200000000000003</v>
          </cell>
          <cell r="D25">
            <v>21.5</v>
          </cell>
          <cell r="E25">
            <v>73</v>
          </cell>
          <cell r="F25">
            <v>88</v>
          </cell>
          <cell r="G25">
            <v>41</v>
          </cell>
          <cell r="H25">
            <v>19.8</v>
          </cell>
          <cell r="I25" t="str">
            <v>NE</v>
          </cell>
          <cell r="J25">
            <v>48.6</v>
          </cell>
          <cell r="K25">
            <v>8.1999999999999993</v>
          </cell>
        </row>
        <row r="26">
          <cell r="B26">
            <v>24.216666666666669</v>
          </cell>
          <cell r="C26">
            <v>32.4</v>
          </cell>
          <cell r="D26">
            <v>19</v>
          </cell>
          <cell r="E26">
            <v>72.541666666666671</v>
          </cell>
          <cell r="F26">
            <v>94</v>
          </cell>
          <cell r="G26">
            <v>43</v>
          </cell>
          <cell r="H26">
            <v>47.16</v>
          </cell>
          <cell r="I26" t="str">
            <v>NE</v>
          </cell>
          <cell r="J26">
            <v>42.480000000000004</v>
          </cell>
          <cell r="K26">
            <v>12.4</v>
          </cell>
        </row>
        <row r="27">
          <cell r="B27">
            <v>24.829166666666666</v>
          </cell>
          <cell r="C27">
            <v>31.6</v>
          </cell>
          <cell r="D27">
            <v>20.2</v>
          </cell>
          <cell r="E27">
            <v>74.583333333333329</v>
          </cell>
          <cell r="F27">
            <v>91</v>
          </cell>
          <cell r="G27">
            <v>49</v>
          </cell>
          <cell r="H27">
            <v>15.840000000000002</v>
          </cell>
          <cell r="I27" t="str">
            <v>L</v>
          </cell>
          <cell r="J27">
            <v>36.72</v>
          </cell>
          <cell r="K27">
            <v>2.2000000000000002</v>
          </cell>
        </row>
        <row r="28">
          <cell r="B28">
            <v>26.537499999999998</v>
          </cell>
          <cell r="C28">
            <v>32.9</v>
          </cell>
          <cell r="D28">
            <v>21.6</v>
          </cell>
          <cell r="E28">
            <v>66.375</v>
          </cell>
          <cell r="F28">
            <v>87</v>
          </cell>
          <cell r="G28">
            <v>40</v>
          </cell>
          <cell r="H28">
            <v>14.4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26.833333333333329</v>
          </cell>
          <cell r="C29">
            <v>32.5</v>
          </cell>
          <cell r="D29">
            <v>23.2</v>
          </cell>
          <cell r="E29">
            <v>69.833333333333329</v>
          </cell>
          <cell r="F29">
            <v>83</v>
          </cell>
          <cell r="G29">
            <v>48</v>
          </cell>
          <cell r="H29">
            <v>21.240000000000002</v>
          </cell>
          <cell r="I29" t="str">
            <v>NE</v>
          </cell>
          <cell r="J29">
            <v>52.92</v>
          </cell>
          <cell r="K29">
            <v>2</v>
          </cell>
        </row>
        <row r="30">
          <cell r="B30">
            <v>27.204166666666669</v>
          </cell>
          <cell r="C30">
            <v>33.9</v>
          </cell>
          <cell r="D30">
            <v>23</v>
          </cell>
          <cell r="E30">
            <v>67.75</v>
          </cell>
          <cell r="F30">
            <v>84</v>
          </cell>
          <cell r="G30">
            <v>41</v>
          </cell>
          <cell r="H30">
            <v>28.8</v>
          </cell>
          <cell r="I30" t="str">
            <v>NE</v>
          </cell>
          <cell r="J30">
            <v>45</v>
          </cell>
          <cell r="K30">
            <v>0.8</v>
          </cell>
        </row>
        <row r="31">
          <cell r="B31">
            <v>24.100000000000005</v>
          </cell>
          <cell r="C31">
            <v>26.9</v>
          </cell>
          <cell r="D31">
            <v>20.6</v>
          </cell>
          <cell r="E31">
            <v>83.541666666666671</v>
          </cell>
          <cell r="F31">
            <v>95</v>
          </cell>
          <cell r="G31">
            <v>70</v>
          </cell>
          <cell r="H31">
            <v>35.28</v>
          </cell>
          <cell r="I31" t="str">
            <v>NE</v>
          </cell>
          <cell r="J31">
            <v>54.72</v>
          </cell>
          <cell r="K31">
            <v>17.399999999999999</v>
          </cell>
        </row>
        <row r="32">
          <cell r="B32">
            <v>23.574999999999999</v>
          </cell>
          <cell r="C32">
            <v>28.3</v>
          </cell>
          <cell r="D32">
            <v>21.1</v>
          </cell>
          <cell r="E32">
            <v>86.583333333333329</v>
          </cell>
          <cell r="F32">
            <v>95</v>
          </cell>
          <cell r="G32">
            <v>68</v>
          </cell>
          <cell r="H32">
            <v>20.52</v>
          </cell>
          <cell r="I32" t="str">
            <v>N</v>
          </cell>
          <cell r="J32">
            <v>30.6</v>
          </cell>
          <cell r="K32">
            <v>0</v>
          </cell>
        </row>
        <row r="33">
          <cell r="B33">
            <v>25.499999999999996</v>
          </cell>
          <cell r="C33">
            <v>32.1</v>
          </cell>
          <cell r="D33">
            <v>22.2</v>
          </cell>
          <cell r="E33">
            <v>79.541666666666671</v>
          </cell>
          <cell r="F33">
            <v>95</v>
          </cell>
          <cell r="G33">
            <v>46</v>
          </cell>
          <cell r="H33">
            <v>15.840000000000002</v>
          </cell>
          <cell r="I33" t="str">
            <v>NO</v>
          </cell>
          <cell r="J33">
            <v>35.64</v>
          </cell>
          <cell r="K33">
            <v>7.4</v>
          </cell>
        </row>
        <row r="34">
          <cell r="B34">
            <v>25.170833333333331</v>
          </cell>
          <cell r="C34">
            <v>30.7</v>
          </cell>
          <cell r="D34">
            <v>22.9</v>
          </cell>
          <cell r="E34">
            <v>81.166666666666671</v>
          </cell>
          <cell r="F34">
            <v>89</v>
          </cell>
          <cell r="G34">
            <v>56</v>
          </cell>
          <cell r="H34">
            <v>18.36</v>
          </cell>
          <cell r="I34" t="str">
            <v>NE</v>
          </cell>
          <cell r="J34">
            <v>45.72</v>
          </cell>
          <cell r="K34">
            <v>1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31.358333333333338</v>
          </cell>
          <cell r="C5">
            <v>39.200000000000003</v>
          </cell>
          <cell r="D5">
            <v>25.8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30.174999999999997</v>
          </cell>
          <cell r="C6">
            <v>38.200000000000003</v>
          </cell>
          <cell r="D6">
            <v>23.9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31.370833333333334</v>
          </cell>
          <cell r="C7">
            <v>39.799999999999997</v>
          </cell>
          <cell r="D7">
            <v>24.7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31.362500000000001</v>
          </cell>
          <cell r="C8">
            <v>39.299999999999997</v>
          </cell>
          <cell r="D8">
            <v>24.8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32.225000000000001</v>
          </cell>
          <cell r="C9">
            <v>39.9</v>
          </cell>
          <cell r="D9">
            <v>27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27.070833333333336</v>
          </cell>
          <cell r="C10">
            <v>32.799999999999997</v>
          </cell>
          <cell r="D10">
            <v>22.9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7.8</v>
          </cell>
        </row>
        <row r="11">
          <cell r="B11">
            <v>28.670833333333338</v>
          </cell>
          <cell r="C11">
            <v>36.5</v>
          </cell>
          <cell r="D11">
            <v>23.6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27.479166666666661</v>
          </cell>
          <cell r="C12">
            <v>31.1</v>
          </cell>
          <cell r="D12">
            <v>24.3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1</v>
          </cell>
        </row>
        <row r="13">
          <cell r="B13">
            <v>26.849999999999998</v>
          </cell>
          <cell r="C13">
            <v>35.1</v>
          </cell>
          <cell r="D13">
            <v>22.8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1.5999999999999999</v>
          </cell>
        </row>
        <row r="14">
          <cell r="B14">
            <v>26.608333333333334</v>
          </cell>
          <cell r="C14">
            <v>34.5</v>
          </cell>
          <cell r="D14">
            <v>22.8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0.60000000000000009</v>
          </cell>
        </row>
        <row r="15">
          <cell r="B15">
            <v>28.045833333333338</v>
          </cell>
          <cell r="C15">
            <v>37.299999999999997</v>
          </cell>
          <cell r="D15">
            <v>23.6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0.60000000000000009</v>
          </cell>
        </row>
        <row r="16">
          <cell r="B16">
            <v>29.254166666666663</v>
          </cell>
          <cell r="C16">
            <v>37.4</v>
          </cell>
          <cell r="D16">
            <v>24.2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28.395833333333329</v>
          </cell>
          <cell r="C17">
            <v>37.299999999999997</v>
          </cell>
          <cell r="D17">
            <v>22.6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7.6000000000000005</v>
          </cell>
        </row>
        <row r="18">
          <cell r="B18">
            <v>26.1875</v>
          </cell>
          <cell r="C18">
            <v>33.5</v>
          </cell>
          <cell r="D18">
            <v>23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1</v>
          </cell>
        </row>
        <row r="19">
          <cell r="B19">
            <v>26.758333333333336</v>
          </cell>
          <cell r="C19">
            <v>33.1</v>
          </cell>
          <cell r="D19">
            <v>23.8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0.4</v>
          </cell>
        </row>
        <row r="20">
          <cell r="B20">
            <v>27.654166666666665</v>
          </cell>
          <cell r="C20">
            <v>36.5</v>
          </cell>
          <cell r="D20">
            <v>19.899999999999999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28.645833333333343</v>
          </cell>
          <cell r="C21">
            <v>37.700000000000003</v>
          </cell>
          <cell r="D21">
            <v>21.6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28.962500000000009</v>
          </cell>
          <cell r="C22">
            <v>37.799999999999997</v>
          </cell>
          <cell r="D22">
            <v>21.8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29.166666666666671</v>
          </cell>
          <cell r="C23">
            <v>38.700000000000003</v>
          </cell>
          <cell r="D23">
            <v>21.4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29.395833333333329</v>
          </cell>
          <cell r="C24">
            <v>38.5</v>
          </cell>
          <cell r="D24">
            <v>23.3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0.6</v>
          </cell>
        </row>
        <row r="25">
          <cell r="B25">
            <v>27.687499999999996</v>
          </cell>
          <cell r="C25">
            <v>37.799999999999997</v>
          </cell>
          <cell r="D25">
            <v>21.3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8.6</v>
          </cell>
        </row>
        <row r="26">
          <cell r="B26">
            <v>28.041666666666671</v>
          </cell>
          <cell r="C26">
            <v>36.4</v>
          </cell>
          <cell r="D26">
            <v>21.7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0.4</v>
          </cell>
        </row>
        <row r="27">
          <cell r="B27">
            <v>29.637500000000003</v>
          </cell>
          <cell r="C27">
            <v>38.1</v>
          </cell>
          <cell r="D27">
            <v>24.6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0.2</v>
          </cell>
        </row>
        <row r="28">
          <cell r="B28">
            <v>28.320833333333329</v>
          </cell>
          <cell r="C28">
            <v>34.299999999999997</v>
          </cell>
          <cell r="D28">
            <v>24.8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27.879166666666666</v>
          </cell>
          <cell r="C29">
            <v>36.799999999999997</v>
          </cell>
          <cell r="D29">
            <v>21.3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29.333333333333329</v>
          </cell>
          <cell r="C30">
            <v>36.299999999999997</v>
          </cell>
          <cell r="D30">
            <v>23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15.8</v>
          </cell>
        </row>
        <row r="31">
          <cell r="B31">
            <v>27.625</v>
          </cell>
          <cell r="C31">
            <v>34.6</v>
          </cell>
          <cell r="D31">
            <v>22.8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25.2</v>
          </cell>
        </row>
        <row r="32">
          <cell r="B32">
            <v>25.062499999999996</v>
          </cell>
          <cell r="C32">
            <v>30.8</v>
          </cell>
          <cell r="D32">
            <v>22.7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10.199999999999999</v>
          </cell>
        </row>
        <row r="33">
          <cell r="B33">
            <v>25.620833333333334</v>
          </cell>
          <cell r="C33">
            <v>32.5</v>
          </cell>
          <cell r="D33">
            <v>21.6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1.4</v>
          </cell>
        </row>
        <row r="34">
          <cell r="B34">
            <v>27.304166666666664</v>
          </cell>
          <cell r="C34">
            <v>31.8</v>
          </cell>
          <cell r="D34">
            <v>23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12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26.237499999999997</v>
          </cell>
          <cell r="C5">
            <v>34.700000000000003</v>
          </cell>
          <cell r="D5">
            <v>19.3</v>
          </cell>
          <cell r="E5" t="str">
            <v>*</v>
          </cell>
          <cell r="F5" t="str">
            <v>*</v>
          </cell>
          <cell r="G5" t="str">
            <v>*</v>
          </cell>
          <cell r="H5">
            <v>22.32</v>
          </cell>
          <cell r="I5" t="str">
            <v>NE</v>
          </cell>
          <cell r="J5">
            <v>42.12</v>
          </cell>
          <cell r="K5">
            <v>0</v>
          </cell>
        </row>
        <row r="6">
          <cell r="B6">
            <v>28.691666666666663</v>
          </cell>
          <cell r="C6">
            <v>35.9</v>
          </cell>
          <cell r="D6">
            <v>22.3</v>
          </cell>
          <cell r="E6" t="str">
            <v>*</v>
          </cell>
          <cell r="F6" t="str">
            <v>*</v>
          </cell>
          <cell r="G6" t="str">
            <v>*</v>
          </cell>
          <cell r="H6">
            <v>19.079999999999998</v>
          </cell>
          <cell r="I6" t="str">
            <v>L</v>
          </cell>
          <cell r="J6">
            <v>37.440000000000005</v>
          </cell>
          <cell r="K6">
            <v>0</v>
          </cell>
        </row>
        <row r="7">
          <cell r="B7">
            <v>29.041666666666661</v>
          </cell>
          <cell r="C7">
            <v>35.200000000000003</v>
          </cell>
          <cell r="D7">
            <v>24.4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29.304166666666671</v>
          </cell>
          <cell r="C8">
            <v>35.299999999999997</v>
          </cell>
          <cell r="D8">
            <v>23.9</v>
          </cell>
          <cell r="E8" t="str">
            <v>*</v>
          </cell>
          <cell r="F8" t="str">
            <v>*</v>
          </cell>
          <cell r="G8" t="str">
            <v>*</v>
          </cell>
          <cell r="H8">
            <v>23.040000000000003</v>
          </cell>
          <cell r="I8" t="str">
            <v>NO</v>
          </cell>
          <cell r="J8">
            <v>42.84</v>
          </cell>
          <cell r="K8">
            <v>0</v>
          </cell>
        </row>
        <row r="9">
          <cell r="B9">
            <v>28.933333333333341</v>
          </cell>
          <cell r="C9">
            <v>35.799999999999997</v>
          </cell>
          <cell r="D9">
            <v>20.7</v>
          </cell>
          <cell r="E9" t="str">
            <v>*</v>
          </cell>
          <cell r="F9" t="str">
            <v>*</v>
          </cell>
          <cell r="G9" t="str">
            <v>*</v>
          </cell>
          <cell r="H9">
            <v>31.319999999999997</v>
          </cell>
          <cell r="I9" t="str">
            <v>NO</v>
          </cell>
          <cell r="J9">
            <v>53.28</v>
          </cell>
          <cell r="K9">
            <v>0.6</v>
          </cell>
        </row>
        <row r="10">
          <cell r="B10">
            <v>23.458333333333339</v>
          </cell>
          <cell r="C10">
            <v>30.3</v>
          </cell>
          <cell r="D10">
            <v>19.899999999999999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24.48</v>
          </cell>
          <cell r="I10" t="str">
            <v>L</v>
          </cell>
          <cell r="J10">
            <v>40.32</v>
          </cell>
          <cell r="K10">
            <v>0</v>
          </cell>
        </row>
        <row r="11">
          <cell r="B11">
            <v>22.995833333333334</v>
          </cell>
          <cell r="C11">
            <v>31.8</v>
          </cell>
          <cell r="D11">
            <v>19.399999999999999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23.400000000000002</v>
          </cell>
          <cell r="I11" t="str">
            <v>NE</v>
          </cell>
          <cell r="J11">
            <v>48.96</v>
          </cell>
          <cell r="K11">
            <v>10.8</v>
          </cell>
        </row>
        <row r="12">
          <cell r="B12">
            <v>23.362499999999997</v>
          </cell>
          <cell r="C12">
            <v>28.7</v>
          </cell>
          <cell r="D12">
            <v>20.100000000000001</v>
          </cell>
          <cell r="E12">
            <v>79.833333333333329</v>
          </cell>
          <cell r="F12">
            <v>94</v>
          </cell>
          <cell r="G12">
            <v>57</v>
          </cell>
          <cell r="H12">
            <v>13.68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25.166666666666661</v>
          </cell>
          <cell r="C13">
            <v>33.9</v>
          </cell>
          <cell r="D13">
            <v>20</v>
          </cell>
          <cell r="E13">
            <v>74.916666666666671</v>
          </cell>
          <cell r="F13">
            <v>96</v>
          </cell>
          <cell r="G13">
            <v>41</v>
          </cell>
          <cell r="H13">
            <v>20.16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22.454166666666669</v>
          </cell>
          <cell r="C14">
            <v>27.9</v>
          </cell>
          <cell r="D14">
            <v>18.7</v>
          </cell>
          <cell r="E14">
            <v>85.916666666666671</v>
          </cell>
          <cell r="F14">
            <v>98</v>
          </cell>
          <cell r="G14">
            <v>63</v>
          </cell>
          <cell r="H14">
            <v>27.720000000000002</v>
          </cell>
          <cell r="I14" t="str">
            <v>SO</v>
          </cell>
          <cell r="J14">
            <v>56.88</v>
          </cell>
          <cell r="K14">
            <v>46.199999999999996</v>
          </cell>
        </row>
        <row r="15">
          <cell r="B15">
            <v>24.687500000000004</v>
          </cell>
          <cell r="C15">
            <v>31.7</v>
          </cell>
          <cell r="D15">
            <v>20.399999999999999</v>
          </cell>
          <cell r="E15">
            <v>79.791666666666671</v>
          </cell>
          <cell r="F15">
            <v>98</v>
          </cell>
          <cell r="G15">
            <v>47</v>
          </cell>
          <cell r="H15">
            <v>16.2</v>
          </cell>
          <cell r="I15" t="str">
            <v>L</v>
          </cell>
          <cell r="J15">
            <v>23.759999999999998</v>
          </cell>
          <cell r="K15">
            <v>0</v>
          </cell>
        </row>
        <row r="16">
          <cell r="B16">
            <v>26.012500000000003</v>
          </cell>
          <cell r="C16">
            <v>31.9</v>
          </cell>
          <cell r="D16">
            <v>21.9</v>
          </cell>
          <cell r="E16">
            <v>72.625</v>
          </cell>
          <cell r="F16">
            <v>94</v>
          </cell>
          <cell r="G16">
            <v>50</v>
          </cell>
          <cell r="H16">
            <v>27.720000000000002</v>
          </cell>
          <cell r="I16" t="str">
            <v>L</v>
          </cell>
          <cell r="J16">
            <v>46.440000000000005</v>
          </cell>
          <cell r="K16">
            <v>0</v>
          </cell>
        </row>
        <row r="17">
          <cell r="B17">
            <v>23.900000000000002</v>
          </cell>
          <cell r="C17">
            <v>27.6</v>
          </cell>
          <cell r="D17">
            <v>22.1</v>
          </cell>
          <cell r="E17">
            <v>79.791666666666671</v>
          </cell>
          <cell r="F17">
            <v>96</v>
          </cell>
          <cell r="G17">
            <v>63</v>
          </cell>
          <cell r="H17">
            <v>22.68</v>
          </cell>
          <cell r="I17" t="str">
            <v>NE</v>
          </cell>
          <cell r="J17">
            <v>41.76</v>
          </cell>
          <cell r="K17">
            <v>0.8</v>
          </cell>
        </row>
        <row r="18">
          <cell r="B18">
            <v>20.975000000000001</v>
          </cell>
          <cell r="C18">
            <v>24.2</v>
          </cell>
          <cell r="D18">
            <v>19</v>
          </cell>
          <cell r="E18">
            <v>93.375</v>
          </cell>
          <cell r="F18">
            <v>99</v>
          </cell>
          <cell r="G18">
            <v>78</v>
          </cell>
          <cell r="H18">
            <v>16.920000000000002</v>
          </cell>
          <cell r="I18" t="str">
            <v>O</v>
          </cell>
          <cell r="J18">
            <v>37.440000000000005</v>
          </cell>
          <cell r="K18">
            <v>31.800000000000004</v>
          </cell>
        </row>
        <row r="19">
          <cell r="B19">
            <v>23.845833333333335</v>
          </cell>
          <cell r="C19">
            <v>29.7</v>
          </cell>
          <cell r="D19">
            <v>19.2</v>
          </cell>
          <cell r="E19">
            <v>69.291666666666671</v>
          </cell>
          <cell r="F19">
            <v>94</v>
          </cell>
          <cell r="G19">
            <v>32</v>
          </cell>
          <cell r="H19">
            <v>14.04</v>
          </cell>
          <cell r="I19" t="str">
            <v>SO</v>
          </cell>
          <cell r="J19">
            <v>32.04</v>
          </cell>
          <cell r="K19">
            <v>0.2</v>
          </cell>
        </row>
        <row r="20">
          <cell r="B20">
            <v>24.362499999999997</v>
          </cell>
          <cell r="C20">
            <v>29.9</v>
          </cell>
          <cell r="D20">
            <v>18</v>
          </cell>
          <cell r="E20">
            <v>48.75</v>
          </cell>
          <cell r="F20">
            <v>75</v>
          </cell>
          <cell r="G20">
            <v>25</v>
          </cell>
          <cell r="H20">
            <v>15.120000000000001</v>
          </cell>
          <cell r="I20" t="str">
            <v>SO</v>
          </cell>
          <cell r="J20">
            <v>28.8</v>
          </cell>
          <cell r="K20">
            <v>0</v>
          </cell>
        </row>
        <row r="21">
          <cell r="B21">
            <v>25.974999999999998</v>
          </cell>
          <cell r="C21">
            <v>33.4</v>
          </cell>
          <cell r="D21">
            <v>18.8</v>
          </cell>
          <cell r="E21">
            <v>48.208333333333336</v>
          </cell>
          <cell r="F21">
            <v>67</v>
          </cell>
          <cell r="G21">
            <v>25</v>
          </cell>
          <cell r="H21">
            <v>11.879999999999999</v>
          </cell>
          <cell r="I21" t="str">
            <v>L</v>
          </cell>
          <cell r="J21">
            <v>23.040000000000003</v>
          </cell>
          <cell r="K21">
            <v>0</v>
          </cell>
        </row>
        <row r="22">
          <cell r="B22">
            <v>27.104166666666661</v>
          </cell>
          <cell r="C22">
            <v>34</v>
          </cell>
          <cell r="D22">
            <v>21.2</v>
          </cell>
          <cell r="E22">
            <v>47.583333333333336</v>
          </cell>
          <cell r="F22">
            <v>64</v>
          </cell>
          <cell r="G22">
            <v>30</v>
          </cell>
          <cell r="H22">
            <v>18.36</v>
          </cell>
          <cell r="I22" t="str">
            <v>NE</v>
          </cell>
          <cell r="J22">
            <v>38.159999999999997</v>
          </cell>
          <cell r="K22">
            <v>0</v>
          </cell>
        </row>
        <row r="23">
          <cell r="B23">
            <v>27.983333333333338</v>
          </cell>
          <cell r="C23">
            <v>34.4</v>
          </cell>
          <cell r="D23">
            <v>22.7</v>
          </cell>
          <cell r="E23">
            <v>43.5</v>
          </cell>
          <cell r="F23">
            <v>58</v>
          </cell>
          <cell r="G23">
            <v>28</v>
          </cell>
          <cell r="H23">
            <v>20.52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28.349999999999998</v>
          </cell>
          <cell r="C24">
            <v>34.6</v>
          </cell>
          <cell r="D24">
            <v>23.3</v>
          </cell>
          <cell r="E24">
            <v>43.347826086956523</v>
          </cell>
          <cell r="F24">
            <v>57</v>
          </cell>
          <cell r="G24">
            <v>26</v>
          </cell>
          <cell r="H24">
            <v>15.120000000000001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28.145833333333332</v>
          </cell>
          <cell r="C25">
            <v>34.799999999999997</v>
          </cell>
          <cell r="D25">
            <v>23.2</v>
          </cell>
          <cell r="E25">
            <v>45.75</v>
          </cell>
          <cell r="F25">
            <v>60</v>
          </cell>
          <cell r="G25">
            <v>26</v>
          </cell>
          <cell r="H25">
            <v>20.16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26.495833333333334</v>
          </cell>
          <cell r="C26">
            <v>34.299999999999997</v>
          </cell>
          <cell r="D26">
            <v>20.5</v>
          </cell>
          <cell r="E26">
            <v>61.583333333333336</v>
          </cell>
          <cell r="F26">
            <v>94</v>
          </cell>
          <cell r="G26">
            <v>37</v>
          </cell>
          <cell r="H26">
            <v>24.48</v>
          </cell>
          <cell r="I26" t="str">
            <v>NE</v>
          </cell>
          <cell r="J26">
            <v>49.680000000000007</v>
          </cell>
          <cell r="K26">
            <v>0.2</v>
          </cell>
        </row>
        <row r="27">
          <cell r="B27">
            <v>25.858333333333338</v>
          </cell>
          <cell r="C27">
            <v>31.4</v>
          </cell>
          <cell r="D27">
            <v>20.6</v>
          </cell>
          <cell r="E27">
            <v>66.041666666666671</v>
          </cell>
          <cell r="F27">
            <v>93</v>
          </cell>
          <cell r="G27">
            <v>47</v>
          </cell>
          <cell r="H27">
            <v>17.64</v>
          </cell>
          <cell r="I27" t="str">
            <v>SO</v>
          </cell>
          <cell r="J27">
            <v>38.880000000000003</v>
          </cell>
          <cell r="K27">
            <v>1.4</v>
          </cell>
        </row>
        <row r="28">
          <cell r="B28">
            <v>26.379166666666666</v>
          </cell>
          <cell r="C28">
            <v>33.200000000000003</v>
          </cell>
          <cell r="D28">
            <v>19.8</v>
          </cell>
          <cell r="E28">
            <v>61.166666666666664</v>
          </cell>
          <cell r="F28">
            <v>85</v>
          </cell>
          <cell r="G28">
            <v>33</v>
          </cell>
          <cell r="H28">
            <v>15.48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26.449999999999992</v>
          </cell>
          <cell r="C29">
            <v>32.6</v>
          </cell>
          <cell r="D29">
            <v>21.7</v>
          </cell>
          <cell r="E29">
            <v>66.625</v>
          </cell>
          <cell r="F29">
            <v>79</v>
          </cell>
          <cell r="G29">
            <v>44</v>
          </cell>
          <cell r="H29">
            <v>21.6</v>
          </cell>
          <cell r="I29" t="str">
            <v>NE</v>
          </cell>
          <cell r="J29">
            <v>47.16</v>
          </cell>
          <cell r="K29">
            <v>0</v>
          </cell>
        </row>
        <row r="30">
          <cell r="B30">
            <v>26.862500000000001</v>
          </cell>
          <cell r="C30">
            <v>32.9</v>
          </cell>
          <cell r="D30">
            <v>23.4</v>
          </cell>
          <cell r="E30">
            <v>75.208333333333329</v>
          </cell>
          <cell r="F30">
            <v>94</v>
          </cell>
          <cell r="G30">
            <v>48</v>
          </cell>
          <cell r="H30">
            <v>23.759999999999998</v>
          </cell>
          <cell r="I30" t="str">
            <v>NE</v>
          </cell>
          <cell r="J30">
            <v>42.480000000000004</v>
          </cell>
          <cell r="K30">
            <v>0.60000000000000009</v>
          </cell>
        </row>
        <row r="31">
          <cell r="B31">
            <v>21.637500000000003</v>
          </cell>
          <cell r="C31">
            <v>24.6</v>
          </cell>
          <cell r="D31">
            <v>20.399999999999999</v>
          </cell>
          <cell r="E31">
            <v>95.375</v>
          </cell>
          <cell r="F31">
            <v>99</v>
          </cell>
          <cell r="G31">
            <v>78</v>
          </cell>
          <cell r="H31">
            <v>21.6</v>
          </cell>
          <cell r="I31" t="str">
            <v>SO</v>
          </cell>
          <cell r="J31">
            <v>47.88</v>
          </cell>
          <cell r="K31">
            <v>53.599999999999994</v>
          </cell>
        </row>
        <row r="32">
          <cell r="B32">
            <v>22.083333333333332</v>
          </cell>
          <cell r="C32">
            <v>26.5</v>
          </cell>
          <cell r="D32">
            <v>19.5</v>
          </cell>
          <cell r="E32">
            <v>90.125</v>
          </cell>
          <cell r="F32">
            <v>98</v>
          </cell>
          <cell r="G32">
            <v>69</v>
          </cell>
          <cell r="H32">
            <v>16.559999999999999</v>
          </cell>
          <cell r="I32" t="str">
            <v>SE</v>
          </cell>
          <cell r="J32">
            <v>26.28</v>
          </cell>
          <cell r="K32">
            <v>1.2</v>
          </cell>
        </row>
        <row r="33">
          <cell r="B33">
            <v>24.266666666666666</v>
          </cell>
          <cell r="C33">
            <v>29.9</v>
          </cell>
          <cell r="D33">
            <v>20.6</v>
          </cell>
          <cell r="E33">
            <v>83.25</v>
          </cell>
          <cell r="F33">
            <v>99</v>
          </cell>
          <cell r="G33">
            <v>61</v>
          </cell>
          <cell r="H33">
            <v>19.440000000000001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27.091666666666672</v>
          </cell>
          <cell r="C34">
            <v>33</v>
          </cell>
          <cell r="D34">
            <v>21.2</v>
          </cell>
          <cell r="E34">
            <v>70.083333333333329</v>
          </cell>
          <cell r="F34">
            <v>93</v>
          </cell>
          <cell r="G34">
            <v>38</v>
          </cell>
          <cell r="H34">
            <v>15.840000000000002</v>
          </cell>
          <cell r="I34" t="str">
            <v>NE</v>
          </cell>
          <cell r="J34">
            <v>38.880000000000003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28.675000000000008</v>
          </cell>
          <cell r="C5">
            <v>36</v>
          </cell>
          <cell r="D5">
            <v>23.6</v>
          </cell>
          <cell r="E5">
            <v>51</v>
          </cell>
          <cell r="F5">
            <v>70</v>
          </cell>
          <cell r="G5">
            <v>27</v>
          </cell>
          <cell r="H5">
            <v>34.56</v>
          </cell>
          <cell r="I5" t="str">
            <v>SE</v>
          </cell>
          <cell r="J5">
            <v>60.12</v>
          </cell>
          <cell r="K5">
            <v>0</v>
          </cell>
        </row>
        <row r="6">
          <cell r="B6">
            <v>29.212500000000002</v>
          </cell>
          <cell r="C6">
            <v>35.4</v>
          </cell>
          <cell r="D6">
            <v>22.7</v>
          </cell>
          <cell r="E6">
            <v>51.625</v>
          </cell>
          <cell r="F6">
            <v>76</v>
          </cell>
          <cell r="G6">
            <v>32</v>
          </cell>
          <cell r="H6">
            <v>26.64</v>
          </cell>
          <cell r="I6" t="str">
            <v>L</v>
          </cell>
          <cell r="J6">
            <v>47.16</v>
          </cell>
          <cell r="K6">
            <v>0</v>
          </cell>
        </row>
        <row r="7">
          <cell r="B7">
            <v>30.845833333333328</v>
          </cell>
          <cell r="C7">
            <v>38.799999999999997</v>
          </cell>
          <cell r="D7">
            <v>24.9</v>
          </cell>
          <cell r="E7">
            <v>45.166666666666664</v>
          </cell>
          <cell r="F7">
            <v>72</v>
          </cell>
          <cell r="G7">
            <v>22</v>
          </cell>
          <cell r="H7">
            <v>15.48</v>
          </cell>
          <cell r="I7" t="str">
            <v>N</v>
          </cell>
          <cell r="J7">
            <v>29.880000000000003</v>
          </cell>
          <cell r="K7">
            <v>0</v>
          </cell>
        </row>
        <row r="8">
          <cell r="B8">
            <v>30.61666666666666</v>
          </cell>
          <cell r="C8">
            <v>38.4</v>
          </cell>
          <cell r="D8">
            <v>23.8</v>
          </cell>
          <cell r="E8">
            <v>48.5</v>
          </cell>
          <cell r="F8">
            <v>76</v>
          </cell>
          <cell r="G8">
            <v>24</v>
          </cell>
          <cell r="H8">
            <v>17.64</v>
          </cell>
          <cell r="I8" t="str">
            <v>NO</v>
          </cell>
          <cell r="J8">
            <v>36.72</v>
          </cell>
          <cell r="K8">
            <v>0</v>
          </cell>
        </row>
        <row r="9">
          <cell r="B9">
            <v>31.020833333333332</v>
          </cell>
          <cell r="C9">
            <v>39.5</v>
          </cell>
          <cell r="D9">
            <v>24.8</v>
          </cell>
          <cell r="E9">
            <v>44.541666666666664</v>
          </cell>
          <cell r="F9">
            <v>78</v>
          </cell>
          <cell r="G9">
            <v>21</v>
          </cell>
          <cell r="H9">
            <v>32.76</v>
          </cell>
          <cell r="I9" t="str">
            <v>NO</v>
          </cell>
          <cell r="J9">
            <v>52.92</v>
          </cell>
          <cell r="K9">
            <v>0.8</v>
          </cell>
        </row>
        <row r="10">
          <cell r="B10">
            <v>26.299999999999994</v>
          </cell>
          <cell r="C10">
            <v>32.1</v>
          </cell>
          <cell r="D10">
            <v>22.7</v>
          </cell>
          <cell r="E10">
            <v>75.61904761904762</v>
          </cell>
          <cell r="F10">
            <v>100</v>
          </cell>
          <cell r="G10">
            <v>50</v>
          </cell>
          <cell r="H10">
            <v>21.240000000000002</v>
          </cell>
          <cell r="I10" t="str">
            <v>NE</v>
          </cell>
          <cell r="J10">
            <v>39.6</v>
          </cell>
          <cell r="K10">
            <v>6.4</v>
          </cell>
        </row>
        <row r="11">
          <cell r="B11">
            <v>25.870833333333334</v>
          </cell>
          <cell r="C11">
            <v>30.9</v>
          </cell>
          <cell r="D11">
            <v>22.1</v>
          </cell>
          <cell r="E11">
            <v>68.666666666666671</v>
          </cell>
          <cell r="F11">
            <v>96</v>
          </cell>
          <cell r="G11">
            <v>48</v>
          </cell>
          <cell r="H11">
            <v>17.64</v>
          </cell>
          <cell r="I11" t="str">
            <v>L</v>
          </cell>
          <cell r="J11">
            <v>25.92</v>
          </cell>
          <cell r="K11">
            <v>0.4</v>
          </cell>
        </row>
        <row r="12">
          <cell r="B12">
            <v>24.912499999999998</v>
          </cell>
          <cell r="C12">
            <v>29.2</v>
          </cell>
          <cell r="D12">
            <v>21.7</v>
          </cell>
          <cell r="E12">
            <v>76.94736842105263</v>
          </cell>
          <cell r="F12">
            <v>100</v>
          </cell>
          <cell r="G12">
            <v>59</v>
          </cell>
          <cell r="H12">
            <v>12.96</v>
          </cell>
          <cell r="I12" t="str">
            <v>L</v>
          </cell>
          <cell r="J12">
            <v>29.16</v>
          </cell>
          <cell r="K12">
            <v>50.2</v>
          </cell>
        </row>
        <row r="13">
          <cell r="B13">
            <v>25.466666666666665</v>
          </cell>
          <cell r="C13">
            <v>31</v>
          </cell>
          <cell r="D13">
            <v>22.8</v>
          </cell>
          <cell r="E13">
            <v>79.75</v>
          </cell>
          <cell r="F13">
            <v>100</v>
          </cell>
          <cell r="G13">
            <v>51</v>
          </cell>
          <cell r="H13">
            <v>23.040000000000003</v>
          </cell>
          <cell r="I13" t="str">
            <v>L</v>
          </cell>
          <cell r="J13">
            <v>48.24</v>
          </cell>
          <cell r="K13">
            <v>0</v>
          </cell>
        </row>
        <row r="14">
          <cell r="B14">
            <v>24.620833333333337</v>
          </cell>
          <cell r="C14">
            <v>28.2</v>
          </cell>
          <cell r="D14">
            <v>22</v>
          </cell>
          <cell r="E14">
            <v>78.217391304347828</v>
          </cell>
          <cell r="F14">
            <v>100</v>
          </cell>
          <cell r="G14">
            <v>62</v>
          </cell>
          <cell r="H14">
            <v>11.520000000000001</v>
          </cell>
          <cell r="I14" t="str">
            <v>NE</v>
          </cell>
          <cell r="J14">
            <v>22.32</v>
          </cell>
          <cell r="K14">
            <v>0.2</v>
          </cell>
        </row>
        <row r="15">
          <cell r="B15">
            <v>25.866666666666664</v>
          </cell>
          <cell r="C15">
            <v>33</v>
          </cell>
          <cell r="D15">
            <v>22.7</v>
          </cell>
          <cell r="E15">
            <v>80.045454545454547</v>
          </cell>
          <cell r="F15">
            <v>100</v>
          </cell>
          <cell r="G15">
            <v>48</v>
          </cell>
          <cell r="H15">
            <v>14.04</v>
          </cell>
          <cell r="I15" t="str">
            <v>SE</v>
          </cell>
          <cell r="J15">
            <v>49.32</v>
          </cell>
          <cell r="K15">
            <v>0.60000000000000009</v>
          </cell>
        </row>
        <row r="16">
          <cell r="B16">
            <v>26.695833333333336</v>
          </cell>
          <cell r="C16">
            <v>33.4</v>
          </cell>
          <cell r="D16">
            <v>21.3</v>
          </cell>
          <cell r="E16">
            <v>63.125</v>
          </cell>
          <cell r="F16">
            <v>100</v>
          </cell>
          <cell r="G16">
            <v>41</v>
          </cell>
          <cell r="H16">
            <v>22.32</v>
          </cell>
          <cell r="I16" t="str">
            <v>L</v>
          </cell>
          <cell r="J16">
            <v>43.2</v>
          </cell>
          <cell r="K16">
            <v>0</v>
          </cell>
        </row>
        <row r="17">
          <cell r="B17">
            <v>26.324999999999999</v>
          </cell>
          <cell r="C17">
            <v>34</v>
          </cell>
          <cell r="D17">
            <v>21.3</v>
          </cell>
          <cell r="E17">
            <v>60.590909090909093</v>
          </cell>
          <cell r="F17">
            <v>76</v>
          </cell>
          <cell r="G17">
            <v>42</v>
          </cell>
          <cell r="H17">
            <v>26.28</v>
          </cell>
          <cell r="I17" t="str">
            <v>L</v>
          </cell>
          <cell r="J17">
            <v>64.8</v>
          </cell>
          <cell r="K17">
            <v>25.8</v>
          </cell>
        </row>
        <row r="18">
          <cell r="B18">
            <v>24.262499999999999</v>
          </cell>
          <cell r="C18">
            <v>29.5</v>
          </cell>
          <cell r="D18">
            <v>21.6</v>
          </cell>
          <cell r="E18">
            <v>72.92307692307692</v>
          </cell>
          <cell r="F18">
            <v>100</v>
          </cell>
          <cell r="G18">
            <v>57</v>
          </cell>
          <cell r="H18">
            <v>24.840000000000003</v>
          </cell>
          <cell r="I18" t="str">
            <v>O</v>
          </cell>
          <cell r="J18">
            <v>51.12</v>
          </cell>
          <cell r="K18">
            <v>6.6000000000000005</v>
          </cell>
        </row>
        <row r="19">
          <cell r="B19">
            <v>25.754166666666663</v>
          </cell>
          <cell r="C19">
            <v>32.299999999999997</v>
          </cell>
          <cell r="D19">
            <v>22</v>
          </cell>
          <cell r="E19">
            <v>63.833333333333336</v>
          </cell>
          <cell r="F19">
            <v>100</v>
          </cell>
          <cell r="G19">
            <v>31</v>
          </cell>
          <cell r="H19">
            <v>18.36</v>
          </cell>
          <cell r="I19" t="str">
            <v>O</v>
          </cell>
          <cell r="J19">
            <v>37.440000000000005</v>
          </cell>
          <cell r="K19">
            <v>0</v>
          </cell>
        </row>
        <row r="20">
          <cell r="B20">
            <v>26.099999999999998</v>
          </cell>
          <cell r="C20">
            <v>32.4</v>
          </cell>
          <cell r="D20">
            <v>20.399999999999999</v>
          </cell>
          <cell r="E20">
            <v>54.291666666666664</v>
          </cell>
          <cell r="F20">
            <v>75</v>
          </cell>
          <cell r="G20">
            <v>31</v>
          </cell>
          <cell r="H20">
            <v>15.840000000000002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26.341666666666658</v>
          </cell>
          <cell r="C21">
            <v>32.6</v>
          </cell>
          <cell r="D21">
            <v>21.1</v>
          </cell>
          <cell r="E21">
            <v>53.291666666666664</v>
          </cell>
          <cell r="F21">
            <v>76</v>
          </cell>
          <cell r="G21">
            <v>28</v>
          </cell>
          <cell r="H21">
            <v>21.240000000000002</v>
          </cell>
          <cell r="I21" t="str">
            <v>L</v>
          </cell>
          <cell r="J21">
            <v>34.200000000000003</v>
          </cell>
          <cell r="K21">
            <v>0</v>
          </cell>
        </row>
        <row r="22">
          <cell r="B22">
            <v>26.283333333333342</v>
          </cell>
          <cell r="C22">
            <v>33.4</v>
          </cell>
          <cell r="D22">
            <v>20.2</v>
          </cell>
          <cell r="E22">
            <v>44.666666666666664</v>
          </cell>
          <cell r="F22">
            <v>65</v>
          </cell>
          <cell r="G22">
            <v>23</v>
          </cell>
          <cell r="H22">
            <v>20.52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26.933333333333334</v>
          </cell>
          <cell r="C23">
            <v>34.700000000000003</v>
          </cell>
          <cell r="D23">
            <v>20.7</v>
          </cell>
          <cell r="E23">
            <v>50.291666666666664</v>
          </cell>
          <cell r="F23">
            <v>79</v>
          </cell>
          <cell r="G23">
            <v>20</v>
          </cell>
          <cell r="H23">
            <v>23.400000000000002</v>
          </cell>
          <cell r="I23" t="str">
            <v>SE</v>
          </cell>
          <cell r="J23">
            <v>34.200000000000003</v>
          </cell>
          <cell r="K23">
            <v>0</v>
          </cell>
        </row>
        <row r="24">
          <cell r="B24">
            <v>28.316666666666663</v>
          </cell>
          <cell r="C24">
            <v>35.6</v>
          </cell>
          <cell r="D24">
            <v>22.6</v>
          </cell>
          <cell r="E24">
            <v>48.416666666666664</v>
          </cell>
          <cell r="F24">
            <v>77</v>
          </cell>
          <cell r="G24">
            <v>24</v>
          </cell>
          <cell r="H24">
            <v>23.759999999999998</v>
          </cell>
          <cell r="I24" t="str">
            <v>SE</v>
          </cell>
          <cell r="J24">
            <v>33.840000000000003</v>
          </cell>
          <cell r="K24">
            <v>0</v>
          </cell>
        </row>
        <row r="25">
          <cell r="B25">
            <v>28.099999999999998</v>
          </cell>
          <cell r="C25">
            <v>35.6</v>
          </cell>
          <cell r="D25">
            <v>23</v>
          </cell>
          <cell r="E25">
            <v>56.166666666666664</v>
          </cell>
          <cell r="F25">
            <v>81</v>
          </cell>
          <cell r="G25">
            <v>31</v>
          </cell>
          <cell r="H25">
            <v>20.52</v>
          </cell>
          <cell r="I25" t="str">
            <v>L</v>
          </cell>
          <cell r="J25">
            <v>39.96</v>
          </cell>
          <cell r="K25">
            <v>0.2</v>
          </cell>
        </row>
        <row r="26">
          <cell r="B26">
            <v>28.074999999999999</v>
          </cell>
          <cell r="C26">
            <v>35.4</v>
          </cell>
          <cell r="D26">
            <v>21.4</v>
          </cell>
          <cell r="E26">
            <v>57.708333333333336</v>
          </cell>
          <cell r="F26">
            <v>95</v>
          </cell>
          <cell r="G26">
            <v>29</v>
          </cell>
          <cell r="H26">
            <v>13.32</v>
          </cell>
          <cell r="I26" t="str">
            <v>N</v>
          </cell>
          <cell r="J26">
            <v>33.840000000000003</v>
          </cell>
          <cell r="K26">
            <v>0</v>
          </cell>
        </row>
        <row r="27">
          <cell r="B27">
            <v>28.649999999999991</v>
          </cell>
          <cell r="C27">
            <v>35.5</v>
          </cell>
          <cell r="D27">
            <v>22.2</v>
          </cell>
          <cell r="E27">
            <v>55.166666666666664</v>
          </cell>
          <cell r="F27">
            <v>80</v>
          </cell>
          <cell r="G27">
            <v>30</v>
          </cell>
          <cell r="H27">
            <v>14.76</v>
          </cell>
          <cell r="I27" t="str">
            <v>O</v>
          </cell>
          <cell r="J27">
            <v>28.44</v>
          </cell>
          <cell r="K27">
            <v>0</v>
          </cell>
        </row>
        <row r="28">
          <cell r="B28">
            <v>26.4375</v>
          </cell>
          <cell r="C28">
            <v>31.9</v>
          </cell>
          <cell r="D28">
            <v>22.9</v>
          </cell>
          <cell r="E28">
            <v>66.708333333333329</v>
          </cell>
          <cell r="F28">
            <v>93</v>
          </cell>
          <cell r="G28">
            <v>47</v>
          </cell>
          <cell r="H28">
            <v>27.36</v>
          </cell>
          <cell r="I28" t="str">
            <v>L</v>
          </cell>
          <cell r="J28">
            <v>42.480000000000004</v>
          </cell>
          <cell r="K28">
            <v>8.7999999999999989</v>
          </cell>
        </row>
        <row r="29">
          <cell r="B29">
            <v>25.858333333333334</v>
          </cell>
          <cell r="C29">
            <v>32.799999999999997</v>
          </cell>
          <cell r="D29">
            <v>19.8</v>
          </cell>
          <cell r="E29">
            <v>57.041666666666664</v>
          </cell>
          <cell r="F29">
            <v>72</v>
          </cell>
          <cell r="G29">
            <v>40</v>
          </cell>
          <cell r="H29">
            <v>25.2</v>
          </cell>
          <cell r="I29" t="str">
            <v>L</v>
          </cell>
          <cell r="J29">
            <v>40.32</v>
          </cell>
          <cell r="K29">
            <v>0</v>
          </cell>
        </row>
        <row r="30">
          <cell r="B30">
            <v>27.424999999999997</v>
          </cell>
          <cell r="C30">
            <v>34.6</v>
          </cell>
          <cell r="D30">
            <v>23.2</v>
          </cell>
          <cell r="E30">
            <v>67.166666666666671</v>
          </cell>
          <cell r="F30">
            <v>97</v>
          </cell>
          <cell r="G30">
            <v>43</v>
          </cell>
          <cell r="H30">
            <v>20.88</v>
          </cell>
          <cell r="I30" t="str">
            <v>L</v>
          </cell>
          <cell r="J30">
            <v>42.84</v>
          </cell>
          <cell r="K30">
            <v>4.1999999999999993</v>
          </cell>
        </row>
        <row r="31">
          <cell r="B31">
            <v>24.716666666666669</v>
          </cell>
          <cell r="C31">
            <v>31</v>
          </cell>
          <cell r="D31">
            <v>22.3</v>
          </cell>
          <cell r="E31">
            <v>86.5</v>
          </cell>
          <cell r="F31">
            <v>100</v>
          </cell>
          <cell r="G31">
            <v>60</v>
          </cell>
          <cell r="H31">
            <v>25.56</v>
          </cell>
          <cell r="I31" t="str">
            <v>N</v>
          </cell>
          <cell r="J31">
            <v>48.96</v>
          </cell>
          <cell r="K31">
            <v>9.6000000000000014</v>
          </cell>
        </row>
        <row r="32">
          <cell r="B32">
            <v>25.354166666666668</v>
          </cell>
          <cell r="C32">
            <v>31.3</v>
          </cell>
          <cell r="D32">
            <v>21</v>
          </cell>
          <cell r="E32">
            <v>63.846153846153847</v>
          </cell>
          <cell r="F32">
            <v>96</v>
          </cell>
          <cell r="G32">
            <v>49</v>
          </cell>
          <cell r="H32">
            <v>9</v>
          </cell>
          <cell r="I32" t="str">
            <v>NO</v>
          </cell>
          <cell r="J32">
            <v>20.52</v>
          </cell>
          <cell r="K32">
            <v>0.2</v>
          </cell>
        </row>
        <row r="33">
          <cell r="B33">
            <v>26.020833333333339</v>
          </cell>
          <cell r="C33">
            <v>31.8</v>
          </cell>
          <cell r="D33">
            <v>20.8</v>
          </cell>
          <cell r="E33">
            <v>66.708333333333329</v>
          </cell>
          <cell r="F33">
            <v>86</v>
          </cell>
          <cell r="G33">
            <v>44</v>
          </cell>
          <cell r="H33">
            <v>21.96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27.637499999999992</v>
          </cell>
          <cell r="C34">
            <v>33.200000000000003</v>
          </cell>
          <cell r="D34">
            <v>23.3</v>
          </cell>
          <cell r="E34">
            <v>72.416666666666671</v>
          </cell>
          <cell r="F34">
            <v>100</v>
          </cell>
          <cell r="G34">
            <v>49</v>
          </cell>
          <cell r="H34">
            <v>14.04</v>
          </cell>
          <cell r="I34" t="str">
            <v>NE</v>
          </cell>
          <cell r="J34">
            <v>28.44</v>
          </cell>
          <cell r="K34">
            <v>1.2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28.870833333333337</v>
          </cell>
          <cell r="C5">
            <v>37.6</v>
          </cell>
          <cell r="D5">
            <v>21.4</v>
          </cell>
          <cell r="E5">
            <v>56.291666666666664</v>
          </cell>
          <cell r="F5">
            <v>85</v>
          </cell>
          <cell r="G5">
            <v>26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31.041666666666668</v>
          </cell>
          <cell r="C6">
            <v>38.799999999999997</v>
          </cell>
          <cell r="D6">
            <v>22.6</v>
          </cell>
          <cell r="E6">
            <v>48.166666666666664</v>
          </cell>
          <cell r="F6">
            <v>79</v>
          </cell>
          <cell r="G6">
            <v>21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30.462500000000002</v>
          </cell>
          <cell r="C7">
            <v>38.700000000000003</v>
          </cell>
          <cell r="D7">
            <v>23.4</v>
          </cell>
          <cell r="E7">
            <v>48.5</v>
          </cell>
          <cell r="F7">
            <v>75</v>
          </cell>
          <cell r="G7">
            <v>25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31.7</v>
          </cell>
          <cell r="C8">
            <v>38.700000000000003</v>
          </cell>
          <cell r="D8">
            <v>25.3</v>
          </cell>
          <cell r="E8">
            <v>44.625</v>
          </cell>
          <cell r="F8">
            <v>70</v>
          </cell>
          <cell r="G8">
            <v>22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31.95</v>
          </cell>
          <cell r="C9">
            <v>38.799999999999997</v>
          </cell>
          <cell r="D9">
            <v>26.6</v>
          </cell>
          <cell r="E9">
            <v>42.625</v>
          </cell>
          <cell r="F9">
            <v>63</v>
          </cell>
          <cell r="G9">
            <v>23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28.312499999999996</v>
          </cell>
          <cell r="C10">
            <v>34.4</v>
          </cell>
          <cell r="D10">
            <v>23.7</v>
          </cell>
          <cell r="E10">
            <v>58.25</v>
          </cell>
          <cell r="F10">
            <v>83</v>
          </cell>
          <cell r="G10">
            <v>37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0.8</v>
          </cell>
        </row>
        <row r="11">
          <cell r="B11">
            <v>28.658333333333331</v>
          </cell>
          <cell r="C11">
            <v>35.6</v>
          </cell>
          <cell r="D11">
            <v>23.9</v>
          </cell>
          <cell r="E11">
            <v>62.541666666666664</v>
          </cell>
          <cell r="F11">
            <v>87</v>
          </cell>
          <cell r="G11">
            <v>39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3.2</v>
          </cell>
        </row>
        <row r="12">
          <cell r="B12">
            <v>26.070833333333336</v>
          </cell>
          <cell r="C12">
            <v>33.1</v>
          </cell>
          <cell r="D12">
            <v>22.1</v>
          </cell>
          <cell r="E12">
            <v>74.63636363636364</v>
          </cell>
          <cell r="F12">
            <v>99</v>
          </cell>
          <cell r="G12">
            <v>46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0.6</v>
          </cell>
        </row>
        <row r="13">
          <cell r="B13">
            <v>28.495833333333337</v>
          </cell>
          <cell r="C13">
            <v>36.799999999999997</v>
          </cell>
          <cell r="D13">
            <v>21</v>
          </cell>
          <cell r="E13">
            <v>62.260869565217391</v>
          </cell>
          <cell r="F13">
            <v>100</v>
          </cell>
          <cell r="G13">
            <v>29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25.091666666666665</v>
          </cell>
          <cell r="C14">
            <v>30.7</v>
          </cell>
          <cell r="D14">
            <v>21.5</v>
          </cell>
          <cell r="E14">
            <v>75.541666666666671</v>
          </cell>
          <cell r="F14">
            <v>93</v>
          </cell>
          <cell r="G14">
            <v>52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0.4</v>
          </cell>
        </row>
        <row r="15">
          <cell r="B15">
            <v>27.462500000000002</v>
          </cell>
          <cell r="C15">
            <v>36.5</v>
          </cell>
          <cell r="D15">
            <v>20.399999999999999</v>
          </cell>
          <cell r="E15">
            <v>59.277777777777779</v>
          </cell>
          <cell r="F15">
            <v>100</v>
          </cell>
          <cell r="G15">
            <v>32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29.412499999999998</v>
          </cell>
          <cell r="C16">
            <v>36.9</v>
          </cell>
          <cell r="D16">
            <v>23.7</v>
          </cell>
          <cell r="E16">
            <v>61.916666666666664</v>
          </cell>
          <cell r="F16">
            <v>85</v>
          </cell>
          <cell r="G16">
            <v>34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25.658333333333331</v>
          </cell>
          <cell r="C17">
            <v>32.6</v>
          </cell>
          <cell r="D17">
            <v>22.2</v>
          </cell>
          <cell r="E17">
            <v>74.21052631578948</v>
          </cell>
          <cell r="F17">
            <v>100</v>
          </cell>
          <cell r="G17">
            <v>49</v>
          </cell>
          <cell r="H17" t="str">
            <v>*</v>
          </cell>
          <cell r="I17" t="str">
            <v>N</v>
          </cell>
          <cell r="J17" t="str">
            <v>*</v>
          </cell>
          <cell r="K17">
            <v>23.6</v>
          </cell>
        </row>
        <row r="18">
          <cell r="B18">
            <v>23.129166666666666</v>
          </cell>
          <cell r="C18">
            <v>27.9</v>
          </cell>
          <cell r="D18">
            <v>20.9</v>
          </cell>
          <cell r="E18">
            <v>77.5</v>
          </cell>
          <cell r="F18">
            <v>100</v>
          </cell>
          <cell r="G18">
            <v>65</v>
          </cell>
          <cell r="H18" t="str">
            <v>*</v>
          </cell>
          <cell r="I18" t="str">
            <v>N</v>
          </cell>
          <cell r="J18" t="str">
            <v>*</v>
          </cell>
          <cell r="K18">
            <v>48.599999999999994</v>
          </cell>
        </row>
        <row r="19">
          <cell r="B19">
            <v>25.262499999999999</v>
          </cell>
          <cell r="C19">
            <v>32.6</v>
          </cell>
          <cell r="D19">
            <v>18.7</v>
          </cell>
          <cell r="E19">
            <v>51.5</v>
          </cell>
          <cell r="F19">
            <v>100</v>
          </cell>
          <cell r="G19">
            <v>30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24.912499999999998</v>
          </cell>
          <cell r="C20">
            <v>33.200000000000003</v>
          </cell>
          <cell r="D20">
            <v>16.600000000000001</v>
          </cell>
          <cell r="E20">
            <v>49.5</v>
          </cell>
          <cell r="F20">
            <v>100</v>
          </cell>
          <cell r="G20">
            <v>18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25.137500000000003</v>
          </cell>
          <cell r="C21">
            <v>36</v>
          </cell>
          <cell r="D21">
            <v>15</v>
          </cell>
          <cell r="E21">
            <v>53.65</v>
          </cell>
          <cell r="F21">
            <v>100</v>
          </cell>
          <cell r="G21">
            <v>19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27.466666666666669</v>
          </cell>
          <cell r="C22">
            <v>36.799999999999997</v>
          </cell>
          <cell r="D22">
            <v>18.899999999999999</v>
          </cell>
          <cell r="E22">
            <v>58.375</v>
          </cell>
          <cell r="F22">
            <v>92</v>
          </cell>
          <cell r="G22">
            <v>23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28.958333333333332</v>
          </cell>
          <cell r="C23">
            <v>37.200000000000003</v>
          </cell>
          <cell r="D23">
            <v>20.399999999999999</v>
          </cell>
          <cell r="E23">
            <v>52.041666666666664</v>
          </cell>
          <cell r="F23">
            <v>86</v>
          </cell>
          <cell r="G23">
            <v>22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29.174999999999997</v>
          </cell>
          <cell r="C24">
            <v>37.1</v>
          </cell>
          <cell r="D24">
            <v>21.5</v>
          </cell>
          <cell r="E24">
            <v>52.041666666666664</v>
          </cell>
          <cell r="F24">
            <v>85</v>
          </cell>
          <cell r="G24">
            <v>24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28.316666666666663</v>
          </cell>
          <cell r="C25">
            <v>37.200000000000003</v>
          </cell>
          <cell r="D25">
            <v>19.899999999999999</v>
          </cell>
          <cell r="E25">
            <v>57.25</v>
          </cell>
          <cell r="F25">
            <v>86</v>
          </cell>
          <cell r="G25">
            <v>27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26.454166666666666</v>
          </cell>
          <cell r="C26">
            <v>35.200000000000003</v>
          </cell>
          <cell r="D26">
            <v>20.7</v>
          </cell>
          <cell r="E26">
            <v>69.208333333333329</v>
          </cell>
          <cell r="F26">
            <v>99</v>
          </cell>
          <cell r="G26">
            <v>41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0.60000000000000009</v>
          </cell>
        </row>
        <row r="27">
          <cell r="B27">
            <v>27.791666666666668</v>
          </cell>
          <cell r="C27">
            <v>34.799999999999997</v>
          </cell>
          <cell r="D27">
            <v>22</v>
          </cell>
          <cell r="E27">
            <v>64.25</v>
          </cell>
          <cell r="F27">
            <v>94</v>
          </cell>
          <cell r="G27">
            <v>36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27.941666666666663</v>
          </cell>
          <cell r="C28">
            <v>36.200000000000003</v>
          </cell>
          <cell r="D28">
            <v>19.100000000000001</v>
          </cell>
          <cell r="E28">
            <v>56.65</v>
          </cell>
          <cell r="F28">
            <v>100</v>
          </cell>
          <cell r="G28">
            <v>30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28.529166666666658</v>
          </cell>
          <cell r="C29">
            <v>34.700000000000003</v>
          </cell>
          <cell r="D29">
            <v>24.1</v>
          </cell>
          <cell r="E29">
            <v>66.375</v>
          </cell>
          <cell r="F29">
            <v>92</v>
          </cell>
          <cell r="G29">
            <v>42</v>
          </cell>
          <cell r="H29" t="str">
            <v>*</v>
          </cell>
          <cell r="I29" t="str">
            <v>N</v>
          </cell>
          <cell r="J29" t="str">
            <v>*</v>
          </cell>
          <cell r="K29">
            <v>6.8</v>
          </cell>
        </row>
        <row r="30">
          <cell r="B30">
            <v>29.870833333333326</v>
          </cell>
          <cell r="C30">
            <v>36.5</v>
          </cell>
          <cell r="D30">
            <v>25.2</v>
          </cell>
          <cell r="E30">
            <v>61.833333333333336</v>
          </cell>
          <cell r="F30">
            <v>93</v>
          </cell>
          <cell r="G30">
            <v>33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25.070833333333329</v>
          </cell>
          <cell r="C31">
            <v>31.8</v>
          </cell>
          <cell r="D31">
            <v>22.1</v>
          </cell>
          <cell r="E31">
            <v>77.36363636363636</v>
          </cell>
          <cell r="F31">
            <v>100</v>
          </cell>
          <cell r="G31">
            <v>54</v>
          </cell>
          <cell r="H31" t="str">
            <v>*</v>
          </cell>
          <cell r="I31" t="str">
            <v>N</v>
          </cell>
          <cell r="J31" t="str">
            <v>*</v>
          </cell>
          <cell r="K31">
            <v>38.6</v>
          </cell>
        </row>
        <row r="32">
          <cell r="B32">
            <v>25.391666666666669</v>
          </cell>
          <cell r="C32">
            <v>30.5</v>
          </cell>
          <cell r="D32">
            <v>22.7</v>
          </cell>
          <cell r="E32">
            <v>71.583333333333329</v>
          </cell>
          <cell r="F32">
            <v>95</v>
          </cell>
          <cell r="G32">
            <v>59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0.8</v>
          </cell>
        </row>
        <row r="33">
          <cell r="B33">
            <v>27.066666666666666</v>
          </cell>
          <cell r="C33">
            <v>34.5</v>
          </cell>
          <cell r="D33">
            <v>21.5</v>
          </cell>
          <cell r="E33">
            <v>64.071428571428569</v>
          </cell>
          <cell r="F33">
            <v>95</v>
          </cell>
          <cell r="G33">
            <v>44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28.620833333333337</v>
          </cell>
          <cell r="C34">
            <v>35.9</v>
          </cell>
          <cell r="D34">
            <v>23.2</v>
          </cell>
          <cell r="E34">
            <v>72.958333333333329</v>
          </cell>
          <cell r="F34">
            <v>100</v>
          </cell>
          <cell r="G34">
            <v>41</v>
          </cell>
          <cell r="H34" t="str">
            <v>*</v>
          </cell>
          <cell r="I34" t="str">
            <v>N</v>
          </cell>
          <cell r="J34" t="str">
            <v>*</v>
          </cell>
          <cell r="K34">
            <v>1.6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I64" sqref="AI64:AJ64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45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6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6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v>6</v>
      </c>
      <c r="H3" s="149"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>SUM(AB3+1)</f>
        <v>28</v>
      </c>
      <c r="AD3" s="149">
        <f>SUM(AC3+1)</f>
        <v>29</v>
      </c>
      <c r="AE3" s="149">
        <v>30</v>
      </c>
      <c r="AF3" s="150" t="s">
        <v>36</v>
      </c>
    </row>
    <row r="4" spans="1:36" s="5" customForma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1"/>
    </row>
    <row r="5" spans="1:36" s="5" customFormat="1" x14ac:dyDescent="0.2">
      <c r="A5" s="58" t="s">
        <v>40</v>
      </c>
      <c r="B5" s="124">
        <f>[1]Novembro!$B$5</f>
        <v>30.020833333333332</v>
      </c>
      <c r="C5" s="124">
        <f>[1]Novembro!$B$6</f>
        <v>27.933333333333334</v>
      </c>
      <c r="D5" s="124">
        <f>[1]Novembro!$B$7</f>
        <v>28.416666666666668</v>
      </c>
      <c r="E5" s="124">
        <f>[1]Novembro!$B$8</f>
        <v>30.304166666666671</v>
      </c>
      <c r="F5" s="124">
        <f>[1]Novembro!$B$9</f>
        <v>31.629166666666666</v>
      </c>
      <c r="G5" s="124">
        <f>[1]Novembro!$B$10</f>
        <v>27.329166666666666</v>
      </c>
      <c r="H5" s="124">
        <f>[1]Novembro!$B$11</f>
        <v>27.504166666666666</v>
      </c>
      <c r="I5" s="124">
        <f>[1]Novembro!$B$12</f>
        <v>25.941666666666663</v>
      </c>
      <c r="J5" s="124">
        <f>[1]Novembro!$B$13</f>
        <v>25.058333333333337</v>
      </c>
      <c r="K5" s="124">
        <f>[1]Novembro!$B$14</f>
        <v>25.379166666666666</v>
      </c>
      <c r="L5" s="124">
        <f>[1]Novembro!$B$15</f>
        <v>26.708333333333339</v>
      </c>
      <c r="M5" s="124">
        <f>[1]Novembro!$B$16</f>
        <v>27.783333333333335</v>
      </c>
      <c r="N5" s="124">
        <f>[1]Novembro!$B$17</f>
        <v>26.816666666666663</v>
      </c>
      <c r="O5" s="124">
        <f>[1]Novembro!$B$18</f>
        <v>25.445833333333329</v>
      </c>
      <c r="P5" s="124">
        <f>[1]Novembro!$B$19</f>
        <v>27.129166666666666</v>
      </c>
      <c r="Q5" s="124">
        <f>[1]Novembro!$B$20</f>
        <v>26.625</v>
      </c>
      <c r="R5" s="124">
        <f>[1]Novembro!$B$21</f>
        <v>27.070833333333336</v>
      </c>
      <c r="S5" s="124">
        <f>[1]Novembro!$B$22</f>
        <v>28.408333333333331</v>
      </c>
      <c r="T5" s="124">
        <f>[1]Novembro!$B$23</f>
        <v>28.287499999999998</v>
      </c>
      <c r="U5" s="124">
        <f>[1]Novembro!$B$24</f>
        <v>28.429166666666671</v>
      </c>
      <c r="V5" s="124">
        <f>[1]Novembro!$B$25</f>
        <v>28.374999999999996</v>
      </c>
      <c r="W5" s="124">
        <f>[1]Novembro!$B$26</f>
        <v>28.016666666666669</v>
      </c>
      <c r="X5" s="124">
        <f>[1]Novembro!$B$27</f>
        <v>28.549999999999997</v>
      </c>
      <c r="Y5" s="124">
        <f>[1]Novembro!$B$28</f>
        <v>28.141666666666669</v>
      </c>
      <c r="Z5" s="124">
        <f>[1]Novembro!$B$29</f>
        <v>27.945833333333336</v>
      </c>
      <c r="AA5" s="124">
        <f>[1]Novembro!$B$30</f>
        <v>27.745833333333341</v>
      </c>
      <c r="AB5" s="124">
        <f>[1]Novembro!$B$31</f>
        <v>25.512499999999999</v>
      </c>
      <c r="AC5" s="124">
        <f>[1]Novembro!$B$32</f>
        <v>25.625</v>
      </c>
      <c r="AD5" s="124">
        <f>[1]Novembro!$B$33</f>
        <v>26.387499999999999</v>
      </c>
      <c r="AE5" s="124">
        <f>[1]Novembro!$B$34</f>
        <v>26.891666666666655</v>
      </c>
      <c r="AF5" s="95">
        <f>AVERAGE(B5:AE5)</f>
        <v>27.513750000000002</v>
      </c>
    </row>
    <row r="6" spans="1:36" x14ac:dyDescent="0.2">
      <c r="A6" s="58" t="s">
        <v>0</v>
      </c>
      <c r="B6" s="11">
        <f>[2]Novembro!$B$5</f>
        <v>26.137499999999999</v>
      </c>
      <c r="C6" s="11">
        <f>[2]Novembro!$B$6</f>
        <v>29.412499999999998</v>
      </c>
      <c r="D6" s="11">
        <f>[2]Novembro!$B$7</f>
        <v>28.541666666666671</v>
      </c>
      <c r="E6" s="11">
        <f>[2]Novembro!$B$8</f>
        <v>29.416666666666668</v>
      </c>
      <c r="F6" s="11">
        <f>[2]Novembro!$B$9</f>
        <v>30.237500000000001</v>
      </c>
      <c r="G6" s="11">
        <f>[2]Novembro!$B$10</f>
        <v>23.808333333333337</v>
      </c>
      <c r="H6" s="11">
        <f>[2]Novembro!$B$11</f>
        <v>23.279166666666669</v>
      </c>
      <c r="I6" s="11">
        <f>[2]Novembro!$B$12</f>
        <v>24.004166666666659</v>
      </c>
      <c r="J6" s="11">
        <f>[2]Novembro!$B$13</f>
        <v>24.900000000000002</v>
      </c>
      <c r="K6" s="11">
        <f>[2]Novembro!$B$14</f>
        <v>23.837500000000002</v>
      </c>
      <c r="L6" s="11">
        <f>[2]Novembro!$B$15</f>
        <v>25.595833333333335</v>
      </c>
      <c r="M6" s="11">
        <f>[2]Novembro!$B$16</f>
        <v>26.641666666666666</v>
      </c>
      <c r="N6" s="11">
        <f>[2]Novembro!$B$17</f>
        <v>24.691666666666663</v>
      </c>
      <c r="O6" s="11">
        <f>[2]Novembro!$B$18</f>
        <v>22.645833333333339</v>
      </c>
      <c r="P6" s="11">
        <f>[2]Novembro!$B$19</f>
        <v>24.8</v>
      </c>
      <c r="Q6" s="11">
        <f>[2]Novembro!$B$20</f>
        <v>24.225000000000005</v>
      </c>
      <c r="R6" s="11">
        <f>[2]Novembro!$B$21</f>
        <v>25.545833333333338</v>
      </c>
      <c r="S6" s="11">
        <f>[2]Novembro!$B$22</f>
        <v>26.683333333333337</v>
      </c>
      <c r="T6" s="11">
        <f>[2]Novembro!$B$23</f>
        <v>27.287499999999998</v>
      </c>
      <c r="U6" s="11">
        <f>[2]Novembro!$B$24</f>
        <v>27.404166666666658</v>
      </c>
      <c r="V6" s="11">
        <f>[2]Novembro!$B$25</f>
        <v>27.654166666666669</v>
      </c>
      <c r="W6" s="11">
        <f>[2]Novembro!$B$26</f>
        <v>26.958333333333332</v>
      </c>
      <c r="X6" s="11">
        <f>[2]Novembro!$B$27</f>
        <v>27.208333333333329</v>
      </c>
      <c r="Y6" s="11">
        <f>[2]Novembro!$B$28</f>
        <v>27.204166666666666</v>
      </c>
      <c r="Z6" s="11">
        <f>[2]Novembro!$B$29</f>
        <v>27.395833333333332</v>
      </c>
      <c r="AA6" s="11">
        <f>[2]Novembro!$B$30</f>
        <v>27.137499999999992</v>
      </c>
      <c r="AB6" s="11">
        <f>[2]Novembro!$B$31</f>
        <v>22.545833333333331</v>
      </c>
      <c r="AC6" s="11">
        <f>[2]Novembro!$B$32</f>
        <v>23.779166666666672</v>
      </c>
      <c r="AD6" s="11">
        <f>[2]Novembro!$B$33</f>
        <v>24.766666666666669</v>
      </c>
      <c r="AE6" s="11">
        <f>[2]Novembro!$B$34</f>
        <v>27.570833333333336</v>
      </c>
      <c r="AF6" s="91">
        <f>AVERAGE(B6:AE6)</f>
        <v>26.043888888888898</v>
      </c>
    </row>
    <row r="7" spans="1:36" x14ac:dyDescent="0.2">
      <c r="A7" s="58" t="s">
        <v>104</v>
      </c>
      <c r="B7" s="11">
        <f>[3]Novembro!$B$5</f>
        <v>28.824999999999999</v>
      </c>
      <c r="C7" s="11">
        <f>[3]Novembro!$B$6</f>
        <v>30.337499999999995</v>
      </c>
      <c r="D7" s="11">
        <f>[3]Novembro!$B$7</f>
        <v>29.979166666666668</v>
      </c>
      <c r="E7" s="11">
        <f>[3]Novembro!$B$8</f>
        <v>30.270833333333332</v>
      </c>
      <c r="F7" s="11">
        <f>[3]Novembro!$B$9</f>
        <v>30.050000000000008</v>
      </c>
      <c r="G7" s="11">
        <f>[3]Novembro!$B$10</f>
        <v>25.424999999999997</v>
      </c>
      <c r="H7" s="11">
        <f>[3]Novembro!$B$11</f>
        <v>25.829166666666669</v>
      </c>
      <c r="I7" s="11">
        <f>[3]Novembro!$B$12</f>
        <v>25.145833333333339</v>
      </c>
      <c r="J7" s="11">
        <f>[3]Novembro!$B$13</f>
        <v>26.537500000000005</v>
      </c>
      <c r="K7" s="11">
        <f>[3]Novembro!$B$14</f>
        <v>25.087500000000002</v>
      </c>
      <c r="L7" s="11">
        <f>[3]Novembro!$B$15</f>
        <v>26.012499999999999</v>
      </c>
      <c r="M7" s="11">
        <f>[3]Novembro!$B$16</f>
        <v>27.045833333333338</v>
      </c>
      <c r="N7" s="11">
        <f>[3]Novembro!$B$17</f>
        <v>26.504166666666663</v>
      </c>
      <c r="O7" s="11">
        <f>[3]Novembro!$B$18</f>
        <v>23.724999999999998</v>
      </c>
      <c r="P7" s="11">
        <f>[3]Novembro!$B$19</f>
        <v>25.854166666666661</v>
      </c>
      <c r="Q7" s="11">
        <f>[3]Novembro!$B$20</f>
        <v>26.983333333333338</v>
      </c>
      <c r="R7" s="11">
        <f>[3]Novembro!$B$21</f>
        <v>27.141666666666666</v>
      </c>
      <c r="S7" s="11">
        <f>[3]Novembro!$B$22</f>
        <v>27.479166666666668</v>
      </c>
      <c r="T7" s="11">
        <f>[3]Novembro!$B$23</f>
        <v>27.999999999999996</v>
      </c>
      <c r="U7" s="11">
        <f>[3]Novembro!$B$24</f>
        <v>28.775000000000002</v>
      </c>
      <c r="V7" s="11">
        <f>[3]Novembro!$B$25</f>
        <v>29.625000000000004</v>
      </c>
      <c r="W7" s="11">
        <f>[3]Novembro!$B$26</f>
        <v>28.766666666666666</v>
      </c>
      <c r="X7" s="11">
        <f>[3]Novembro!$B$27</f>
        <v>28.420833333333334</v>
      </c>
      <c r="Y7" s="11">
        <f>[3]Novembro!$B$28</f>
        <v>27.92916666666666</v>
      </c>
      <c r="Z7" s="11">
        <f>[3]Novembro!$B$29</f>
        <v>27.983333333333331</v>
      </c>
      <c r="AA7" s="11">
        <f>[3]Novembro!$B$30</f>
        <v>26.937499999999996</v>
      </c>
      <c r="AB7" s="11">
        <f>[3]Novembro!$B$31</f>
        <v>23.991666666666664</v>
      </c>
      <c r="AC7" s="11">
        <f>[3]Novembro!$B$32</f>
        <v>25.766666666666669</v>
      </c>
      <c r="AD7" s="11">
        <f>[3]Novembro!$B$33</f>
        <v>26.762500000000003</v>
      </c>
      <c r="AE7" s="11">
        <f>[3]Novembro!$B$34</f>
        <v>28.179166666666674</v>
      </c>
      <c r="AF7" s="95">
        <f>AVERAGE(B7:AE7)</f>
        <v>27.312361111111112</v>
      </c>
    </row>
    <row r="8" spans="1:36" x14ac:dyDescent="0.2">
      <c r="A8" s="58" t="s">
        <v>1</v>
      </c>
      <c r="B8" s="11" t="str">
        <f>[4]Novembro!$B$5</f>
        <v>*</v>
      </c>
      <c r="C8" s="11" t="str">
        <f>[4]Novembro!$B$6</f>
        <v>*</v>
      </c>
      <c r="D8" s="11" t="str">
        <f>[4]Novembro!$B$7</f>
        <v>*</v>
      </c>
      <c r="E8" s="11" t="str">
        <f>[4]Novembro!$B$8</f>
        <v>*</v>
      </c>
      <c r="F8" s="11" t="str">
        <f>[4]Novembro!$B$9</f>
        <v>*</v>
      </c>
      <c r="G8" s="11">
        <f>[4]Novembro!$B$10</f>
        <v>30.027272727272727</v>
      </c>
      <c r="H8" s="11">
        <f>[4]Novembro!$B$11</f>
        <v>28.558333333333334</v>
      </c>
      <c r="I8" s="11">
        <f>[4]Novembro!$B$12</f>
        <v>25.275000000000002</v>
      </c>
      <c r="J8" s="11">
        <f>[4]Novembro!$B$13</f>
        <v>26.291666666666661</v>
      </c>
      <c r="K8" s="11">
        <f>[4]Novembro!$B$14</f>
        <v>26.966666666666665</v>
      </c>
      <c r="L8" s="11">
        <f>[4]Novembro!$B$15</f>
        <v>28.412499999999998</v>
      </c>
      <c r="M8" s="11">
        <f>[4]Novembro!$B$16</f>
        <v>29.57083333333334</v>
      </c>
      <c r="N8" s="11">
        <f>[4]Novembro!$B$17</f>
        <v>27.314285714285713</v>
      </c>
      <c r="O8" s="11" t="str">
        <f>[4]Novembro!$B$18</f>
        <v>*</v>
      </c>
      <c r="P8" s="11" t="str">
        <f>[4]Novembro!$B$19</f>
        <v>*</v>
      </c>
      <c r="Q8" s="11" t="str">
        <f>[4]Novembro!$B$20</f>
        <v>*</v>
      </c>
      <c r="R8" s="11" t="str">
        <f>[4]Novembro!$B$21</f>
        <v>*</v>
      </c>
      <c r="S8" s="11" t="str">
        <f>[4]Novembro!$B$22</f>
        <v>*</v>
      </c>
      <c r="T8" s="11" t="str">
        <f>[4]Novembro!$B$23</f>
        <v>*</v>
      </c>
      <c r="U8" s="11" t="str">
        <f>[4]Novembro!$B$24</f>
        <v>*</v>
      </c>
      <c r="V8" s="11" t="str">
        <f>[4]Novembro!$B$25</f>
        <v>*</v>
      </c>
      <c r="W8" s="11">
        <f>[4]Novembro!$B$26</f>
        <v>31.783333333333331</v>
      </c>
      <c r="X8" s="11">
        <f>[4]Novembro!$B$27</f>
        <v>28.295833333333331</v>
      </c>
      <c r="Y8" s="11">
        <f>[4]Novembro!$B$28</f>
        <v>28.916666666666668</v>
      </c>
      <c r="Z8" s="11">
        <f>[4]Novembro!$B$29</f>
        <v>28.162499999999998</v>
      </c>
      <c r="AA8" s="11">
        <f>[4]Novembro!$B$30</f>
        <v>29.0625</v>
      </c>
      <c r="AB8" s="11">
        <f>[4]Novembro!$B$31</f>
        <v>26.029166666666669</v>
      </c>
      <c r="AC8" s="11">
        <f>[4]Novembro!$B$32</f>
        <v>25.7</v>
      </c>
      <c r="AD8" s="11">
        <f>[4]Novembro!$B$33</f>
        <v>25.9</v>
      </c>
      <c r="AE8" s="11" t="str">
        <f>[4]Novembro!$B$34</f>
        <v>*</v>
      </c>
      <c r="AF8" s="95">
        <f>AVERAGE(B8:AE8)</f>
        <v>27.8916599025974</v>
      </c>
    </row>
    <row r="9" spans="1:36" x14ac:dyDescent="0.2">
      <c r="A9" s="58" t="s">
        <v>167</v>
      </c>
      <c r="B9" s="11">
        <f>[5]Novembro!$B$5</f>
        <v>26.237499999999997</v>
      </c>
      <c r="C9" s="11">
        <f>[5]Novembro!$B$6</f>
        <v>28.691666666666663</v>
      </c>
      <c r="D9" s="11">
        <f>[5]Novembro!$B$7</f>
        <v>29.041666666666661</v>
      </c>
      <c r="E9" s="11">
        <f>[5]Novembro!$B$8</f>
        <v>29.304166666666671</v>
      </c>
      <c r="F9" s="11">
        <f>[5]Novembro!$B$9</f>
        <v>28.933333333333341</v>
      </c>
      <c r="G9" s="11">
        <f>[5]Novembro!$B$10</f>
        <v>23.458333333333339</v>
      </c>
      <c r="H9" s="11">
        <f>[5]Novembro!$B$11</f>
        <v>22.995833333333334</v>
      </c>
      <c r="I9" s="11">
        <f>[5]Novembro!$B$12</f>
        <v>23.362499999999997</v>
      </c>
      <c r="J9" s="11">
        <f>[5]Novembro!$B$13</f>
        <v>25.166666666666661</v>
      </c>
      <c r="K9" s="11">
        <f>[5]Novembro!$B$14</f>
        <v>22.454166666666669</v>
      </c>
      <c r="L9" s="11">
        <f>[5]Novembro!$B$15</f>
        <v>24.687500000000004</v>
      </c>
      <c r="M9" s="11">
        <f>[5]Novembro!$B$16</f>
        <v>26.012500000000003</v>
      </c>
      <c r="N9" s="11">
        <f>[5]Novembro!$B$17</f>
        <v>23.900000000000002</v>
      </c>
      <c r="O9" s="11">
        <f>[5]Novembro!$B$18</f>
        <v>20.975000000000001</v>
      </c>
      <c r="P9" s="11">
        <f>[5]Novembro!$B$19</f>
        <v>23.845833333333335</v>
      </c>
      <c r="Q9" s="11">
        <f>[5]Novembro!$B$20</f>
        <v>24.362499999999997</v>
      </c>
      <c r="R9" s="11">
        <f>[5]Novembro!$B$21</f>
        <v>25.974999999999998</v>
      </c>
      <c r="S9" s="11">
        <f>[5]Novembro!$B$22</f>
        <v>27.104166666666661</v>
      </c>
      <c r="T9" s="11">
        <f>[5]Novembro!$B$23</f>
        <v>27.983333333333338</v>
      </c>
      <c r="U9" s="11">
        <f>[5]Novembro!$B$24</f>
        <v>28.349999999999998</v>
      </c>
      <c r="V9" s="11">
        <f>[5]Novembro!$B$25</f>
        <v>28.145833333333332</v>
      </c>
      <c r="W9" s="11">
        <f>[5]Novembro!$B$26</f>
        <v>26.495833333333334</v>
      </c>
      <c r="X9" s="11">
        <f>[5]Novembro!$B$27</f>
        <v>25.858333333333338</v>
      </c>
      <c r="Y9" s="11">
        <f>[5]Novembro!$B$28</f>
        <v>26.379166666666666</v>
      </c>
      <c r="Z9" s="11">
        <f>[5]Novembro!$B$29</f>
        <v>26.449999999999992</v>
      </c>
      <c r="AA9" s="11">
        <f>[5]Novembro!$B$30</f>
        <v>26.862500000000001</v>
      </c>
      <c r="AB9" s="11">
        <f>[5]Novembro!$B$31</f>
        <v>21.637500000000003</v>
      </c>
      <c r="AC9" s="11">
        <f>[5]Novembro!$B$32</f>
        <v>22.083333333333332</v>
      </c>
      <c r="AD9" s="11">
        <f>[5]Novembro!$B$33</f>
        <v>24.266666666666666</v>
      </c>
      <c r="AE9" s="11">
        <f>[5]Novembro!$B$34</f>
        <v>27.091666666666672</v>
      </c>
      <c r="AF9" s="95">
        <f>AVERAGE(B9:AE9)</f>
        <v>25.603750000000009</v>
      </c>
    </row>
    <row r="10" spans="1:36" x14ac:dyDescent="0.2">
      <c r="A10" s="58" t="s">
        <v>111</v>
      </c>
      <c r="B10" s="11" t="str">
        <f>[6]Novembro!$B$5</f>
        <v>*</v>
      </c>
      <c r="C10" s="11" t="str">
        <f>[6]Novembro!$B$6</f>
        <v>*</v>
      </c>
      <c r="D10" s="11" t="str">
        <f>[6]Novembro!$B$7</f>
        <v>*</v>
      </c>
      <c r="E10" s="11" t="str">
        <f>[6]Novembro!$B$8</f>
        <v>*</v>
      </c>
      <c r="F10" s="11" t="str">
        <f>[6]Novembro!$B$9</f>
        <v>*</v>
      </c>
      <c r="G10" s="11" t="str">
        <f>[6]Novembro!$B$10</f>
        <v>*</v>
      </c>
      <c r="H10" s="11" t="str">
        <f>[6]Novembro!$B$11</f>
        <v>*</v>
      </c>
      <c r="I10" s="11" t="str">
        <f>[6]Novembro!$B$12</f>
        <v>*</v>
      </c>
      <c r="J10" s="11" t="str">
        <f>[6]Novembro!$B$13</f>
        <v>*</v>
      </c>
      <c r="K10" s="11" t="str">
        <f>[6]Novembro!$B$14</f>
        <v>*</v>
      </c>
      <c r="L10" s="11" t="str">
        <f>[6]Novembro!$B$15</f>
        <v>*</v>
      </c>
      <c r="M10" s="11" t="str">
        <f>[6]Novembro!$B$16</f>
        <v>*</v>
      </c>
      <c r="N10" s="11" t="str">
        <f>[6]Novembro!$B$17</f>
        <v>*</v>
      </c>
      <c r="O10" s="11" t="str">
        <f>[6]Novembro!$B$18</f>
        <v>*</v>
      </c>
      <c r="P10" s="11" t="str">
        <f>[6]Novembro!$B$19</f>
        <v>*</v>
      </c>
      <c r="Q10" s="11" t="str">
        <f>[6]Novembro!$B$20</f>
        <v>*</v>
      </c>
      <c r="R10" s="11" t="str">
        <f>[6]Novembro!$B$21</f>
        <v>*</v>
      </c>
      <c r="S10" s="11" t="str">
        <f>[6]Novembro!$B$22</f>
        <v>*</v>
      </c>
      <c r="T10" s="11" t="str">
        <f>[6]Novembro!$B$23</f>
        <v>*</v>
      </c>
      <c r="U10" s="11" t="str">
        <f>[6]Novembro!$B$24</f>
        <v>*</v>
      </c>
      <c r="V10" s="11" t="str">
        <f>[6]Novembro!$B$25</f>
        <v>*</v>
      </c>
      <c r="W10" s="11" t="str">
        <f>[6]Novembro!$B$26</f>
        <v>*</v>
      </c>
      <c r="X10" s="11" t="str">
        <f>[6]Novembro!$B$27</f>
        <v>*</v>
      </c>
      <c r="Y10" s="11" t="str">
        <f>[6]Novembro!$B$28</f>
        <v>*</v>
      </c>
      <c r="Z10" s="11" t="str">
        <f>[6]Novembro!$B$29</f>
        <v>*</v>
      </c>
      <c r="AA10" s="11" t="str">
        <f>[6]Novembro!$B$30</f>
        <v>*</v>
      </c>
      <c r="AB10" s="11" t="str">
        <f>[6]Novembro!$B$31</f>
        <v>*</v>
      </c>
      <c r="AC10" s="11" t="str">
        <f>[6]Novembro!$B$32</f>
        <v>*</v>
      </c>
      <c r="AD10" s="11" t="str">
        <f>[6]Novembro!$B$33</f>
        <v>*</v>
      </c>
      <c r="AE10" s="11" t="str">
        <f>[6]Novembro!$B$34</f>
        <v>*</v>
      </c>
      <c r="AF10" s="133" t="s">
        <v>226</v>
      </c>
    </row>
    <row r="11" spans="1:36" x14ac:dyDescent="0.2">
      <c r="A11" s="58" t="s">
        <v>64</v>
      </c>
      <c r="B11" s="11">
        <f>[7]Novembro!$B$5</f>
        <v>28.675000000000008</v>
      </c>
      <c r="C11" s="11">
        <f>[7]Novembro!$B$6</f>
        <v>29.212500000000002</v>
      </c>
      <c r="D11" s="11">
        <f>[7]Novembro!$B$7</f>
        <v>30.845833333333328</v>
      </c>
      <c r="E11" s="11">
        <f>[7]Novembro!$B$8</f>
        <v>30.61666666666666</v>
      </c>
      <c r="F11" s="11">
        <f>[7]Novembro!$B$9</f>
        <v>31.020833333333332</v>
      </c>
      <c r="G11" s="11">
        <f>[7]Novembro!$B$10</f>
        <v>26.299999999999994</v>
      </c>
      <c r="H11" s="11">
        <f>[7]Novembro!$B$11</f>
        <v>25.870833333333334</v>
      </c>
      <c r="I11" s="11">
        <f>[7]Novembro!$B$12</f>
        <v>24.912499999999998</v>
      </c>
      <c r="J11" s="11">
        <f>[7]Novembro!$B$13</f>
        <v>25.466666666666665</v>
      </c>
      <c r="K11" s="11">
        <f>[7]Novembro!$B$14</f>
        <v>24.620833333333337</v>
      </c>
      <c r="L11" s="11">
        <f>[7]Novembro!$B$15</f>
        <v>25.866666666666664</v>
      </c>
      <c r="M11" s="11">
        <f>[7]Novembro!$B$16</f>
        <v>26.695833333333336</v>
      </c>
      <c r="N11" s="11">
        <f>[7]Novembro!$B$17</f>
        <v>26.324999999999999</v>
      </c>
      <c r="O11" s="11">
        <f>[7]Novembro!$B$18</f>
        <v>24.262499999999999</v>
      </c>
      <c r="P11" s="11">
        <f>[7]Novembro!$B$19</f>
        <v>25.754166666666663</v>
      </c>
      <c r="Q11" s="11">
        <f>[7]Novembro!$B$20</f>
        <v>26.099999999999998</v>
      </c>
      <c r="R11" s="11">
        <f>[7]Novembro!$B$21</f>
        <v>26.341666666666658</v>
      </c>
      <c r="S11" s="11">
        <f>[7]Novembro!$B$22</f>
        <v>26.283333333333342</v>
      </c>
      <c r="T11" s="11">
        <f>[7]Novembro!$B$23</f>
        <v>26.933333333333334</v>
      </c>
      <c r="U11" s="11">
        <f>[7]Novembro!$B$24</f>
        <v>28.316666666666663</v>
      </c>
      <c r="V11" s="11">
        <f>[7]Novembro!$B$25</f>
        <v>28.099999999999998</v>
      </c>
      <c r="W11" s="11">
        <f>[7]Novembro!$B$26</f>
        <v>28.074999999999999</v>
      </c>
      <c r="X11" s="11">
        <f>[7]Novembro!$B$27</f>
        <v>28.649999999999991</v>
      </c>
      <c r="Y11" s="11">
        <f>[7]Novembro!$B$28</f>
        <v>26.4375</v>
      </c>
      <c r="Z11" s="11">
        <f>[7]Novembro!$B$29</f>
        <v>25.858333333333334</v>
      </c>
      <c r="AA11" s="11">
        <f>[7]Novembro!$B$30</f>
        <v>27.424999999999997</v>
      </c>
      <c r="AB11" s="11">
        <f>[7]Novembro!$B$31</f>
        <v>24.716666666666669</v>
      </c>
      <c r="AC11" s="11">
        <f>[7]Novembro!$B$32</f>
        <v>25.354166666666668</v>
      </c>
      <c r="AD11" s="11">
        <f>[7]Novembro!$B$33</f>
        <v>26.020833333333339</v>
      </c>
      <c r="AE11" s="11">
        <f>[7]Novembro!$B$34</f>
        <v>27.637499999999992</v>
      </c>
      <c r="AF11" s="91">
        <f t="shared" ref="AF11:AF49" si="1">AVERAGE(B11:AE11)</f>
        <v>26.956527777777783</v>
      </c>
    </row>
    <row r="12" spans="1:36" x14ac:dyDescent="0.2">
      <c r="A12" s="58" t="s">
        <v>41</v>
      </c>
      <c r="B12" s="11">
        <f>[8]Novembro!$B$5</f>
        <v>28.870833333333337</v>
      </c>
      <c r="C12" s="11">
        <f>[8]Novembro!$B$6</f>
        <v>31.041666666666668</v>
      </c>
      <c r="D12" s="11">
        <f>[8]Novembro!$B$7</f>
        <v>30.462500000000002</v>
      </c>
      <c r="E12" s="11">
        <f>[8]Novembro!$B$8</f>
        <v>31.7</v>
      </c>
      <c r="F12" s="11">
        <f>[8]Novembro!$B$9</f>
        <v>31.95</v>
      </c>
      <c r="G12" s="11">
        <f>[8]Novembro!$B$10</f>
        <v>28.312499999999996</v>
      </c>
      <c r="H12" s="11">
        <f>[8]Novembro!$B$11</f>
        <v>28.658333333333331</v>
      </c>
      <c r="I12" s="11">
        <f>[8]Novembro!$B$12</f>
        <v>26.070833333333336</v>
      </c>
      <c r="J12" s="11">
        <f>[8]Novembro!$B$13</f>
        <v>28.495833333333337</v>
      </c>
      <c r="K12" s="11">
        <f>[8]Novembro!$B$14</f>
        <v>25.091666666666665</v>
      </c>
      <c r="L12" s="11">
        <f>[8]Novembro!$B$15</f>
        <v>27.462500000000002</v>
      </c>
      <c r="M12" s="11">
        <f>[8]Novembro!$B$16</f>
        <v>29.412499999999998</v>
      </c>
      <c r="N12" s="11">
        <f>[8]Novembro!$B$17</f>
        <v>25.658333333333331</v>
      </c>
      <c r="O12" s="11">
        <f>[8]Novembro!$B$18</f>
        <v>23.129166666666666</v>
      </c>
      <c r="P12" s="11">
        <f>[8]Novembro!$B$19</f>
        <v>25.262499999999999</v>
      </c>
      <c r="Q12" s="11">
        <f>[8]Novembro!$B$20</f>
        <v>24.912499999999998</v>
      </c>
      <c r="R12" s="11">
        <f>[8]Novembro!$B$21</f>
        <v>25.137500000000003</v>
      </c>
      <c r="S12" s="11">
        <f>[8]Novembro!$B$22</f>
        <v>27.466666666666669</v>
      </c>
      <c r="T12" s="11">
        <f>[8]Novembro!$B$23</f>
        <v>28.958333333333332</v>
      </c>
      <c r="U12" s="11">
        <f>[8]Novembro!$B$24</f>
        <v>29.174999999999997</v>
      </c>
      <c r="V12" s="11">
        <f>[8]Novembro!$B$25</f>
        <v>28.316666666666663</v>
      </c>
      <c r="W12" s="11">
        <f>[8]Novembro!$B$26</f>
        <v>26.454166666666666</v>
      </c>
      <c r="X12" s="11">
        <f>[8]Novembro!$B$27</f>
        <v>27.791666666666668</v>
      </c>
      <c r="Y12" s="11">
        <f>[8]Novembro!$B$28</f>
        <v>27.941666666666663</v>
      </c>
      <c r="Z12" s="11">
        <f>[8]Novembro!$B$29</f>
        <v>28.529166666666658</v>
      </c>
      <c r="AA12" s="11">
        <f>[8]Novembro!$B$30</f>
        <v>29.870833333333326</v>
      </c>
      <c r="AB12" s="11">
        <f>[8]Novembro!$B$31</f>
        <v>25.070833333333329</v>
      </c>
      <c r="AC12" s="11">
        <f>[8]Novembro!$B$32</f>
        <v>25.391666666666669</v>
      </c>
      <c r="AD12" s="11">
        <f>[8]Novembro!$B$33</f>
        <v>27.066666666666666</v>
      </c>
      <c r="AE12" s="11">
        <f>[8]Novembro!$B$34</f>
        <v>28.620833333333337</v>
      </c>
      <c r="AF12" s="91">
        <f t="shared" si="1"/>
        <v>27.742777777777778</v>
      </c>
      <c r="AI12" t="s">
        <v>47</v>
      </c>
    </row>
    <row r="13" spans="1:36" x14ac:dyDescent="0.2">
      <c r="A13" s="58" t="s">
        <v>114</v>
      </c>
      <c r="B13" s="11" t="str">
        <f>[9]Novembro!$B$5</f>
        <v>*</v>
      </c>
      <c r="C13" s="11" t="str">
        <f>[9]Novembro!$B$6</f>
        <v>*</v>
      </c>
      <c r="D13" s="11" t="str">
        <f>[9]Novembro!$B$7</f>
        <v>*</v>
      </c>
      <c r="E13" s="11" t="str">
        <f>[9]Novembro!$B$8</f>
        <v>*</v>
      </c>
      <c r="F13" s="11" t="str">
        <f>[9]Novembro!$B$9</f>
        <v>*</v>
      </c>
      <c r="G13" s="11" t="str">
        <f>[9]Novembro!$B$10</f>
        <v>*</v>
      </c>
      <c r="H13" s="11" t="str">
        <f>[9]Novembro!$B$11</f>
        <v>*</v>
      </c>
      <c r="I13" s="11" t="str">
        <f>[9]Novembro!$B$12</f>
        <v>*</v>
      </c>
      <c r="J13" s="11" t="str">
        <f>[9]Novembro!$B$13</f>
        <v>*</v>
      </c>
      <c r="K13" s="11" t="str">
        <f>[9]Novembro!$B$14</f>
        <v>*</v>
      </c>
      <c r="L13" s="11" t="str">
        <f>[9]Novembro!$B$15</f>
        <v>*</v>
      </c>
      <c r="M13" s="11" t="str">
        <f>[9]Novembro!$B$16</f>
        <v>*</v>
      </c>
      <c r="N13" s="11" t="str">
        <f>[9]Novembro!$B$17</f>
        <v>*</v>
      </c>
      <c r="O13" s="11" t="str">
        <f>[9]Novembro!$B$18</f>
        <v>*</v>
      </c>
      <c r="P13" s="11" t="str">
        <f>[9]Novembro!$B$19</f>
        <v>*</v>
      </c>
      <c r="Q13" s="11" t="str">
        <f>[9]Novembro!$B$20</f>
        <v>*</v>
      </c>
      <c r="R13" s="11" t="str">
        <f>[9]Novembro!$B$21</f>
        <v>*</v>
      </c>
      <c r="S13" s="11" t="str">
        <f>[9]Novembro!$B$22</f>
        <v>*</v>
      </c>
      <c r="T13" s="11" t="str">
        <f>[9]Novembro!$B$23</f>
        <v>*</v>
      </c>
      <c r="U13" s="11" t="str">
        <f>[9]Novembro!$B$24</f>
        <v>*</v>
      </c>
      <c r="V13" s="11" t="str">
        <f>[9]Novembro!$B$25</f>
        <v>*</v>
      </c>
      <c r="W13" s="11" t="str">
        <f>[9]Novembro!$B$26</f>
        <v>*</v>
      </c>
      <c r="X13" s="11" t="str">
        <f>[9]Novembro!$B$27</f>
        <v>*</v>
      </c>
      <c r="Y13" s="11" t="str">
        <f>[9]Novembro!$B$28</f>
        <v>*</v>
      </c>
      <c r="Z13" s="11" t="str">
        <f>[9]Novembro!$B$29</f>
        <v>*</v>
      </c>
      <c r="AA13" s="11" t="str">
        <f>[9]Novembro!$B$30</f>
        <v>*</v>
      </c>
      <c r="AB13" s="11" t="str">
        <f>[9]Novembro!$B$31</f>
        <v>*</v>
      </c>
      <c r="AC13" s="11" t="str">
        <f>[9]Novembro!$B$32</f>
        <v>*</v>
      </c>
      <c r="AD13" s="11" t="str">
        <f>[9]Novembro!$B$33</f>
        <v>*</v>
      </c>
      <c r="AE13" s="11" t="str">
        <f>[9]Novembro!$B$34</f>
        <v>*</v>
      </c>
      <c r="AF13" s="127" t="s">
        <v>226</v>
      </c>
    </row>
    <row r="14" spans="1:36" x14ac:dyDescent="0.2">
      <c r="A14" s="58" t="s">
        <v>118</v>
      </c>
      <c r="B14" s="11" t="str">
        <f>[10]Novembro!$B$5</f>
        <v>*</v>
      </c>
      <c r="C14" s="11" t="str">
        <f>[10]Novembro!$B$6</f>
        <v>*</v>
      </c>
      <c r="D14" s="11" t="str">
        <f>[10]Novembro!$B$7</f>
        <v>*</v>
      </c>
      <c r="E14" s="11" t="str">
        <f>[10]Novembro!$B$8</f>
        <v>*</v>
      </c>
      <c r="F14" s="11" t="str">
        <f>[10]Novembro!$B$9</f>
        <v>*</v>
      </c>
      <c r="G14" s="11" t="str">
        <f>[10]Novembro!$B$10</f>
        <v>*</v>
      </c>
      <c r="H14" s="11" t="str">
        <f>[10]Novembro!$B$11</f>
        <v>*</v>
      </c>
      <c r="I14" s="11" t="str">
        <f>[10]Novembro!$B$12</f>
        <v>*</v>
      </c>
      <c r="J14" s="11" t="str">
        <f>[10]Novembro!$B$13</f>
        <v>*</v>
      </c>
      <c r="K14" s="11" t="str">
        <f>[10]Novembro!$B$14</f>
        <v>*</v>
      </c>
      <c r="L14" s="11" t="str">
        <f>[10]Novembro!$B$15</f>
        <v>*</v>
      </c>
      <c r="M14" s="11" t="str">
        <f>[10]Novembro!$B$16</f>
        <v>*</v>
      </c>
      <c r="N14" s="11" t="str">
        <f>[10]Novembro!$B$17</f>
        <v>*</v>
      </c>
      <c r="O14" s="11" t="str">
        <f>[10]Novembro!$B$18</f>
        <v>*</v>
      </c>
      <c r="P14" s="11" t="str">
        <f>[10]Novembro!$B$19</f>
        <v>*</v>
      </c>
      <c r="Q14" s="11" t="str">
        <f>[10]Novembro!$B$20</f>
        <v>*</v>
      </c>
      <c r="R14" s="11" t="str">
        <f>[10]Novembro!$B$21</f>
        <v>*</v>
      </c>
      <c r="S14" s="11" t="str">
        <f>[10]Novembro!$B$22</f>
        <v>*</v>
      </c>
      <c r="T14" s="11" t="str">
        <f>[10]Novembro!$B$23</f>
        <v>*</v>
      </c>
      <c r="U14" s="11" t="str">
        <f>[10]Novembro!$B$24</f>
        <v>*</v>
      </c>
      <c r="V14" s="11" t="str">
        <f>[10]Novembro!$B$25</f>
        <v>*</v>
      </c>
      <c r="W14" s="11" t="str">
        <f>[10]Novembro!$B$26</f>
        <v>*</v>
      </c>
      <c r="X14" s="11" t="str">
        <f>[10]Novembro!$B$27</f>
        <v>*</v>
      </c>
      <c r="Y14" s="11" t="str">
        <f>[10]Novembro!$B$28</f>
        <v>*</v>
      </c>
      <c r="Z14" s="11" t="str">
        <f>[10]Novembro!$B$29</f>
        <v>*</v>
      </c>
      <c r="AA14" s="11" t="str">
        <f>[10]Novembro!$B$30</f>
        <v>*</v>
      </c>
      <c r="AB14" s="11" t="str">
        <f>[10]Novembro!$B$31</f>
        <v>*</v>
      </c>
      <c r="AC14" s="11" t="str">
        <f>[10]Novembro!$B$32</f>
        <v>*</v>
      </c>
      <c r="AD14" s="11" t="str">
        <f>[10]Novembro!$B$33</f>
        <v>*</v>
      </c>
      <c r="AE14" s="11" t="str">
        <f>[10]Novembro!$B$34</f>
        <v>*</v>
      </c>
      <c r="AF14" s="133" t="s">
        <v>226</v>
      </c>
    </row>
    <row r="15" spans="1:36" x14ac:dyDescent="0.2">
      <c r="A15" s="58" t="s">
        <v>121</v>
      </c>
      <c r="B15" s="11">
        <f>[11]Novembro!$B$5</f>
        <v>26.641666666666666</v>
      </c>
      <c r="C15" s="11">
        <f>[11]Novembro!$B$6</f>
        <v>29.799999999999997</v>
      </c>
      <c r="D15" s="11">
        <f>[11]Novembro!$B$7</f>
        <v>28.729166666666661</v>
      </c>
      <c r="E15" s="11">
        <f>[11]Novembro!$B$8</f>
        <v>29.554166666666671</v>
      </c>
      <c r="F15" s="11">
        <f>[11]Novembro!$B$9</f>
        <v>29.554166666666664</v>
      </c>
      <c r="G15" s="11">
        <f>[11]Novembro!$B$10</f>
        <v>24.091666666666665</v>
      </c>
      <c r="H15" s="11">
        <f>[11]Novembro!$B$11</f>
        <v>24.037499999999998</v>
      </c>
      <c r="I15" s="11">
        <f>[11]Novembro!$B$12</f>
        <v>24.8</v>
      </c>
      <c r="J15" s="11">
        <f>[11]Novembro!$B$13</f>
        <v>25.979166666666668</v>
      </c>
      <c r="K15" s="11">
        <f>[11]Novembro!$B$14</f>
        <v>23.787499999999998</v>
      </c>
      <c r="L15" s="11">
        <f>[11]Novembro!$B$15</f>
        <v>26.404166666666665</v>
      </c>
      <c r="M15" s="11">
        <f>[11]Novembro!$B$16</f>
        <v>27.012499999999999</v>
      </c>
      <c r="N15" s="11">
        <f>[11]Novembro!$B$17</f>
        <v>25.604166666666668</v>
      </c>
      <c r="O15" s="11">
        <f>[11]Novembro!$B$18</f>
        <v>23.079166666666666</v>
      </c>
      <c r="P15" s="11">
        <f>[11]Novembro!$B$19</f>
        <v>24.620833333333337</v>
      </c>
      <c r="Q15" s="11">
        <f>[11]Novembro!$B$20</f>
        <v>25.204166666666676</v>
      </c>
      <c r="R15" s="11">
        <f>[11]Novembro!$B$21</f>
        <v>26.295833333333334</v>
      </c>
      <c r="S15" s="11">
        <f>[11]Novembro!$B$22</f>
        <v>28.129166666666674</v>
      </c>
      <c r="T15" s="11">
        <f>[11]Novembro!$B$23</f>
        <v>28.529166666666672</v>
      </c>
      <c r="U15" s="11">
        <f>[11]Novembro!$B$24</f>
        <v>28.991666666666671</v>
      </c>
      <c r="V15" s="11">
        <f>[11]Novembro!$B$25</f>
        <v>29.129166666666666</v>
      </c>
      <c r="W15" s="11">
        <f>[11]Novembro!$B$26</f>
        <v>28.2695652173913</v>
      </c>
      <c r="X15" s="11">
        <f>[11]Novembro!$B$27</f>
        <v>30.458333333333339</v>
      </c>
      <c r="Y15" s="11">
        <f>[11]Novembro!$B$28</f>
        <v>30.981818181818184</v>
      </c>
      <c r="Z15" s="11">
        <f>[11]Novembro!$B$29</f>
        <v>28.927272727272726</v>
      </c>
      <c r="AA15" s="11">
        <f>[11]Novembro!$B$30</f>
        <v>26.8</v>
      </c>
      <c r="AB15" s="11">
        <f>[11]Novembro!$B$31</f>
        <v>22.366666666666664</v>
      </c>
      <c r="AC15" s="11" t="str">
        <f>[11]Novembro!$B$32</f>
        <v>*</v>
      </c>
      <c r="AD15" s="11" t="str">
        <f>[11]Novembro!$B$33</f>
        <v>*</v>
      </c>
      <c r="AE15" s="11" t="str">
        <f>[11]Novembro!$B$34</f>
        <v>*</v>
      </c>
      <c r="AF15" s="95">
        <f>AVERAGE(B15:AE15)</f>
        <v>26.954765041721565</v>
      </c>
      <c r="AJ15" t="s">
        <v>47</v>
      </c>
    </row>
    <row r="16" spans="1:36" x14ac:dyDescent="0.2">
      <c r="A16" s="58" t="s">
        <v>168</v>
      </c>
      <c r="B16" s="11" t="str">
        <f>[12]Novembro!$B$5</f>
        <v>*</v>
      </c>
      <c r="C16" s="11" t="str">
        <f>[12]Novembro!$B$6</f>
        <v>*</v>
      </c>
      <c r="D16" s="11" t="str">
        <f>[12]Novembro!$B$7</f>
        <v>*</v>
      </c>
      <c r="E16" s="11" t="str">
        <f>[12]Novembro!$B$8</f>
        <v>*</v>
      </c>
      <c r="F16" s="11" t="str">
        <f>[12]Novembro!$B$9</f>
        <v>*</v>
      </c>
      <c r="G16" s="11" t="str">
        <f>[12]Novembro!$B$10</f>
        <v>*</v>
      </c>
      <c r="H16" s="11" t="str">
        <f>[12]Novembro!$B$11</f>
        <v>*</v>
      </c>
      <c r="I16" s="11" t="str">
        <f>[12]Novembro!$B$12</f>
        <v>*</v>
      </c>
      <c r="J16" s="11" t="str">
        <f>[12]Novembro!$B$13</f>
        <v>*</v>
      </c>
      <c r="K16" s="11" t="str">
        <f>[12]Novembro!$B$14</f>
        <v>*</v>
      </c>
      <c r="L16" s="11" t="str">
        <f>[12]Novembro!$B$15</f>
        <v>*</v>
      </c>
      <c r="M16" s="11" t="str">
        <f>[12]Novembro!$B$16</f>
        <v>*</v>
      </c>
      <c r="N16" s="11" t="str">
        <f>[12]Novembro!$B$17</f>
        <v>*</v>
      </c>
      <c r="O16" s="11" t="str">
        <f>[12]Novembro!$B$18</f>
        <v>*</v>
      </c>
      <c r="P16" s="11" t="str">
        <f>[12]Novembro!$B$19</f>
        <v>*</v>
      </c>
      <c r="Q16" s="11" t="str">
        <f>[12]Novembro!$B$20</f>
        <v>*</v>
      </c>
      <c r="R16" s="11" t="str">
        <f>[12]Novembro!$B$21</f>
        <v>*</v>
      </c>
      <c r="S16" s="11" t="str">
        <f>[12]Novembro!$B$22</f>
        <v>*</v>
      </c>
      <c r="T16" s="11" t="str">
        <f>[12]Novembro!$B$23</f>
        <v>*</v>
      </c>
      <c r="U16" s="11" t="str">
        <f>[12]Novembro!$B$24</f>
        <v>*</v>
      </c>
      <c r="V16" s="11" t="str">
        <f>[12]Novembro!$B$25</f>
        <v>*</v>
      </c>
      <c r="W16" s="11" t="str">
        <f>[12]Novembro!$B$26</f>
        <v>*</v>
      </c>
      <c r="X16" s="11" t="str">
        <f>[12]Novembro!$B$27</f>
        <v>*</v>
      </c>
      <c r="Y16" s="11" t="str">
        <f>[12]Novembro!$B$28</f>
        <v>*</v>
      </c>
      <c r="Z16" s="11" t="str">
        <f>[12]Novembro!$B$29</f>
        <v>*</v>
      </c>
      <c r="AA16" s="11" t="str">
        <f>[12]Novembro!$B$30</f>
        <v>*</v>
      </c>
      <c r="AB16" s="11" t="str">
        <f>[12]Novembro!$B$31</f>
        <v>*</v>
      </c>
      <c r="AC16" s="11" t="str">
        <f>[12]Novembro!$B$32</f>
        <v>*</v>
      </c>
      <c r="AD16" s="11" t="str">
        <f>[12]Novembro!$B$33</f>
        <v>*</v>
      </c>
      <c r="AE16" s="11" t="str">
        <f>[12]Novembro!$B$34</f>
        <v>*</v>
      </c>
      <c r="AF16" s="133" t="s">
        <v>226</v>
      </c>
      <c r="AJ16" t="s">
        <v>47</v>
      </c>
    </row>
    <row r="17" spans="1:37" x14ac:dyDescent="0.2">
      <c r="A17" s="58" t="s">
        <v>2</v>
      </c>
      <c r="B17" s="11">
        <f>[13]Novembro!$B$5</f>
        <v>28.083333333333329</v>
      </c>
      <c r="C17" s="11">
        <f>[13]Novembro!$B$6</f>
        <v>29.170833333333338</v>
      </c>
      <c r="D17" s="11">
        <f>[13]Novembro!$B$7</f>
        <v>29.375000000000004</v>
      </c>
      <c r="E17" s="11">
        <f>[13]Novembro!$B$8</f>
        <v>29.033333333333335</v>
      </c>
      <c r="F17" s="11">
        <f>[13]Novembro!$B$9</f>
        <v>30.370833333333348</v>
      </c>
      <c r="G17" s="11">
        <f>[13]Novembro!$B$10</f>
        <v>27.116666666666671</v>
      </c>
      <c r="H17" s="11">
        <f>[13]Novembro!$B$11</f>
        <v>24.320833333333329</v>
      </c>
      <c r="I17" s="11">
        <f>[13]Novembro!$B$12</f>
        <v>24.095833333333331</v>
      </c>
      <c r="J17" s="11">
        <f>[13]Novembro!$B$13</f>
        <v>25.25</v>
      </c>
      <c r="K17" s="11">
        <f>[13]Novembro!$B$14</f>
        <v>25.141666666666666</v>
      </c>
      <c r="L17" s="11">
        <f>[13]Novembro!$B$15</f>
        <v>25.366666666666671</v>
      </c>
      <c r="M17" s="11">
        <f>[13]Novembro!$B$16</f>
        <v>26.966666666666669</v>
      </c>
      <c r="N17" s="11">
        <f>[13]Novembro!$B$17</f>
        <v>26.645833333333332</v>
      </c>
      <c r="O17" s="11">
        <f>[13]Novembro!$B$18</f>
        <v>22.033333333333335</v>
      </c>
      <c r="P17" s="11">
        <f>[13]Novembro!$B$19</f>
        <v>24.299999999999994</v>
      </c>
      <c r="Q17" s="11">
        <f>[13]Novembro!$B$20</f>
        <v>25.891666666666666</v>
      </c>
      <c r="R17" s="11">
        <f>[13]Novembro!$B$21</f>
        <v>27.150000000000002</v>
      </c>
      <c r="S17" s="11">
        <f>[13]Novembro!$B$22</f>
        <v>29.266666666666666</v>
      </c>
      <c r="T17" s="11">
        <f>[13]Novembro!$B$23</f>
        <v>28.316666666666666</v>
      </c>
      <c r="U17" s="11">
        <f>[13]Novembro!$B$24</f>
        <v>28.412500000000005</v>
      </c>
      <c r="V17" s="11">
        <f>[13]Novembro!$B$25</f>
        <v>28.1875</v>
      </c>
      <c r="W17" s="11">
        <f>[13]Novembro!$B$26</f>
        <v>26.879166666666666</v>
      </c>
      <c r="X17" s="11">
        <f>[13]Novembro!$B$27</f>
        <v>27.395833333333332</v>
      </c>
      <c r="Y17" s="11">
        <f>[13]Novembro!$B$28</f>
        <v>27.616666666666664</v>
      </c>
      <c r="Z17" s="11">
        <f>[13]Novembro!$B$29</f>
        <v>25.733333333333338</v>
      </c>
      <c r="AA17" s="11">
        <f>[13]Novembro!$B$30</f>
        <v>26.275000000000006</v>
      </c>
      <c r="AB17" s="11">
        <f>[13]Novembro!$B$31</f>
        <v>24.3</v>
      </c>
      <c r="AC17" s="11">
        <f>[13]Novembro!$B$32</f>
        <v>24.258333333333329</v>
      </c>
      <c r="AD17" s="11">
        <f>[13]Novembro!$B$33</f>
        <v>25.533333333333328</v>
      </c>
      <c r="AE17" s="11">
        <f>[13]Novembro!$B$34</f>
        <v>27.033333333333335</v>
      </c>
      <c r="AF17" s="91">
        <f t="shared" si="1"/>
        <v>26.650694444444444</v>
      </c>
      <c r="AH17" s="12" t="s">
        <v>47</v>
      </c>
    </row>
    <row r="18" spans="1:37" x14ac:dyDescent="0.2">
      <c r="A18" s="58" t="s">
        <v>3</v>
      </c>
      <c r="B18" s="11" t="str">
        <f>[14]Novembro!$B$5</f>
        <v>*</v>
      </c>
      <c r="C18" s="11" t="str">
        <f>[14]Novembro!$B$6</f>
        <v>*</v>
      </c>
      <c r="D18" s="11" t="str">
        <f>[14]Novembro!$B$7</f>
        <v>*</v>
      </c>
      <c r="E18" s="11" t="str">
        <f>[14]Novembro!$B$8</f>
        <v>*</v>
      </c>
      <c r="F18" s="11" t="str">
        <f>[14]Novembro!$B$9</f>
        <v>*</v>
      </c>
      <c r="G18" s="11" t="str">
        <f>[14]Novembro!$B$10</f>
        <v>*</v>
      </c>
      <c r="H18" s="11" t="str">
        <f>[14]Novembro!$B$11</f>
        <v>*</v>
      </c>
      <c r="I18" s="11" t="str">
        <f>[14]Novembro!$B$12</f>
        <v>*</v>
      </c>
      <c r="J18" s="11" t="str">
        <f>[14]Novembro!$B$13</f>
        <v>*</v>
      </c>
      <c r="K18" s="11" t="str">
        <f>[14]Novembro!$B$14</f>
        <v>*</v>
      </c>
      <c r="L18" s="11" t="str">
        <f>[14]Novembro!$B$15</f>
        <v>*</v>
      </c>
      <c r="M18" s="11" t="str">
        <f>[14]Novembro!$B$16</f>
        <v>*</v>
      </c>
      <c r="N18" s="11" t="str">
        <f>[14]Novembro!$B$17</f>
        <v>*</v>
      </c>
      <c r="O18" s="11" t="str">
        <f>[14]Novembro!$B$18</f>
        <v>*</v>
      </c>
      <c r="P18" s="11" t="str">
        <f>[14]Novembro!$B$19</f>
        <v>*</v>
      </c>
      <c r="Q18" s="11" t="str">
        <f>[14]Novembro!$B$20</f>
        <v>*</v>
      </c>
      <c r="R18" s="11" t="str">
        <f>[14]Novembro!$B$21</f>
        <v>*</v>
      </c>
      <c r="S18" s="11" t="str">
        <f>[14]Novembro!$B$22</f>
        <v>*</v>
      </c>
      <c r="T18" s="11" t="str">
        <f>[14]Novembro!$B$23</f>
        <v>*</v>
      </c>
      <c r="U18" s="11">
        <f>[14]Novembro!$B$24</f>
        <v>31.022222222222222</v>
      </c>
      <c r="V18" s="11">
        <f>[14]Novembro!$B$25</f>
        <v>25.691666666666663</v>
      </c>
      <c r="W18" s="11">
        <f>[14]Novembro!$B$26</f>
        <v>25.208333333333332</v>
      </c>
      <c r="X18" s="11">
        <f>[14]Novembro!$B$27</f>
        <v>27.047826086956519</v>
      </c>
      <c r="Y18" s="11">
        <f>[14]Novembro!$B$28</f>
        <v>24.80869565217391</v>
      </c>
      <c r="Z18" s="11">
        <f>[14]Novembro!$B$29</f>
        <v>25.162499999999998</v>
      </c>
      <c r="AA18" s="11">
        <f>[14]Novembro!$B$30</f>
        <v>26.65652173913044</v>
      </c>
      <c r="AB18" s="11">
        <f>[14]Novembro!$B$31</f>
        <v>26.1875</v>
      </c>
      <c r="AC18" s="11">
        <f>[14]Novembro!$B$32</f>
        <v>24.466666666666669</v>
      </c>
      <c r="AD18" s="11">
        <f>[14]Novembro!$B$33</f>
        <v>24.545833333333334</v>
      </c>
      <c r="AE18" s="11">
        <f>[14]Novembro!$B$34</f>
        <v>23.879166666666674</v>
      </c>
      <c r="AF18" s="91">
        <f t="shared" si="1"/>
        <v>25.879721124286338</v>
      </c>
      <c r="AG18" s="12" t="s">
        <v>47</v>
      </c>
      <c r="AH18" s="12" t="s">
        <v>47</v>
      </c>
      <c r="AK18" t="s">
        <v>47</v>
      </c>
    </row>
    <row r="19" spans="1:37" x14ac:dyDescent="0.2">
      <c r="A19" s="58" t="s">
        <v>4</v>
      </c>
      <c r="B19" s="11">
        <f>[15]Novembro!$B$5</f>
        <v>24.429166666666671</v>
      </c>
      <c r="C19" s="11">
        <f>[15]Novembro!$B$6</f>
        <v>25.133333333333329</v>
      </c>
      <c r="D19" s="11">
        <f>[15]Novembro!$B$7</f>
        <v>25.091666666666669</v>
      </c>
      <c r="E19" s="11">
        <f>[15]Novembro!$B$8</f>
        <v>24.962500000000002</v>
      </c>
      <c r="F19" s="11">
        <f>[15]Novembro!$B$9</f>
        <v>25.045833333333334</v>
      </c>
      <c r="G19" s="11">
        <f>[15]Novembro!$B$10</f>
        <v>23.529166666666665</v>
      </c>
      <c r="H19" s="11">
        <f>[15]Novembro!$B$11</f>
        <v>23.650000000000002</v>
      </c>
      <c r="I19" s="11">
        <f>[15]Novembro!$B$12</f>
        <v>23.008333333333329</v>
      </c>
      <c r="J19" s="11">
        <f>[15]Novembro!$B$13</f>
        <v>22.658333333333331</v>
      </c>
      <c r="K19" s="11">
        <f>[15]Novembro!$B$14</f>
        <v>22.962500000000002</v>
      </c>
      <c r="L19" s="11">
        <f>[15]Novembro!$B$15</f>
        <v>23.920833333333331</v>
      </c>
      <c r="M19" s="11">
        <f>[15]Novembro!$B$16</f>
        <v>22.466666666666672</v>
      </c>
      <c r="N19" s="11">
        <f>[15]Novembro!$B$17</f>
        <v>24.895833333333332</v>
      </c>
      <c r="O19" s="11">
        <f>[15]Novembro!$B$18</f>
        <v>23.737500000000001</v>
      </c>
      <c r="P19" s="11">
        <f>[15]Novembro!$B$19</f>
        <v>21.774999999999995</v>
      </c>
      <c r="Q19" s="11">
        <f>[15]Novembro!$B$20</f>
        <v>23.383333333333336</v>
      </c>
      <c r="R19" s="11">
        <f>[15]Novembro!$B$21</f>
        <v>25.587500000000009</v>
      </c>
      <c r="S19" s="11">
        <f>[15]Novembro!$B$22</f>
        <v>25.187500000000004</v>
      </c>
      <c r="T19" s="11">
        <f>[15]Novembro!$B$23</f>
        <v>24.300000000000008</v>
      </c>
      <c r="U19" s="11">
        <f>[15]Novembro!$B$24</f>
        <v>23.833333333333332</v>
      </c>
      <c r="V19" s="11">
        <f>[15]Novembro!$B$25</f>
        <v>23.237499999999997</v>
      </c>
      <c r="W19" s="11">
        <f>[15]Novembro!$B$26</f>
        <v>22.766666666666666</v>
      </c>
      <c r="X19" s="11">
        <f>[15]Novembro!$B$27</f>
        <v>24.529166666666669</v>
      </c>
      <c r="Y19" s="11">
        <f>[15]Novembro!$B$28</f>
        <v>24.5625</v>
      </c>
      <c r="Z19" s="11">
        <f>[15]Novembro!$B$29</f>
        <v>23.333333333333332</v>
      </c>
      <c r="AA19" s="11">
        <f>[15]Novembro!$B$30</f>
        <v>23.858333333333331</v>
      </c>
      <c r="AB19" s="11">
        <f>[15]Novembro!$B$31</f>
        <v>24.324999999999999</v>
      </c>
      <c r="AC19" s="11">
        <f>[15]Novembro!$B$32</f>
        <v>23.600000000000005</v>
      </c>
      <c r="AD19" s="11">
        <f>[15]Novembro!$B$33</f>
        <v>24.079166666666662</v>
      </c>
      <c r="AE19" s="11">
        <f>[15]Novembro!$B$34</f>
        <v>23.533333333333331</v>
      </c>
      <c r="AF19" s="91">
        <f t="shared" si="1"/>
        <v>23.91277777777778</v>
      </c>
      <c r="AG19" t="s">
        <v>47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[16]Novembro!$B$5</f>
        <v>28.645833333333339</v>
      </c>
      <c r="C20" s="11">
        <f>[16]Novembro!$B$6</f>
        <v>31.479166666666671</v>
      </c>
      <c r="D20" s="11">
        <f>[16]Novembro!$B$7</f>
        <v>30.829166666666666</v>
      </c>
      <c r="E20" s="11">
        <f>[16]Novembro!$B$8</f>
        <v>31.020833333333332</v>
      </c>
      <c r="F20" s="11">
        <f>[16]Novembro!$B$9</f>
        <v>31.720833333333328</v>
      </c>
      <c r="G20" s="11">
        <f>[16]Novembro!$B$10</f>
        <v>27.445833333333336</v>
      </c>
      <c r="H20" s="11">
        <f>[16]Novembro!$B$11</f>
        <v>27.924999999999997</v>
      </c>
      <c r="I20" s="11">
        <f>[16]Novembro!$B$12</f>
        <v>26.274999999999995</v>
      </c>
      <c r="J20" s="11">
        <f>[16]Novembro!$B$13</f>
        <v>28.900000000000002</v>
      </c>
      <c r="K20" s="11">
        <f>[16]Novembro!$B$14</f>
        <v>26.524999999999995</v>
      </c>
      <c r="L20" s="11">
        <f>[16]Novembro!$B$15</f>
        <v>27.758333333333329</v>
      </c>
      <c r="M20" s="11">
        <f>[16]Novembro!$B$16</f>
        <v>29.504166666666674</v>
      </c>
      <c r="N20" s="11">
        <f>[16]Novembro!$B$17</f>
        <v>30.291666666666668</v>
      </c>
      <c r="O20" s="11">
        <f>[16]Novembro!$B$18</f>
        <v>25.529166666666669</v>
      </c>
      <c r="P20" s="11">
        <f>[16]Novembro!$B$19</f>
        <v>27.450000000000003</v>
      </c>
      <c r="Q20" s="11">
        <f>[16]Novembro!$B$20</f>
        <v>29.05</v>
      </c>
      <c r="R20" s="11">
        <f>[16]Novembro!$B$21</f>
        <v>29.926086956521736</v>
      </c>
      <c r="S20" s="11">
        <f>[16]Novembro!$B$22</f>
        <v>31.191666666666663</v>
      </c>
      <c r="T20" s="11">
        <f>[16]Novembro!$B$23</f>
        <v>31.675000000000008</v>
      </c>
      <c r="U20" s="11">
        <f>[16]Novembro!$B$24</f>
        <v>31.543478260869559</v>
      </c>
      <c r="V20" s="11">
        <f>[16]Novembro!$B$25</f>
        <v>30.845833333333335</v>
      </c>
      <c r="W20" s="11">
        <f>[16]Novembro!$B$26</f>
        <v>30.295833333333331</v>
      </c>
      <c r="X20" s="11">
        <f>[16]Novembro!$B$27</f>
        <v>28.122727272727275</v>
      </c>
      <c r="Y20" s="11">
        <f>[16]Novembro!$B$28</f>
        <v>30.017391304347829</v>
      </c>
      <c r="Z20" s="11">
        <f>[16]Novembro!$B$29</f>
        <v>30.895652173913049</v>
      </c>
      <c r="AA20" s="11">
        <f>[16]Novembro!$B$30</f>
        <v>31.308333333333334</v>
      </c>
      <c r="AB20" s="11">
        <f>[16]Novembro!$B$31</f>
        <v>26.378260869565221</v>
      </c>
      <c r="AC20" s="11">
        <f>[16]Novembro!$B$32</f>
        <v>25.129166666666666</v>
      </c>
      <c r="AD20" s="11">
        <f>[16]Novembro!$B$33</f>
        <v>29.266666666666666</v>
      </c>
      <c r="AE20" s="11">
        <f>[16]Novembro!$B$34</f>
        <v>30.520833333333332</v>
      </c>
      <c r="AF20" s="91">
        <f t="shared" si="1"/>
        <v>29.248897672375929</v>
      </c>
      <c r="AG20" s="12" t="s">
        <v>47</v>
      </c>
      <c r="AH20" s="12" t="s">
        <v>47</v>
      </c>
    </row>
    <row r="21" spans="1:37" x14ac:dyDescent="0.2">
      <c r="A21" s="58" t="s">
        <v>43</v>
      </c>
      <c r="B21" s="11">
        <f>[17]Novembro!$B$5</f>
        <v>30.6</v>
      </c>
      <c r="C21" s="11">
        <f>[17]Novembro!$B$6</f>
        <v>31.422222222222224</v>
      </c>
      <c r="D21" s="11">
        <f>[17]Novembro!$B$7</f>
        <v>28.049999999999997</v>
      </c>
      <c r="E21" s="11">
        <f>[17]Novembro!$B$8</f>
        <v>29.266666666666666</v>
      </c>
      <c r="F21" s="11">
        <f>[17]Novembro!$B$9</f>
        <v>28.363636363636363</v>
      </c>
      <c r="G21" s="11">
        <f>[17]Novembro!$B$10</f>
        <v>25.176923076923078</v>
      </c>
      <c r="H21" s="11">
        <f>[17]Novembro!$B$11</f>
        <v>31.1</v>
      </c>
      <c r="I21" s="11">
        <f>[17]Novembro!$B$12</f>
        <v>25.563636363636363</v>
      </c>
      <c r="J21" s="11">
        <f>[17]Novembro!$B$13</f>
        <v>28.700000000000003</v>
      </c>
      <c r="K21" s="11">
        <f>[17]Novembro!$B$14</f>
        <v>26.169230769230769</v>
      </c>
      <c r="L21" s="11">
        <f>[17]Novembro!$B$15</f>
        <v>24.383333333333336</v>
      </c>
      <c r="M21" s="11">
        <f>[17]Novembro!$B$16</f>
        <v>24.957142857142859</v>
      </c>
      <c r="N21" s="11">
        <f>[17]Novembro!$B$17</f>
        <v>23.708333333333332</v>
      </c>
      <c r="O21" s="11">
        <f>[17]Novembro!$B$18</f>
        <v>23.184615384615388</v>
      </c>
      <c r="P21" s="11">
        <f>[17]Novembro!$B$19</f>
        <v>22.527272727272727</v>
      </c>
      <c r="Q21" s="11">
        <f>[17]Novembro!$B$20</f>
        <v>26.500000000000004</v>
      </c>
      <c r="R21" s="11">
        <f>[17]Novembro!$B$21</f>
        <v>25.862500000000008</v>
      </c>
      <c r="S21" s="11">
        <f>[17]Novembro!$B$22</f>
        <v>25.429166666666664</v>
      </c>
      <c r="T21" s="11">
        <f>[17]Novembro!$B$23</f>
        <v>24.391666666666666</v>
      </c>
      <c r="U21" s="11">
        <f>[17]Novembro!$B$24</f>
        <v>24.320833333333329</v>
      </c>
      <c r="V21" s="11">
        <f>[17]Novembro!$B$25</f>
        <v>23.778260869565223</v>
      </c>
      <c r="W21" s="11">
        <f>[17]Novembro!$B$26</f>
        <v>22.820833333333336</v>
      </c>
      <c r="X21" s="11">
        <f>[17]Novembro!$B$27</f>
        <v>24.287499999999994</v>
      </c>
      <c r="Y21" s="11">
        <f>[17]Novembro!$B$28</f>
        <v>24.775000000000006</v>
      </c>
      <c r="Z21" s="11">
        <f>[17]Novembro!$B$29</f>
        <v>24.537499999999998</v>
      </c>
      <c r="AA21" s="11">
        <f>[17]Novembro!$B$30</f>
        <v>25.058333333333337</v>
      </c>
      <c r="AB21" s="11">
        <f>[17]Novembro!$B$31</f>
        <v>24.362500000000001</v>
      </c>
      <c r="AC21" s="11">
        <f>[17]Novembro!$B$32</f>
        <v>24.533333333333331</v>
      </c>
      <c r="AD21" s="11">
        <f>[17]Novembro!$B$33</f>
        <v>25.724999999999998</v>
      </c>
      <c r="AE21" s="11">
        <f>[17]Novembro!$B$34</f>
        <v>24.829166666666669</v>
      </c>
      <c r="AF21" s="91">
        <f t="shared" si="1"/>
        <v>25.812820243363721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[18]Novembro!$B$5</f>
        <v>31.007692307692309</v>
      </c>
      <c r="C22" s="11">
        <f>[18]Novembro!$B$6</f>
        <v>32.415384615384617</v>
      </c>
      <c r="D22" s="11">
        <f>[18]Novembro!$B$7</f>
        <v>31.225000000000005</v>
      </c>
      <c r="E22" s="11">
        <f>[18]Novembro!$B$8</f>
        <v>33.599999999999994</v>
      </c>
      <c r="F22" s="11">
        <f>[18]Novembro!$B$9</f>
        <v>29.530769230769234</v>
      </c>
      <c r="G22" s="11">
        <f>[18]Novembro!$B$10</f>
        <v>27.958333333333332</v>
      </c>
      <c r="H22" s="11">
        <f>[18]Novembro!$B$11</f>
        <v>28.74285714285714</v>
      </c>
      <c r="I22" s="11">
        <f>[18]Novembro!$B$12</f>
        <v>27.964285714285712</v>
      </c>
      <c r="J22" s="11">
        <f>[18]Novembro!$B$13</f>
        <v>29.950000000000003</v>
      </c>
      <c r="K22" s="11">
        <f>[18]Novembro!$B$14</f>
        <v>28.692857142857147</v>
      </c>
      <c r="L22" s="11">
        <f>[18]Novembro!$B$15</f>
        <v>30.192307692307701</v>
      </c>
      <c r="M22" s="11">
        <f>[18]Novembro!$B$16</f>
        <v>31.241666666666671</v>
      </c>
      <c r="N22" s="11">
        <f>[18]Novembro!$B$17</f>
        <v>26.109090909090902</v>
      </c>
      <c r="O22" s="11">
        <f>[18]Novembro!$B$18</f>
        <v>26.536363636363635</v>
      </c>
      <c r="P22" s="11">
        <f>[18]Novembro!$B$19</f>
        <v>26.849999999999998</v>
      </c>
      <c r="Q22" s="11">
        <f>[18]Novembro!$B$20</f>
        <v>30.374999999999996</v>
      </c>
      <c r="R22" s="11">
        <f>[18]Novembro!$B$21</f>
        <v>32.799999999999997</v>
      </c>
      <c r="S22" s="11">
        <f>[18]Novembro!$B$22</f>
        <v>32.166666666666664</v>
      </c>
      <c r="T22" s="11">
        <f>[18]Novembro!$B$23</f>
        <v>30.608333333333331</v>
      </c>
      <c r="U22" s="11">
        <f>[18]Novembro!$B$24</f>
        <v>31.408333333333331</v>
      </c>
      <c r="V22" s="11">
        <f>[18]Novembro!$B$25</f>
        <v>30.924999999999997</v>
      </c>
      <c r="W22" s="11">
        <f>[18]Novembro!$B$26</f>
        <v>31.736363636363638</v>
      </c>
      <c r="X22" s="11">
        <f>[18]Novembro!$B$27</f>
        <v>30.876923076923081</v>
      </c>
      <c r="Y22" s="11">
        <f>[18]Novembro!$B$28</f>
        <v>30.184615384615388</v>
      </c>
      <c r="Z22" s="11">
        <f>[18]Novembro!$B$29</f>
        <v>30.958333333333339</v>
      </c>
      <c r="AA22" s="11">
        <f>[18]Novembro!$B$30</f>
        <v>28.284615384615389</v>
      </c>
      <c r="AB22" s="11">
        <f>[18]Novembro!$B$31</f>
        <v>24.59</v>
      </c>
      <c r="AC22" s="11">
        <f>[18]Novembro!$B$32</f>
        <v>26.827272727272724</v>
      </c>
      <c r="AD22" s="11">
        <f>[18]Novembro!$B$33</f>
        <v>29.300000000000004</v>
      </c>
      <c r="AE22" s="11">
        <f>[18]Novembro!$B$34</f>
        <v>29.269230769230766</v>
      </c>
      <c r="AF22" s="91">
        <f t="shared" si="1"/>
        <v>29.744243201243201</v>
      </c>
      <c r="AG22" t="s">
        <v>47</v>
      </c>
      <c r="AJ22" t="s">
        <v>47</v>
      </c>
    </row>
    <row r="23" spans="1:37" x14ac:dyDescent="0.2">
      <c r="A23" s="58" t="s">
        <v>7</v>
      </c>
      <c r="B23" s="11">
        <f>[19]Novembro!$B$5</f>
        <v>32.533333333333331</v>
      </c>
      <c r="C23" s="11">
        <f>[19]Novembro!$B$6</f>
        <v>33.635714285714286</v>
      </c>
      <c r="D23" s="11">
        <f>[19]Novembro!$B$7</f>
        <v>29.600000000000005</v>
      </c>
      <c r="E23" s="11">
        <f>[19]Novembro!$B$8</f>
        <v>33.67499999999999</v>
      </c>
      <c r="F23" s="11">
        <f>[19]Novembro!$B$9</f>
        <v>31.06666666666667</v>
      </c>
      <c r="G23" s="11">
        <f>[19]Novembro!$B$10</f>
        <v>27.213333333333342</v>
      </c>
      <c r="H23" s="11">
        <f>[19]Novembro!$B$11</f>
        <v>26.262500000000003</v>
      </c>
      <c r="I23" s="11">
        <f>[19]Novembro!$B$12</f>
        <v>25.511111111111116</v>
      </c>
      <c r="J23" s="11">
        <f>[19]Novembro!$B$13</f>
        <v>26.120833333333334</v>
      </c>
      <c r="K23" s="11">
        <f>[19]Novembro!$B$14</f>
        <v>24.754166666666666</v>
      </c>
      <c r="L23" s="11">
        <f>[19]Novembro!$B$15</f>
        <v>26.358333333333334</v>
      </c>
      <c r="M23" s="11">
        <f>[19]Novembro!$B$16</f>
        <v>27.033333333333331</v>
      </c>
      <c r="N23" s="11">
        <f>[19]Novembro!$B$17</f>
        <v>25.654166666666669</v>
      </c>
      <c r="O23" s="11">
        <f>[19]Novembro!$B$18</f>
        <v>22.841666666666669</v>
      </c>
      <c r="P23" s="11">
        <f>[19]Novembro!$B$19</f>
        <v>24.587500000000002</v>
      </c>
      <c r="Q23" s="11">
        <f>[19]Novembro!$B$20</f>
        <v>25.654166666666665</v>
      </c>
      <c r="R23" s="11">
        <f>[19]Novembro!$B$21</f>
        <v>27.254166666666663</v>
      </c>
      <c r="S23" s="11">
        <f>[19]Novembro!$B$22</f>
        <v>28.483333333333334</v>
      </c>
      <c r="T23" s="11">
        <f>[19]Novembro!$B$23</f>
        <v>28.999999999999996</v>
      </c>
      <c r="U23" s="11">
        <f>[19]Novembro!$B$24</f>
        <v>29.716666666666669</v>
      </c>
      <c r="V23" s="11">
        <f>[19]Novembro!$B$25</f>
        <v>32.5</v>
      </c>
      <c r="W23" s="11">
        <f>[19]Novembro!$B$26</f>
        <v>29.841666666666669</v>
      </c>
      <c r="X23" s="11">
        <f>[19]Novembro!$B$27</f>
        <v>29.866666666666671</v>
      </c>
      <c r="Y23" s="11">
        <f>[19]Novembro!$B$28</f>
        <v>30.391666666666666</v>
      </c>
      <c r="Z23" s="11">
        <f>[19]Novembro!$B$29</f>
        <v>28.328571428571429</v>
      </c>
      <c r="AA23" s="11">
        <f>[19]Novembro!$B$30</f>
        <v>27.818750000000005</v>
      </c>
      <c r="AB23" s="11">
        <f>[19]Novembro!$B$31</f>
        <v>23.641176470588238</v>
      </c>
      <c r="AC23" s="11">
        <f>[19]Novembro!$B$32</f>
        <v>26.883333333333336</v>
      </c>
      <c r="AD23" s="11">
        <f>[19]Novembro!$B$33</f>
        <v>25.783333333333331</v>
      </c>
      <c r="AE23" s="11">
        <f>[19]Novembro!$B$34</f>
        <v>28.062499999999996</v>
      </c>
      <c r="AF23" s="91">
        <f t="shared" si="1"/>
        <v>28.002455220977279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[20]Novembro!$B$5</f>
        <v>*</v>
      </c>
      <c r="C24" s="11" t="str">
        <f>[20]Novembro!$B$6</f>
        <v>*</v>
      </c>
      <c r="D24" s="11" t="str">
        <f>[20]Novembro!$B$7</f>
        <v>*</v>
      </c>
      <c r="E24" s="11" t="str">
        <f>[20]Novembro!$B$8</f>
        <v>*</v>
      </c>
      <c r="F24" s="11" t="str">
        <f>[20]Novembro!$B$9</f>
        <v>*</v>
      </c>
      <c r="G24" s="11" t="str">
        <f>[20]Novembro!$B$10</f>
        <v>*</v>
      </c>
      <c r="H24" s="11" t="str">
        <f>[20]Novembro!$B$11</f>
        <v>*</v>
      </c>
      <c r="I24" s="11" t="str">
        <f>[20]Novembro!$B$12</f>
        <v>*</v>
      </c>
      <c r="J24" s="11" t="str">
        <f>[20]Novembro!$B$13</f>
        <v>*</v>
      </c>
      <c r="K24" s="11" t="str">
        <f>[20]Novembro!$B$14</f>
        <v>*</v>
      </c>
      <c r="L24" s="11" t="str">
        <f>[20]Novembro!$B$15</f>
        <v>*</v>
      </c>
      <c r="M24" s="11" t="str">
        <f>[20]Novembro!$B$16</f>
        <v>*</v>
      </c>
      <c r="N24" s="11" t="str">
        <f>[20]Novembro!$B$17</f>
        <v>*</v>
      </c>
      <c r="O24" s="11" t="str">
        <f>[20]Novembro!$B$18</f>
        <v>*</v>
      </c>
      <c r="P24" s="11" t="str">
        <f>[20]Novembro!$B$19</f>
        <v>*</v>
      </c>
      <c r="Q24" s="11" t="str">
        <f>[20]Novembro!$B$20</f>
        <v>*</v>
      </c>
      <c r="R24" s="11" t="str">
        <f>[20]Novembro!$B$21</f>
        <v>*</v>
      </c>
      <c r="S24" s="11" t="str">
        <f>[20]Novembro!$B$22</f>
        <v>*</v>
      </c>
      <c r="T24" s="11" t="str">
        <f>[20]Novembro!$B$23</f>
        <v>*</v>
      </c>
      <c r="U24" s="11" t="str">
        <f>[20]Novembro!$B$24</f>
        <v>*</v>
      </c>
      <c r="V24" s="11" t="str">
        <f>[20]Novembro!$B$25</f>
        <v>*</v>
      </c>
      <c r="W24" s="11" t="str">
        <f>[20]Novembro!$B$26</f>
        <v>*</v>
      </c>
      <c r="X24" s="11" t="str">
        <f>[20]Novembro!$B$27</f>
        <v>*</v>
      </c>
      <c r="Y24" s="11" t="str">
        <f>[20]Novembro!$B$28</f>
        <v>*</v>
      </c>
      <c r="Z24" s="11" t="str">
        <f>[20]Novembro!$B$29</f>
        <v>*</v>
      </c>
      <c r="AA24" s="11" t="str">
        <f>[20]Novembro!$B$30</f>
        <v>*</v>
      </c>
      <c r="AB24" s="11" t="str">
        <f>[20]Novembro!$B$31</f>
        <v>*</v>
      </c>
      <c r="AC24" s="11" t="str">
        <f>[20]Novembro!$B$32</f>
        <v>*</v>
      </c>
      <c r="AD24" s="11" t="str">
        <f>[20]Novembro!$B$33</f>
        <v>*</v>
      </c>
      <c r="AE24" s="11" t="str">
        <f>[20]Novembro!$B$34</f>
        <v>*</v>
      </c>
      <c r="AF24" s="133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[21]Novembro!$B$5</f>
        <v>24.666666666666668</v>
      </c>
      <c r="C25" s="11">
        <f>[21]Novembro!$B$6</f>
        <v>29.258333333333336</v>
      </c>
      <c r="D25" s="11">
        <f>[21]Novembro!$B$7</f>
        <v>28.537500000000009</v>
      </c>
      <c r="E25" s="11">
        <f>[21]Novembro!$B$8</f>
        <v>29.529166666666665</v>
      </c>
      <c r="F25" s="11">
        <f>[21]Novembro!$B$9</f>
        <v>28.483333333333334</v>
      </c>
      <c r="G25" s="11">
        <f>[21]Novembro!$B$10</f>
        <v>22.116666666666664</v>
      </c>
      <c r="H25" s="11">
        <f>[21]Novembro!$B$11</f>
        <v>24.820833333333329</v>
      </c>
      <c r="I25" s="11">
        <f>[21]Novembro!$B$12</f>
        <v>24.875</v>
      </c>
      <c r="J25" s="11">
        <f>[21]Novembro!$B$13</f>
        <v>26.920833333333334</v>
      </c>
      <c r="K25" s="11">
        <f>[21]Novembro!$B$14</f>
        <v>24.491666666666664</v>
      </c>
      <c r="L25" s="11">
        <f>[21]Novembro!$B$15</f>
        <v>26.291666666666668</v>
      </c>
      <c r="M25" s="11">
        <f>[21]Novembro!$B$16</f>
        <v>27.762499999999999</v>
      </c>
      <c r="N25" s="11">
        <f>[21]Novembro!$B$17</f>
        <v>26.016666666666669</v>
      </c>
      <c r="O25" s="11">
        <f>[21]Novembro!$B$18</f>
        <v>23.875000000000004</v>
      </c>
      <c r="P25" s="11">
        <f>[21]Novembro!$B$19</f>
        <v>25.129166666666666</v>
      </c>
      <c r="Q25" s="11">
        <f>[21]Novembro!$B$20</f>
        <v>24.554166666666664</v>
      </c>
      <c r="R25" s="11">
        <f>[21]Novembro!$B$21</f>
        <v>26.004166666666666</v>
      </c>
      <c r="S25" s="11">
        <f>[21]Novembro!$B$22</f>
        <v>28.337500000000006</v>
      </c>
      <c r="T25" s="11">
        <f>[21]Novembro!$B$23</f>
        <v>28.729166666666668</v>
      </c>
      <c r="U25" s="11">
        <f>[21]Novembro!$B$24</f>
        <v>28.712500000000002</v>
      </c>
      <c r="V25" s="11">
        <f>[21]Novembro!$B$25</f>
        <v>29.770833333333332</v>
      </c>
      <c r="W25" s="11">
        <f>[21]Novembro!$B$26</f>
        <v>29.149999999999995</v>
      </c>
      <c r="X25" s="11">
        <f>[21]Novembro!$B$27</f>
        <v>28.608333333333334</v>
      </c>
      <c r="Y25" s="11">
        <f>[21]Novembro!$B$28</f>
        <v>27.799999999999997</v>
      </c>
      <c r="Z25" s="11">
        <f>[21]Novembro!$B$29</f>
        <v>28.162499999999994</v>
      </c>
      <c r="AA25" s="11">
        <f>[21]Novembro!$B$30</f>
        <v>27.608333333333331</v>
      </c>
      <c r="AB25" s="11">
        <f>[21]Novembro!$B$31</f>
        <v>23.224999999999994</v>
      </c>
      <c r="AC25" s="11">
        <f>[21]Novembro!$B$32</f>
        <v>25.029166666666665</v>
      </c>
      <c r="AD25" s="11">
        <f>[21]Novembro!$B$33</f>
        <v>26.720833333333335</v>
      </c>
      <c r="AE25" s="11">
        <f>[21]Novembro!$B$34</f>
        <v>28.562499999999996</v>
      </c>
      <c r="AF25" s="95">
        <f t="shared" ref="AF25:AF26" si="2">AVERAGE(B25:AE25)</f>
        <v>26.791666666666671</v>
      </c>
      <c r="AG25" s="12" t="s">
        <v>47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[22]Novembro!$B$5</f>
        <v>28.645833333333332</v>
      </c>
      <c r="C26" s="11">
        <f>[22]Novembro!$B$6</f>
        <v>30.816666666666659</v>
      </c>
      <c r="D26" s="11">
        <f>[22]Novembro!$B$7</f>
        <v>27.887500000000006</v>
      </c>
      <c r="E26" s="11">
        <f>[22]Novembro!$B$8</f>
        <v>29.454166666666669</v>
      </c>
      <c r="F26" s="11">
        <f>[22]Novembro!$B$9</f>
        <v>30.066666666666666</v>
      </c>
      <c r="G26" s="11">
        <f>[22]Novembro!$B$10</f>
        <v>25.808333333333334</v>
      </c>
      <c r="H26" s="11">
        <f>[22]Novembro!$B$11</f>
        <v>25.529166666666672</v>
      </c>
      <c r="I26" s="11">
        <f>[22]Novembro!$B$12</f>
        <v>25.412499999999994</v>
      </c>
      <c r="J26" s="11">
        <f>[22]Novembro!$B$13</f>
        <v>26.716666666666665</v>
      </c>
      <c r="K26" s="11">
        <f>[22]Novembro!$B$14</f>
        <v>26.037499999999998</v>
      </c>
      <c r="L26" s="11">
        <f>[22]Novembro!$B$15</f>
        <v>26.808333333333326</v>
      </c>
      <c r="M26" s="11">
        <f>[22]Novembro!$B$16</f>
        <v>27.491666666666664</v>
      </c>
      <c r="N26" s="11">
        <f>[22]Novembro!$B$17</f>
        <v>26.245833333333334</v>
      </c>
      <c r="O26" s="11">
        <f>[22]Novembro!$B$18</f>
        <v>23.795833333333334</v>
      </c>
      <c r="P26" s="11">
        <f>[22]Novembro!$B$19</f>
        <v>25.858333333333338</v>
      </c>
      <c r="Q26" s="11">
        <f>[22]Novembro!$B$20</f>
        <v>27.637499999999999</v>
      </c>
      <c r="R26" s="11">
        <f>[22]Novembro!$B$21</f>
        <v>28.095833333333335</v>
      </c>
      <c r="S26" s="11">
        <f>[22]Novembro!$B$22</f>
        <v>28.400000000000006</v>
      </c>
      <c r="T26" s="11">
        <f>[22]Novembro!$B$23</f>
        <v>28.504166666666666</v>
      </c>
      <c r="U26" s="11">
        <f>[22]Novembro!$B$24</f>
        <v>29.545833333333331</v>
      </c>
      <c r="V26" s="11">
        <f>[22]Novembro!$B$25</f>
        <v>29.891666666666655</v>
      </c>
      <c r="W26" s="11">
        <f>[22]Novembro!$B$26</f>
        <v>28.441666666666663</v>
      </c>
      <c r="X26" s="11">
        <f>[22]Novembro!$B$27</f>
        <v>27.458333333333332</v>
      </c>
      <c r="Y26" s="11">
        <f>[22]Novembro!$B$28</f>
        <v>28.112499999999994</v>
      </c>
      <c r="Z26" s="11">
        <f>[22]Novembro!$B$29</f>
        <v>26.954166666666669</v>
      </c>
      <c r="AA26" s="11">
        <f>[22]Novembro!$B$30</f>
        <v>26.945833333333336</v>
      </c>
      <c r="AB26" s="11">
        <f>[22]Novembro!$B$31</f>
        <v>23.962500000000002</v>
      </c>
      <c r="AC26" s="11">
        <f>[22]Novembro!$B$32</f>
        <v>25.545833333333338</v>
      </c>
      <c r="AD26" s="11">
        <f>[22]Novembro!$B$33</f>
        <v>26.812500000000004</v>
      </c>
      <c r="AE26" s="11">
        <f>[22]Novembro!$B$34</f>
        <v>28.858333333333334</v>
      </c>
      <c r="AF26" s="95">
        <f t="shared" si="2"/>
        <v>27.391388888888891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[23]Novembro!$B$5</f>
        <v>24</v>
      </c>
      <c r="C27" s="11">
        <f>[23]Novembro!$B$6</f>
        <v>28.216666666666665</v>
      </c>
      <c r="D27" s="11">
        <f>[23]Novembro!$B$7</f>
        <v>28.808333333333334</v>
      </c>
      <c r="E27" s="11">
        <f>[23]Novembro!$B$8</f>
        <v>29.474999999999994</v>
      </c>
      <c r="F27" s="11">
        <f>[23]Novembro!$B$9</f>
        <v>28.204166666666662</v>
      </c>
      <c r="G27" s="11">
        <f>[23]Novembro!$B$10</f>
        <v>23.099999999999998</v>
      </c>
      <c r="H27" s="11">
        <f>[23]Novembro!$B$11</f>
        <v>25.025000000000006</v>
      </c>
      <c r="I27" s="11">
        <f>[23]Novembro!$B$12</f>
        <v>24.820833333333336</v>
      </c>
      <c r="J27" s="11">
        <f>[23]Novembro!$B$13</f>
        <v>26.029166666666669</v>
      </c>
      <c r="K27" s="11">
        <f>[23]Novembro!$B$14</f>
        <v>24.791666666666668</v>
      </c>
      <c r="L27" s="11">
        <f>[23]Novembro!$B$15</f>
        <v>26.491666666666674</v>
      </c>
      <c r="M27" s="11">
        <f>[23]Novembro!$B$16</f>
        <v>27.358333333333334</v>
      </c>
      <c r="N27" s="11">
        <f>[23]Novembro!$B$17</f>
        <v>26.49166666666666</v>
      </c>
      <c r="O27" s="11">
        <f>[23]Novembro!$B$18</f>
        <v>24.895833333333329</v>
      </c>
      <c r="P27" s="11">
        <f>[23]Novembro!$B$19</f>
        <v>26.029166666666669</v>
      </c>
      <c r="Q27" s="11">
        <f>[23]Novembro!$B$20</f>
        <v>26.0625</v>
      </c>
      <c r="R27" s="11">
        <f>[23]Novembro!$B$21</f>
        <v>26.720833333333335</v>
      </c>
      <c r="S27" s="11">
        <f>[23]Novembro!$B$22</f>
        <v>27.691666666666674</v>
      </c>
      <c r="T27" s="11">
        <f>[23]Novembro!$B$23</f>
        <v>28.154166666666665</v>
      </c>
      <c r="U27" s="11">
        <f>[23]Novembro!$B$24</f>
        <v>28.987499999999997</v>
      </c>
      <c r="V27" s="11">
        <f>[23]Novembro!$B$25</f>
        <v>29.024999999999995</v>
      </c>
      <c r="W27" s="11">
        <f>[23]Novembro!$B$26</f>
        <v>29.404166666666665</v>
      </c>
      <c r="X27" s="11">
        <f>[23]Novembro!$B$27</f>
        <v>29.36666666666666</v>
      </c>
      <c r="Y27" s="11">
        <f>[23]Novembro!$B$28</f>
        <v>28.074999999999999</v>
      </c>
      <c r="Z27" s="11">
        <f>[23]Novembro!$B$29</f>
        <v>27.216666666666665</v>
      </c>
      <c r="AA27" s="11">
        <f>[23]Novembro!$B$30</f>
        <v>27.308333333333326</v>
      </c>
      <c r="AB27" s="11">
        <f>[23]Novembro!$B$31</f>
        <v>23.283333333333331</v>
      </c>
      <c r="AC27" s="11">
        <f>[23]Novembro!$B$32</f>
        <v>25.424999999999997</v>
      </c>
      <c r="AD27" s="11">
        <f>[23]Novembro!$B$33</f>
        <v>26.020833333333332</v>
      </c>
      <c r="AE27" s="11">
        <f>[23]Novembro!$B$34</f>
        <v>28.270833333333339</v>
      </c>
      <c r="AF27" s="91">
        <f t="shared" si="1"/>
        <v>26.824999999999999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[24]Novembro!$B$5</f>
        <v>32.31818181818182</v>
      </c>
      <c r="C28" s="11">
        <f>[24]Novembro!$B$6</f>
        <v>32.925000000000004</v>
      </c>
      <c r="D28" s="11">
        <f>[24]Novembro!$B$7</f>
        <v>34.533333333333331</v>
      </c>
      <c r="E28" s="11">
        <f>[24]Novembro!$B$8</f>
        <v>32.908333333333339</v>
      </c>
      <c r="F28" s="11">
        <f>[24]Novembro!$B$9</f>
        <v>31.066666666666666</v>
      </c>
      <c r="G28" s="11">
        <f>[24]Novembro!$B$10</f>
        <v>28.181818181818183</v>
      </c>
      <c r="H28" s="11">
        <f>[24]Novembro!$B$11</f>
        <v>28.018181818181823</v>
      </c>
      <c r="I28" s="11">
        <f>[24]Novembro!$B$12</f>
        <v>26.05</v>
      </c>
      <c r="J28" s="11">
        <f>[24]Novembro!$B$13</f>
        <v>28.914285714285718</v>
      </c>
      <c r="K28" s="11">
        <f>[24]Novembro!$B$14</f>
        <v>26.746666666666666</v>
      </c>
      <c r="L28" s="11">
        <f>[24]Novembro!$B$15</f>
        <v>26.574999999999999</v>
      </c>
      <c r="M28" s="11">
        <f>[24]Novembro!$B$16</f>
        <v>27.029166666666665</v>
      </c>
      <c r="N28" s="11">
        <f>[24]Novembro!$B$17</f>
        <v>26.558333333333334</v>
      </c>
      <c r="O28" s="11">
        <f>[24]Novembro!$B$18</f>
        <v>23.691666666666666</v>
      </c>
      <c r="P28" s="11">
        <f>[24]Novembro!$B$19</f>
        <v>25.829166666666666</v>
      </c>
      <c r="Q28" s="11">
        <f>[24]Novembro!$B$20</f>
        <v>27.004166666666666</v>
      </c>
      <c r="R28" s="11">
        <f>[24]Novembro!$B$21</f>
        <v>27.549999999999997</v>
      </c>
      <c r="S28" s="11">
        <f>[24]Novembro!$B$22</f>
        <v>27.600000000000005</v>
      </c>
      <c r="T28" s="11">
        <f>[24]Novembro!$B$23</f>
        <v>28.129166666666666</v>
      </c>
      <c r="U28" s="11">
        <f>[24]Novembro!$B$24</f>
        <v>29.104166666666668</v>
      </c>
      <c r="V28" s="11">
        <f>[24]Novembro!$B$25</f>
        <v>29.578260869565216</v>
      </c>
      <c r="W28" s="11">
        <f>[24]Novembro!$B$26</f>
        <v>30.426315789473687</v>
      </c>
      <c r="X28" s="11">
        <f>[24]Novembro!$B$27</f>
        <v>29.099999999999998</v>
      </c>
      <c r="Y28" s="11">
        <f>[24]Novembro!$B$28</f>
        <v>28.670588235294112</v>
      </c>
      <c r="Z28" s="11">
        <f>[24]Novembro!$B$29</f>
        <v>28.409999999999997</v>
      </c>
      <c r="AA28" s="11">
        <f>[24]Novembro!$B$30</f>
        <v>27.175000000000004</v>
      </c>
      <c r="AB28" s="11">
        <f>[24]Novembro!$B$31</f>
        <v>23.74666666666667</v>
      </c>
      <c r="AC28" s="11">
        <f>[24]Novembro!$B$32</f>
        <v>27.193750000000001</v>
      </c>
      <c r="AD28" s="11">
        <f>[24]Novembro!$B$33</f>
        <v>26.433333333333337</v>
      </c>
      <c r="AE28" s="11">
        <f>[24]Novembro!$B$34</f>
        <v>27.825000000000003</v>
      </c>
      <c r="AF28" s="91">
        <f t="shared" si="1"/>
        <v>28.309740525337801</v>
      </c>
      <c r="AG28" t="s">
        <v>47</v>
      </c>
      <c r="AI28" t="s">
        <v>47</v>
      </c>
      <c r="AJ28" t="s">
        <v>47</v>
      </c>
    </row>
    <row r="29" spans="1:37" x14ac:dyDescent="0.2">
      <c r="A29" s="58" t="s">
        <v>42</v>
      </c>
      <c r="B29" s="11">
        <f>[25]Novembro!$B$5</f>
        <v>29.158333333333335</v>
      </c>
      <c r="C29" s="11">
        <f>[25]Novembro!$B$6</f>
        <v>31.033333333333335</v>
      </c>
      <c r="D29" s="11">
        <f>[25]Novembro!$B$7</f>
        <v>31.341666666666669</v>
      </c>
      <c r="E29" s="11">
        <f>[25]Novembro!$B$8</f>
        <v>31.008333333333326</v>
      </c>
      <c r="F29" s="11">
        <f>[25]Novembro!$B$9</f>
        <v>32.25416666666667</v>
      </c>
      <c r="G29" s="11">
        <f>[25]Novembro!$B$10</f>
        <v>26.762499999999999</v>
      </c>
      <c r="H29" s="11">
        <f>[25]Novembro!$B$11</f>
        <v>26.479166666666661</v>
      </c>
      <c r="I29" s="11">
        <f>[25]Novembro!$B$12</f>
        <v>24.912499999999994</v>
      </c>
      <c r="J29" s="11">
        <f>[25]Novembro!$B$13</f>
        <v>27.466666666666669</v>
      </c>
      <c r="K29" s="11">
        <f>[25]Novembro!$B$14</f>
        <v>24.670833333333334</v>
      </c>
      <c r="L29" s="11">
        <f>[25]Novembro!$B$15</f>
        <v>26.962500000000006</v>
      </c>
      <c r="M29" s="11">
        <f>[25]Novembro!$B$16</f>
        <v>28.683333333333337</v>
      </c>
      <c r="N29" s="11">
        <f>[25]Novembro!$B$17</f>
        <v>26.870833333333334</v>
      </c>
      <c r="O29" s="11">
        <f>[25]Novembro!$B$18</f>
        <v>23.320833333333329</v>
      </c>
      <c r="P29" s="11">
        <f>[25]Novembro!$B$19</f>
        <v>25.954166666666666</v>
      </c>
      <c r="Q29" s="11">
        <f>[25]Novembro!$B$20</f>
        <v>26.125000000000004</v>
      </c>
      <c r="R29" s="11">
        <f>[25]Novembro!$B$21</f>
        <v>26.758333333333336</v>
      </c>
      <c r="S29" s="11">
        <f>[25]Novembro!$B$22</f>
        <v>28.979166666666668</v>
      </c>
      <c r="T29" s="11">
        <f>[25]Novembro!$B$23</f>
        <v>29.925000000000001</v>
      </c>
      <c r="U29" s="11">
        <f>[25]Novembro!$B$24</f>
        <v>30.404166666666669</v>
      </c>
      <c r="V29" s="11">
        <f>[25]Novembro!$B$25</f>
        <v>29.841666666666665</v>
      </c>
      <c r="W29" s="11">
        <f>[25]Novembro!$B$26</f>
        <v>27.887499999999999</v>
      </c>
      <c r="X29" s="11">
        <f>[25]Novembro!$B$27</f>
        <v>28.633333333333329</v>
      </c>
      <c r="Y29" s="11">
        <f>[25]Novembro!$B$28</f>
        <v>29.3125</v>
      </c>
      <c r="Z29" s="11">
        <f>[25]Novembro!$B$29</f>
        <v>29.045833333333338</v>
      </c>
      <c r="AA29" s="11">
        <f>[25]Novembro!$B$30</f>
        <v>29.916666666666668</v>
      </c>
      <c r="AB29" s="11">
        <f>[25]Novembro!$B$31</f>
        <v>26.087499999999991</v>
      </c>
      <c r="AC29" s="11">
        <f>[25]Novembro!$B$32</f>
        <v>26.641666666666666</v>
      </c>
      <c r="AD29" s="11">
        <f>[25]Novembro!$B$33</f>
        <v>28.079166666666666</v>
      </c>
      <c r="AE29" s="11">
        <f>[25]Novembro!$B$34</f>
        <v>29.449999999999992</v>
      </c>
      <c r="AF29" s="91">
        <f t="shared" si="1"/>
        <v>28.132222222222222</v>
      </c>
      <c r="AH29" s="12" t="s">
        <v>47</v>
      </c>
    </row>
    <row r="30" spans="1:37" x14ac:dyDescent="0.2">
      <c r="A30" s="58" t="s">
        <v>10</v>
      </c>
      <c r="B30" s="11">
        <f>[26]Novembro!$B$5</f>
        <v>26.779166666666669</v>
      </c>
      <c r="C30" s="11">
        <f>[26]Novembro!$B$6</f>
        <v>30.166666666666668</v>
      </c>
      <c r="D30" s="11">
        <f>[26]Novembro!$B$7</f>
        <v>29.300000000000008</v>
      </c>
      <c r="E30" s="11">
        <f>[26]Novembro!$B$8</f>
        <v>30.195833333333329</v>
      </c>
      <c r="F30" s="11">
        <f>[26]Novembro!$B$9</f>
        <v>29.837499999999995</v>
      </c>
      <c r="G30" s="11">
        <f>[26]Novembro!$B$10</f>
        <v>23.941666666666663</v>
      </c>
      <c r="H30" s="11">
        <f>[26]Novembro!$B$11</f>
        <v>24.870833333333337</v>
      </c>
      <c r="I30" s="11">
        <f>[26]Novembro!$B$12</f>
        <v>24.675000000000001</v>
      </c>
      <c r="J30" s="11">
        <f>[26]Novembro!$B$13</f>
        <v>26.329166666666666</v>
      </c>
      <c r="K30" s="11">
        <f>[26]Novembro!$B$14</f>
        <v>24.108333333333331</v>
      </c>
      <c r="L30" s="11">
        <f>[26]Novembro!$B$15</f>
        <v>26.720833333333331</v>
      </c>
      <c r="M30" s="11">
        <f>[26]Novembro!$B$16</f>
        <v>27.308333333333334</v>
      </c>
      <c r="N30" s="11">
        <f>[26]Novembro!$B$17</f>
        <v>25.979166666666668</v>
      </c>
      <c r="O30" s="11">
        <f>[26]Novembro!$B$18</f>
        <v>23.729166666666668</v>
      </c>
      <c r="P30" s="11">
        <f>[26]Novembro!$B$19</f>
        <v>25.6875</v>
      </c>
      <c r="Q30" s="11">
        <f>[26]Novembro!$B$20</f>
        <v>25.700000000000003</v>
      </c>
      <c r="R30" s="11">
        <f>[26]Novembro!$B$21</f>
        <v>26.850000000000005</v>
      </c>
      <c r="S30" s="11">
        <f>[26]Novembro!$B$22</f>
        <v>28.045833333333338</v>
      </c>
      <c r="T30" s="11">
        <f>[26]Novembro!$B$23</f>
        <v>28.483333333333331</v>
      </c>
      <c r="U30" s="11">
        <f>[26]Novembro!$B$24</f>
        <v>29.149999999999995</v>
      </c>
      <c r="V30" s="11">
        <f>[26]Novembro!$B$25</f>
        <v>27.995833333333326</v>
      </c>
      <c r="W30" s="11">
        <f>[26]Novembro!$B$26</f>
        <v>27.95</v>
      </c>
      <c r="X30" s="11">
        <f>[26]Novembro!$B$27</f>
        <v>27.637499999999999</v>
      </c>
      <c r="Y30" s="11">
        <f>[26]Novembro!$B$28</f>
        <v>27.891666666666669</v>
      </c>
      <c r="Z30" s="11">
        <f>[26]Novembro!$B$29</f>
        <v>27.712500000000002</v>
      </c>
      <c r="AA30" s="11">
        <f>[26]Novembro!$B$30</f>
        <v>27.641666666666669</v>
      </c>
      <c r="AB30" s="11">
        <f>[26]Novembro!$B$31</f>
        <v>23.208333333333329</v>
      </c>
      <c r="AC30" s="11">
        <f>[26]Novembro!$B$32</f>
        <v>25.012499999999999</v>
      </c>
      <c r="AD30" s="11">
        <f>[26]Novembro!$B$33</f>
        <v>26.541666666666668</v>
      </c>
      <c r="AE30" s="11">
        <f>[26]Novembro!$B$34</f>
        <v>28.829166666666666</v>
      </c>
      <c r="AF30" s="91">
        <f t="shared" si="1"/>
        <v>26.942638888888894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[27]Novembro!$B$5</f>
        <v>29.835294117647063</v>
      </c>
      <c r="C31" s="11">
        <f>[27]Novembro!$B$6</f>
        <v>32.412499999999994</v>
      </c>
      <c r="D31" s="11">
        <f>[27]Novembro!$B$7</f>
        <v>30.780000000000005</v>
      </c>
      <c r="E31" s="11">
        <f>[27]Novembro!$B$8</f>
        <v>32.09375</v>
      </c>
      <c r="F31" s="11">
        <f>[27]Novembro!$B$9</f>
        <v>31.237500000000004</v>
      </c>
      <c r="G31" s="11">
        <f>[27]Novembro!$B$10</f>
        <v>27.214285714285719</v>
      </c>
      <c r="H31" s="11">
        <f>[27]Novembro!$B$11</f>
        <v>25.223529411764705</v>
      </c>
      <c r="I31" s="11">
        <f>[27]Novembro!$B$12</f>
        <v>26.049999999999997</v>
      </c>
      <c r="J31" s="11">
        <f>[27]Novembro!$B$13</f>
        <v>27.561111111111106</v>
      </c>
      <c r="K31" s="11">
        <f>[27]Novembro!$B$14</f>
        <v>25.681249999999999</v>
      </c>
      <c r="L31" s="11">
        <f>[27]Novembro!$B$15</f>
        <v>27.366666666666667</v>
      </c>
      <c r="M31" s="11">
        <f>[27]Novembro!$B$16</f>
        <v>28.288235294117648</v>
      </c>
      <c r="N31" s="11">
        <f>[27]Novembro!$B$17</f>
        <v>25.244444444444444</v>
      </c>
      <c r="O31" s="11">
        <f>[27]Novembro!$B$18</f>
        <v>23.47058823529412</v>
      </c>
      <c r="P31" s="11">
        <f>[27]Novembro!$B$19</f>
        <v>26.338888888888889</v>
      </c>
      <c r="Q31" s="11">
        <f>[27]Novembro!$B$20</f>
        <v>27.470588235294123</v>
      </c>
      <c r="R31" s="11">
        <f>[27]Novembro!$B$21</f>
        <v>29.85</v>
      </c>
      <c r="S31" s="11">
        <f>[27]Novembro!$B$22</f>
        <v>30.017647058823528</v>
      </c>
      <c r="T31" s="11">
        <f>[27]Novembro!$B$23</f>
        <v>31.150000000000002</v>
      </c>
      <c r="U31" s="11">
        <f>[27]Novembro!$B$24</f>
        <v>31.737500000000004</v>
      </c>
      <c r="V31" s="11">
        <f>[27]Novembro!$B$25</f>
        <v>30.2</v>
      </c>
      <c r="W31" s="11">
        <f>[27]Novembro!$B$26</f>
        <v>29.429411764705883</v>
      </c>
      <c r="X31" s="11">
        <f>[27]Novembro!$B$27</f>
        <v>29.743750000000002</v>
      </c>
      <c r="Y31" s="11">
        <f>[27]Novembro!$B$28</f>
        <v>30.1</v>
      </c>
      <c r="Z31" s="11">
        <f>[27]Novembro!$B$29</f>
        <v>28.231249999999996</v>
      </c>
      <c r="AA31" s="11">
        <f>[27]Novembro!$B$30</f>
        <v>27.211764705882356</v>
      </c>
      <c r="AB31" s="11">
        <f>[27]Novembro!$B$31</f>
        <v>22.682352941176465</v>
      </c>
      <c r="AC31" s="11">
        <f>[27]Novembro!$B$32</f>
        <v>25.006666666666668</v>
      </c>
      <c r="AD31" s="11">
        <f>[27]Novembro!$B$33</f>
        <v>26.43888888888889</v>
      </c>
      <c r="AE31" s="11">
        <f>[27]Novembro!$B$34</f>
        <v>29.7</v>
      </c>
      <c r="AF31" s="95">
        <f>AVERAGE(B31:AE31)</f>
        <v>28.25892880485528</v>
      </c>
      <c r="AG31" s="12" t="s">
        <v>47</v>
      </c>
      <c r="AK31" t="s">
        <v>47</v>
      </c>
    </row>
    <row r="32" spans="1:37" x14ac:dyDescent="0.2">
      <c r="A32" s="58" t="s">
        <v>11</v>
      </c>
      <c r="B32" s="11">
        <f>[28]Novembro!$B$5</f>
        <v>30.846666666666668</v>
      </c>
      <c r="C32" s="11">
        <f>[28]Novembro!$B$6</f>
        <v>31.13684210526316</v>
      </c>
      <c r="D32" s="11">
        <f>[28]Novembro!$B$7</f>
        <v>29.518181818181816</v>
      </c>
      <c r="E32" s="11">
        <f>[28]Novembro!$B$8</f>
        <v>33.373333333333335</v>
      </c>
      <c r="F32" s="11">
        <f>[28]Novembro!$B$9</f>
        <v>30.838095238095235</v>
      </c>
      <c r="G32" s="11">
        <f>[28]Novembro!$B$10</f>
        <v>29.631250000000001</v>
      </c>
      <c r="H32" s="11">
        <f>[28]Novembro!$B$11</f>
        <v>26.584615384615386</v>
      </c>
      <c r="I32" s="11">
        <f>[28]Novembro!$B$12</f>
        <v>27.8</v>
      </c>
      <c r="J32" s="11">
        <f>[28]Novembro!$B$13</f>
        <v>29.630000000000003</v>
      </c>
      <c r="K32" s="11">
        <f>[28]Novembro!$B$14</f>
        <v>25.549999999999997</v>
      </c>
      <c r="L32" s="11">
        <f>[28]Novembro!$B$15</f>
        <v>30.6</v>
      </c>
      <c r="M32" s="11" t="str">
        <f>[28]Novembro!$B$16</f>
        <v>*</v>
      </c>
      <c r="N32" s="11" t="str">
        <f>[28]Novembro!$B$17</f>
        <v>*</v>
      </c>
      <c r="O32" s="11" t="str">
        <f>[28]Novembro!$B$18</f>
        <v>*</v>
      </c>
      <c r="P32" s="11" t="str">
        <f>[28]Novembro!$B$19</f>
        <v>*</v>
      </c>
      <c r="Q32" s="11" t="str">
        <f>[28]Novembro!$B$20</f>
        <v>*</v>
      </c>
      <c r="R32" s="11" t="str">
        <f>[28]Novembro!$B$21</f>
        <v>*</v>
      </c>
      <c r="S32" s="11" t="str">
        <f>[28]Novembro!$B$22</f>
        <v>*</v>
      </c>
      <c r="T32" s="11" t="str">
        <f>[28]Novembro!$B$23</f>
        <v>*</v>
      </c>
      <c r="U32" s="11" t="str">
        <f>[28]Novembro!$B$24</f>
        <v>*</v>
      </c>
      <c r="V32" s="11">
        <f>[28]Novembro!$B$25</f>
        <v>27.8</v>
      </c>
      <c r="W32" s="11" t="str">
        <f>[28]Novembro!$B$26</f>
        <v>*</v>
      </c>
      <c r="X32" s="11" t="str">
        <f>[28]Novembro!$B$27</f>
        <v>*</v>
      </c>
      <c r="Y32" s="11" t="str">
        <f>[28]Novembro!$B$28</f>
        <v>*</v>
      </c>
      <c r="Z32" s="11" t="str">
        <f>[28]Novembro!$B$29</f>
        <v>*</v>
      </c>
      <c r="AA32" s="11" t="str">
        <f>[28]Novembro!$B$30</f>
        <v>*</v>
      </c>
      <c r="AB32" s="11" t="str">
        <f>[28]Novembro!$B$31</f>
        <v>*</v>
      </c>
      <c r="AC32" s="11" t="str">
        <f>[28]Novembro!$B$32</f>
        <v>*</v>
      </c>
      <c r="AD32" s="11" t="str">
        <f>[28]Novembro!$B$33</f>
        <v>*</v>
      </c>
      <c r="AE32" s="11" t="str">
        <f>[28]Novembro!$B$34</f>
        <v>*</v>
      </c>
      <c r="AF32" s="91">
        <f t="shared" si="1"/>
        <v>29.442415378846306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[29]Novembro!$B$5</f>
        <v>28.841666666666658</v>
      </c>
      <c r="C33" s="11">
        <f>[29]Novembro!$B$6</f>
        <v>30.875</v>
      </c>
      <c r="D33" s="11">
        <f>[29]Novembro!$B$7</f>
        <v>31.05</v>
      </c>
      <c r="E33" s="11">
        <f>[29]Novembro!$B$8</f>
        <v>30.634782608695648</v>
      </c>
      <c r="F33" s="11">
        <f>[29]Novembro!$B$9</f>
        <v>30.966666666666669</v>
      </c>
      <c r="G33" s="11" t="str">
        <f>[29]Novembro!$B$10</f>
        <v>*</v>
      </c>
      <c r="H33" s="11" t="str">
        <f>[29]Novembro!$B$11</f>
        <v>*</v>
      </c>
      <c r="I33" s="11" t="str">
        <f>[29]Novembro!$B$12</f>
        <v>*</v>
      </c>
      <c r="J33" s="11" t="str">
        <f>[29]Novembro!$B$13</f>
        <v>*</v>
      </c>
      <c r="K33" s="11" t="str">
        <f>[29]Novembro!$B$14</f>
        <v>*</v>
      </c>
      <c r="L33" s="11" t="str">
        <f>[29]Novembro!$B$15</f>
        <v>*</v>
      </c>
      <c r="M33" s="11" t="str">
        <f>[29]Novembro!$B$16</f>
        <v>*</v>
      </c>
      <c r="N33" s="11" t="str">
        <f>[29]Novembro!$B$17</f>
        <v>*</v>
      </c>
      <c r="O33" s="11" t="str">
        <f>[29]Novembro!$B$18</f>
        <v>*</v>
      </c>
      <c r="P33" s="11" t="str">
        <f>[29]Novembro!$B$19</f>
        <v>*</v>
      </c>
      <c r="Q33" s="11" t="str">
        <f>[29]Novembro!$B$20</f>
        <v>*</v>
      </c>
      <c r="R33" s="11" t="str">
        <f>[29]Novembro!$B$21</f>
        <v>*</v>
      </c>
      <c r="S33" s="11" t="str">
        <f>[29]Novembro!$B$22</f>
        <v>*</v>
      </c>
      <c r="T33" s="11" t="str">
        <f>[29]Novembro!$B$23</f>
        <v>*</v>
      </c>
      <c r="U33" s="11" t="str">
        <f>[29]Novembro!$B$24</f>
        <v>*</v>
      </c>
      <c r="V33" s="11" t="str">
        <f>[29]Novembro!$B$25</f>
        <v>*</v>
      </c>
      <c r="W33" s="11">
        <f>[29]Novembro!$B$26</f>
        <v>31.918181818181822</v>
      </c>
      <c r="X33" s="11">
        <f>[29]Novembro!$B$27</f>
        <v>28.436363636363637</v>
      </c>
      <c r="Y33" s="11">
        <f>[29]Novembro!$B$28</f>
        <v>29.040909090909089</v>
      </c>
      <c r="Z33" s="11">
        <f>[29]Novembro!$B$29</f>
        <v>28.826086956521735</v>
      </c>
      <c r="AA33" s="11">
        <f>[29]Novembro!$B$30</f>
        <v>29.441666666666666</v>
      </c>
      <c r="AB33" s="11">
        <f>[29]Novembro!$B$31</f>
        <v>25.937500000000004</v>
      </c>
      <c r="AC33" s="11">
        <f>[29]Novembro!$B$32</f>
        <v>26.112500000000001</v>
      </c>
      <c r="AD33" s="11">
        <f>[29]Novembro!$B$33</f>
        <v>28.062499999999996</v>
      </c>
      <c r="AE33" s="11">
        <f>[29]Novembro!$B$34</f>
        <v>29.3125</v>
      </c>
      <c r="AF33" s="91">
        <f t="shared" si="1"/>
        <v>29.246880293619423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>
        <f>[30]Novembro!$B$5</f>
        <v>30.2</v>
      </c>
      <c r="C34" s="11">
        <f>[30]Novembro!$B$6</f>
        <v>31.9375</v>
      </c>
      <c r="D34" s="11">
        <f>[30]Novembro!$B$7</f>
        <v>33.272727272727266</v>
      </c>
      <c r="E34" s="11">
        <f>[30]Novembro!$B$8</f>
        <v>33.807142857142857</v>
      </c>
      <c r="F34" s="11">
        <f>[30]Novembro!$B$9</f>
        <v>34.346666666666671</v>
      </c>
      <c r="G34" s="11">
        <f>[30]Novembro!$B$10</f>
        <v>29.122222222222224</v>
      </c>
      <c r="H34" s="11">
        <f>[30]Novembro!$B$11</f>
        <v>27.747058823529414</v>
      </c>
      <c r="I34" s="11">
        <f>[30]Novembro!$B$12</f>
        <v>26.537500000000001</v>
      </c>
      <c r="J34" s="11">
        <f>[30]Novembro!$B$13</f>
        <v>29.105</v>
      </c>
      <c r="K34" s="11">
        <f>[30]Novembro!$B$14</f>
        <v>27.8125</v>
      </c>
      <c r="L34" s="11">
        <f>[30]Novembro!$B$15</f>
        <v>27.847826086956523</v>
      </c>
      <c r="M34" s="11">
        <f>[30]Novembro!$B$16</f>
        <v>29.127272727272722</v>
      </c>
      <c r="N34" s="11">
        <f>[30]Novembro!$B$17</f>
        <v>29.771428571428569</v>
      </c>
      <c r="O34" s="11">
        <f>[30]Novembro!$B$18</f>
        <v>25.43888888888889</v>
      </c>
      <c r="P34" s="11">
        <f>[30]Novembro!$B$19</f>
        <v>27.833333333333332</v>
      </c>
      <c r="Q34" s="11">
        <f>[30]Novembro!$B$20</f>
        <v>27.83636363636364</v>
      </c>
      <c r="R34" s="11">
        <f>[30]Novembro!$B$21</f>
        <v>29.919999999999998</v>
      </c>
      <c r="S34" s="11">
        <f>[30]Novembro!$B$22</f>
        <v>30.363157894736847</v>
      </c>
      <c r="T34" s="11">
        <f>[30]Novembro!$B$23</f>
        <v>31.716666666666672</v>
      </c>
      <c r="U34" s="11">
        <f>[30]Novembro!$B$24</f>
        <v>32.137500000000003</v>
      </c>
      <c r="V34" s="11">
        <f>[30]Novembro!$B$25</f>
        <v>32.981818181818184</v>
      </c>
      <c r="W34" s="11">
        <f>[30]Novembro!$B$26</f>
        <v>32.736363636363627</v>
      </c>
      <c r="X34" s="11">
        <f>[30]Novembro!$B$27</f>
        <v>30.769230769230774</v>
      </c>
      <c r="Y34" s="11">
        <f>[30]Novembro!$B$28</f>
        <v>31.176923076923082</v>
      </c>
      <c r="Z34" s="11">
        <f>[30]Novembro!$B$29</f>
        <v>33.15</v>
      </c>
      <c r="AA34" s="11">
        <f>[30]Novembro!$B$30</f>
        <v>33.635714285714293</v>
      </c>
      <c r="AB34" s="11">
        <f>[30]Novembro!$B$31</f>
        <v>26.690000000000005</v>
      </c>
      <c r="AC34" s="11">
        <f>[30]Novembro!$B$32</f>
        <v>27.278571428571428</v>
      </c>
      <c r="AD34" s="11">
        <f>[30]Novembro!$B$33</f>
        <v>30.6</v>
      </c>
      <c r="AE34" s="11">
        <f>[30]Novembro!$B$34</f>
        <v>32.746153846153845</v>
      </c>
      <c r="AF34" s="91">
        <f t="shared" si="1"/>
        <v>30.254851029090371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[31]Novembro!$B$5</f>
        <v>28.808333333333337</v>
      </c>
      <c r="C35" s="11">
        <f>[31]Novembro!$B$6</f>
        <v>30.229166666666668</v>
      </c>
      <c r="D35" s="11">
        <f>[31]Novembro!$B$7</f>
        <v>29.962499999999995</v>
      </c>
      <c r="E35" s="11">
        <f>[31]Novembro!$B$8</f>
        <v>30.570833333333329</v>
      </c>
      <c r="F35" s="11">
        <f>[31]Novembro!$B$9</f>
        <v>31.700000000000003</v>
      </c>
      <c r="G35" s="11">
        <f>[31]Novembro!$B$10</f>
        <v>27.487500000000001</v>
      </c>
      <c r="H35" s="11">
        <f>[31]Novembro!$B$11</f>
        <v>26.012500000000003</v>
      </c>
      <c r="I35" s="11">
        <f>[31]Novembro!$B$12</f>
        <v>25.183333333333334</v>
      </c>
      <c r="J35" s="11">
        <f>[31]Novembro!$B$13</f>
        <v>25.849999999999998</v>
      </c>
      <c r="K35" s="11">
        <f>[31]Novembro!$B$14</f>
        <v>24.962500000000002</v>
      </c>
      <c r="L35" s="11">
        <f>[31]Novembro!$B$15</f>
        <v>26.150000000000002</v>
      </c>
      <c r="M35" s="11">
        <f>[31]Novembro!$B$16</f>
        <v>27.574999999999999</v>
      </c>
      <c r="N35" s="11">
        <f>[31]Novembro!$B$17</f>
        <v>26.45</v>
      </c>
      <c r="O35" s="11">
        <f>[31]Novembro!$B$18</f>
        <v>23.962500000000002</v>
      </c>
      <c r="P35" s="11">
        <f>[31]Novembro!$B$19</f>
        <v>26.066666666666666</v>
      </c>
      <c r="Q35" s="11">
        <f>[31]Novembro!$B$20</f>
        <v>25.450000000000003</v>
      </c>
      <c r="R35" s="11">
        <f>[31]Novembro!$B$21</f>
        <v>27.179166666666671</v>
      </c>
      <c r="S35" s="11">
        <f>[31]Novembro!$B$22</f>
        <v>28.487500000000011</v>
      </c>
      <c r="T35" s="11">
        <f>[31]Novembro!$B$23</f>
        <v>28.533333333333342</v>
      </c>
      <c r="U35" s="11">
        <f>[31]Novembro!$B$24</f>
        <v>28.758333333333336</v>
      </c>
      <c r="V35" s="11">
        <f>[31]Novembro!$B$25</f>
        <v>29.337500000000002</v>
      </c>
      <c r="W35" s="11">
        <f>[31]Novembro!$B$26</f>
        <v>27.979166666666661</v>
      </c>
      <c r="X35" s="11">
        <f>[31]Novembro!$B$27</f>
        <v>28.049999999999997</v>
      </c>
      <c r="Y35" s="11">
        <f>[31]Novembro!$B$28</f>
        <v>27.691666666666666</v>
      </c>
      <c r="Z35" s="11">
        <f>[31]Novembro!$B$29</f>
        <v>27.304166666666671</v>
      </c>
      <c r="AA35" s="11">
        <f>[31]Novembro!$B$30</f>
        <v>26.795833333333334</v>
      </c>
      <c r="AB35" s="11">
        <f>[31]Novembro!$B$31</f>
        <v>25.962499999999995</v>
      </c>
      <c r="AC35" s="11">
        <f>[31]Novembro!$B$32</f>
        <v>26.5625</v>
      </c>
      <c r="AD35" s="11">
        <f>[31]Novembro!$B$33</f>
        <v>26.900000000000002</v>
      </c>
      <c r="AE35" s="11">
        <f>[31]Novembro!$B$34</f>
        <v>27.579166666666666</v>
      </c>
      <c r="AF35" s="95">
        <f>AVERAGE(B35:AE35)</f>
        <v>27.451388888888882</v>
      </c>
      <c r="AJ35" t="s">
        <v>47</v>
      </c>
    </row>
    <row r="36" spans="1:37" x14ac:dyDescent="0.2">
      <c r="A36" s="58" t="s">
        <v>144</v>
      </c>
      <c r="B36" s="11" t="str">
        <f>[32]Novembro!$B$5</f>
        <v>*</v>
      </c>
      <c r="C36" s="11" t="str">
        <f>[32]Novembro!$B$6</f>
        <v>*</v>
      </c>
      <c r="D36" s="11" t="str">
        <f>[32]Novembro!$B$7</f>
        <v>*</v>
      </c>
      <c r="E36" s="11" t="str">
        <f>[32]Novembro!$B$8</f>
        <v>*</v>
      </c>
      <c r="F36" s="11" t="str">
        <f>[32]Novembro!$B$9</f>
        <v>*</v>
      </c>
      <c r="G36" s="11" t="str">
        <f>[32]Novembro!$B$10</f>
        <v>*</v>
      </c>
      <c r="H36" s="11" t="str">
        <f>[32]Novembro!$B$11</f>
        <v>*</v>
      </c>
      <c r="I36" s="11" t="str">
        <f>[32]Novembro!$B$12</f>
        <v>*</v>
      </c>
      <c r="J36" s="11" t="str">
        <f>[32]Novembro!$B$13</f>
        <v>*</v>
      </c>
      <c r="K36" s="11" t="str">
        <f>[32]Novembro!$B$14</f>
        <v>*</v>
      </c>
      <c r="L36" s="11" t="str">
        <f>[32]Novembro!$B$15</f>
        <v>*</v>
      </c>
      <c r="M36" s="11" t="str">
        <f>[32]Novembro!$B$16</f>
        <v>*</v>
      </c>
      <c r="N36" s="11" t="str">
        <f>[32]Novembro!$B$17</f>
        <v>*</v>
      </c>
      <c r="O36" s="11" t="str">
        <f>[32]Novembro!$B$18</f>
        <v>*</v>
      </c>
      <c r="P36" s="11" t="str">
        <f>[32]Novembro!$B$19</f>
        <v>*</v>
      </c>
      <c r="Q36" s="11" t="str">
        <f>[32]Novembro!$B$20</f>
        <v>*</v>
      </c>
      <c r="R36" s="11" t="str">
        <f>[32]Novembro!$B$21</f>
        <v>*</v>
      </c>
      <c r="S36" s="11" t="str">
        <f>[32]Novembro!$B$22</f>
        <v>*</v>
      </c>
      <c r="T36" s="11" t="str">
        <f>[32]Novembro!$B$23</f>
        <v>*</v>
      </c>
      <c r="U36" s="11" t="str">
        <f>[32]Novembro!$B$24</f>
        <v>*</v>
      </c>
      <c r="V36" s="11" t="str">
        <f>[32]Novembro!$B$25</f>
        <v>*</v>
      </c>
      <c r="W36" s="11" t="str">
        <f>[32]Novembro!$B$26</f>
        <v>*</v>
      </c>
      <c r="X36" s="11" t="str">
        <f>[32]Novembro!$B$27</f>
        <v>*</v>
      </c>
      <c r="Y36" s="11" t="str">
        <f>[32]Novembro!$B$28</f>
        <v>*</v>
      </c>
      <c r="Z36" s="11" t="str">
        <f>[32]Novembro!$B$29</f>
        <v>*</v>
      </c>
      <c r="AA36" s="11" t="str">
        <f>[32]Novembro!$B$30</f>
        <v>*</v>
      </c>
      <c r="AB36" s="11" t="str">
        <f>[32]Novembro!$B$31</f>
        <v>*</v>
      </c>
      <c r="AC36" s="11" t="str">
        <f>[32]Novembro!$B$32</f>
        <v>*</v>
      </c>
      <c r="AD36" s="11" t="str">
        <f>[32]Novembro!$B$33</f>
        <v>*</v>
      </c>
      <c r="AE36" s="11" t="str">
        <f>[32]Novembro!$B$34</f>
        <v>*</v>
      </c>
      <c r="AF36" s="133" t="s">
        <v>226</v>
      </c>
      <c r="AJ36" t="s">
        <v>47</v>
      </c>
    </row>
    <row r="37" spans="1:37" x14ac:dyDescent="0.2">
      <c r="A37" s="58" t="s">
        <v>14</v>
      </c>
      <c r="B37" s="11">
        <f>[33]Novembro!$B$5</f>
        <v>30.083333333333329</v>
      </c>
      <c r="C37" s="11">
        <f>[33]Novembro!$B$6</f>
        <v>28.308333333333334</v>
      </c>
      <c r="D37" s="11">
        <f>[33]Novembro!$B$7</f>
        <v>29.075000000000003</v>
      </c>
      <c r="E37" s="11">
        <f>[33]Novembro!$B$8</f>
        <v>29.666666666666671</v>
      </c>
      <c r="F37" s="11">
        <f>[33]Novembro!$B$9</f>
        <v>29.4375</v>
      </c>
      <c r="G37" s="11">
        <f>[33]Novembro!$B$10</f>
        <v>27.358333333333338</v>
      </c>
      <c r="H37" s="11">
        <f>[33]Novembro!$B$11</f>
        <v>26.454166666666669</v>
      </c>
      <c r="I37" s="11">
        <f>[33]Novembro!$B$12</f>
        <v>25.045833333333338</v>
      </c>
      <c r="J37" s="11">
        <f>[33]Novembro!$B$13</f>
        <v>26.495833333333334</v>
      </c>
      <c r="K37" s="11">
        <f>[33]Novembro!$B$14</f>
        <v>25.5625</v>
      </c>
      <c r="L37" s="11">
        <f>[33]Novembro!$B$15</f>
        <v>28.512499999999999</v>
      </c>
      <c r="M37" s="11">
        <f>[33]Novembro!$B$16</f>
        <v>26.625</v>
      </c>
      <c r="N37" s="11">
        <f>[33]Novembro!$B$17</f>
        <v>27.537499999999994</v>
      </c>
      <c r="O37" s="11">
        <f>[33]Novembro!$B$18</f>
        <v>26.683333333333326</v>
      </c>
      <c r="P37" s="11">
        <f>[33]Novembro!$B$19</f>
        <v>25.216666666666669</v>
      </c>
      <c r="Q37" s="11">
        <f>[33]Novembro!$B$20</f>
        <v>26.916666666666671</v>
      </c>
      <c r="R37" s="11">
        <f>[33]Novembro!$B$21</f>
        <v>27.533333333333331</v>
      </c>
      <c r="S37" s="11">
        <f>[33]Novembro!$B$22</f>
        <v>28.079166666666669</v>
      </c>
      <c r="T37" s="11">
        <f>[33]Novembro!$B$23</f>
        <v>27.125</v>
      </c>
      <c r="U37" s="11">
        <f>[33]Novembro!$B$24</f>
        <v>28.862500000000011</v>
      </c>
      <c r="V37" s="11">
        <f>[33]Novembro!$B$25</f>
        <v>25.487499999999997</v>
      </c>
      <c r="W37" s="11">
        <f>[33]Novembro!$B$26</f>
        <v>26.770833333333332</v>
      </c>
      <c r="X37" s="11">
        <f>[33]Novembro!$B$27</f>
        <v>28.479166666666661</v>
      </c>
      <c r="Y37" s="11">
        <f>[33]Novembro!$B$28</f>
        <v>24.845833333333335</v>
      </c>
      <c r="Z37" s="11">
        <f>[33]Novembro!$B$29</f>
        <v>25.879166666666663</v>
      </c>
      <c r="AA37" s="11">
        <f>[33]Novembro!$B$30</f>
        <v>28.483333333333334</v>
      </c>
      <c r="AB37" s="11">
        <f>[33]Novembro!$B$31</f>
        <v>28.283333333333331</v>
      </c>
      <c r="AC37" s="11">
        <f>[33]Novembro!$B$32</f>
        <v>25.029166666666658</v>
      </c>
      <c r="AD37" s="11">
        <f>[33]Novembro!$B$33</f>
        <v>24.504166666666666</v>
      </c>
      <c r="AE37" s="11">
        <f>[33]Novembro!$B$34</f>
        <v>25.816666666666663</v>
      </c>
      <c r="AF37" s="91">
        <f t="shared" si="1"/>
        <v>27.138611111111111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[34]Novembro!$B$5</f>
        <v>26.328571428571429</v>
      </c>
      <c r="C38" s="11">
        <f>[34]Novembro!$B$6</f>
        <v>26.987500000000001</v>
      </c>
      <c r="D38" s="11">
        <f>[34]Novembro!$B$7</f>
        <v>26.633333333333336</v>
      </c>
      <c r="E38" s="11">
        <f>[34]Novembro!$B$8</f>
        <v>26.839999999999996</v>
      </c>
      <c r="F38" s="11">
        <f>[34]Novembro!$B$9</f>
        <v>27.62857142857143</v>
      </c>
      <c r="G38" s="11">
        <f>[34]Novembro!$B$10</f>
        <v>27.55</v>
      </c>
      <c r="H38" s="11">
        <f>[34]Novembro!$B$11</f>
        <v>27.866666666666664</v>
      </c>
      <c r="I38" s="11">
        <f>[34]Novembro!$B$12</f>
        <v>26.027272727272724</v>
      </c>
      <c r="J38" s="11">
        <f>[34]Novembro!$B$13</f>
        <v>26.72</v>
      </c>
      <c r="K38" s="11">
        <f>[34]Novembro!$B$14</f>
        <v>26.440000000000005</v>
      </c>
      <c r="L38" s="11">
        <f>[34]Novembro!$B$15</f>
        <v>27.5</v>
      </c>
      <c r="M38" s="11">
        <f>[34]Novembro!$B$16</f>
        <v>26.333333333333332</v>
      </c>
      <c r="N38" s="11">
        <f>[34]Novembro!$B$17</f>
        <v>25.823076923076925</v>
      </c>
      <c r="O38" s="11">
        <f>[34]Novembro!$B$18</f>
        <v>26.24285714285714</v>
      </c>
      <c r="P38" s="11">
        <f>[34]Novembro!$B$19</f>
        <v>24.583333333333332</v>
      </c>
      <c r="Q38" s="11">
        <f>[34]Novembro!$B$20</f>
        <v>24.006249999999998</v>
      </c>
      <c r="R38" s="11">
        <f>[34]Novembro!$B$21</f>
        <v>23.87857142857143</v>
      </c>
      <c r="S38" s="11">
        <f>[34]Novembro!$B$22</f>
        <v>25.15</v>
      </c>
      <c r="T38" s="11">
        <f>[34]Novembro!$B$23</f>
        <v>25.341176470588238</v>
      </c>
      <c r="U38" s="11">
        <f>[34]Novembro!$B$24</f>
        <v>24.45333333333333</v>
      </c>
      <c r="V38" s="11">
        <f>[34]Novembro!$B$25</f>
        <v>24.512499999999996</v>
      </c>
      <c r="W38" s="11">
        <f>[34]Novembro!$B$26</f>
        <v>25.270588235294124</v>
      </c>
      <c r="X38" s="11">
        <f>[34]Novembro!$B$27</f>
        <v>25.24</v>
      </c>
      <c r="Y38" s="11">
        <f>[34]Novembro!$B$28</f>
        <v>25.913333333333334</v>
      </c>
      <c r="Z38" s="11">
        <f>[34]Novembro!$B$29</f>
        <v>26.085714285714285</v>
      </c>
      <c r="AA38" s="11">
        <f>[34]Novembro!$B$30</f>
        <v>26.484210526315792</v>
      </c>
      <c r="AB38" s="11">
        <f>[34]Novembro!$B$31</f>
        <v>25.225000000000005</v>
      </c>
      <c r="AC38" s="11">
        <f>[34]Novembro!$B$32</f>
        <v>24.863636363636363</v>
      </c>
      <c r="AD38" s="11">
        <f>[34]Novembro!$B$33</f>
        <v>25.705882352941174</v>
      </c>
      <c r="AE38" s="11">
        <f>[34]Novembro!$B$34</f>
        <v>25.988235294117644</v>
      </c>
      <c r="AF38" s="95">
        <f>AVERAGE(B38:AE38)</f>
        <v>25.920764931362076</v>
      </c>
      <c r="AH38" s="125" t="s">
        <v>47</v>
      </c>
      <c r="AI38" s="125" t="s">
        <v>47</v>
      </c>
    </row>
    <row r="39" spans="1:37" x14ac:dyDescent="0.2">
      <c r="A39" s="58" t="s">
        <v>15</v>
      </c>
      <c r="B39" s="11">
        <f>[35]Novembro!$B$5</f>
        <v>25.529166666666669</v>
      </c>
      <c r="C39" s="11">
        <f>[35]Novembro!$B$6</f>
        <v>28.508333333333336</v>
      </c>
      <c r="D39" s="11">
        <f>[35]Novembro!$B$7</f>
        <v>28.754166666666666</v>
      </c>
      <c r="E39" s="11">
        <f>[35]Novembro!$B$8</f>
        <v>28.674999999999994</v>
      </c>
      <c r="F39" s="11">
        <f>[35]Novembro!$B$9</f>
        <v>29.333333333333332</v>
      </c>
      <c r="G39" s="11">
        <f>[35]Novembro!$B$10</f>
        <v>24.129166666666663</v>
      </c>
      <c r="H39" s="11">
        <f>[35]Novembro!$B$11</f>
        <v>23.424999999999997</v>
      </c>
      <c r="I39" s="11">
        <f>[35]Novembro!$B$12</f>
        <v>22.933333333333326</v>
      </c>
      <c r="J39" s="11">
        <f>[35]Novembro!$B$13</f>
        <v>24.866666666666664</v>
      </c>
      <c r="K39" s="11">
        <f>[35]Novembro!$B$14</f>
        <v>22.554166666666664</v>
      </c>
      <c r="L39" s="11">
        <f>[35]Novembro!$B$15</f>
        <v>24.791666666666668</v>
      </c>
      <c r="M39" s="11">
        <f>[35]Novembro!$B$16</f>
        <v>25.366666666666671</v>
      </c>
      <c r="N39" s="11">
        <f>[35]Novembro!$B$17</f>
        <v>23.125</v>
      </c>
      <c r="O39" s="11">
        <f>[35]Novembro!$B$18</f>
        <v>21</v>
      </c>
      <c r="P39" s="11">
        <f>[35]Novembro!$B$19</f>
        <v>23.525000000000002</v>
      </c>
      <c r="Q39" s="11">
        <f>[35]Novembro!$B$20</f>
        <v>24.604166666666668</v>
      </c>
      <c r="R39" s="11">
        <f>[35]Novembro!$B$21</f>
        <v>26.162500000000005</v>
      </c>
      <c r="S39" s="11">
        <f>[35]Novembro!$B$22</f>
        <v>26.404166666666669</v>
      </c>
      <c r="T39" s="11">
        <f>[35]Novembro!$B$23</f>
        <v>26.974999999999991</v>
      </c>
      <c r="U39" s="11">
        <f>[35]Novembro!$B$24</f>
        <v>27.908333333333331</v>
      </c>
      <c r="V39" s="11">
        <f>[35]Novembro!$B$25</f>
        <v>27.737500000000001</v>
      </c>
      <c r="W39" s="11">
        <f>[35]Novembro!$B$26</f>
        <v>24.9375</v>
      </c>
      <c r="X39" s="11">
        <f>[35]Novembro!$B$27</f>
        <v>25.962500000000006</v>
      </c>
      <c r="Y39" s="11">
        <f>[35]Novembro!$B$28</f>
        <v>27.191666666666666</v>
      </c>
      <c r="Z39" s="11">
        <f>[35]Novembro!$B$29</f>
        <v>25.595833333333335</v>
      </c>
      <c r="AA39" s="11">
        <f>[35]Novembro!$B$30</f>
        <v>26.716666666666665</v>
      </c>
      <c r="AB39" s="11">
        <f>[35]Novembro!$B$31</f>
        <v>21.875</v>
      </c>
      <c r="AC39" s="11">
        <f>[35]Novembro!$B$32</f>
        <v>22.754166666666666</v>
      </c>
      <c r="AD39" s="11">
        <f>[35]Novembro!$B$33</f>
        <v>24.391666666666669</v>
      </c>
      <c r="AE39" s="11">
        <f>[35]Novembro!$B$34</f>
        <v>26.741666666666664</v>
      </c>
      <c r="AF39" s="91">
        <f t="shared" si="1"/>
        <v>25.415833333333339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>
        <f>[36]Novembro!$B$5</f>
        <v>36.128571428571426</v>
      </c>
      <c r="C40" s="11">
        <f>[36]Novembro!$B$6</f>
        <v>38.100000000000009</v>
      </c>
      <c r="D40" s="11">
        <f>[36]Novembro!$B$7</f>
        <v>37.787500000000001</v>
      </c>
      <c r="E40" s="11">
        <f>[36]Novembro!$B$8</f>
        <v>39.324999999999996</v>
      </c>
      <c r="F40" s="11">
        <f>[36]Novembro!$B$9</f>
        <v>31.033333333333331</v>
      </c>
      <c r="G40" s="11">
        <f>[36]Novembro!$B$10</f>
        <v>32.466666666666669</v>
      </c>
      <c r="H40" s="11">
        <f>[36]Novembro!$B$11</f>
        <v>35.011111111111113</v>
      </c>
      <c r="I40" s="11">
        <f>[36]Novembro!$B$12</f>
        <v>32.712499999999999</v>
      </c>
      <c r="J40" s="11">
        <f>[36]Novembro!$B$13</f>
        <v>34.908333333333331</v>
      </c>
      <c r="K40" s="11">
        <f>[36]Novembro!$B$14</f>
        <v>30.111111111111104</v>
      </c>
      <c r="L40" s="11">
        <f>[36]Novembro!$B$15</f>
        <v>33.955555555555549</v>
      </c>
      <c r="M40" s="11">
        <f>[36]Novembro!$B$16</f>
        <v>35.718181818181826</v>
      </c>
      <c r="N40" s="11">
        <f>[36]Novembro!$B$17</f>
        <v>33.700000000000003</v>
      </c>
      <c r="O40" s="11">
        <f>[36]Novembro!$B$18</f>
        <v>27.166666666666668</v>
      </c>
      <c r="P40" s="11">
        <f>[36]Novembro!$B$19</f>
        <v>29.991666666666664</v>
      </c>
      <c r="Q40" s="11">
        <f>[36]Novembro!$B$20</f>
        <v>32.03</v>
      </c>
      <c r="R40" s="11">
        <f>[36]Novembro!$B$21</f>
        <v>34.371428571428567</v>
      </c>
      <c r="S40" s="11">
        <f>[36]Novembro!$B$22</f>
        <v>36.587499999999999</v>
      </c>
      <c r="T40" s="11">
        <f>[36]Novembro!$B$23</f>
        <v>36.842857142857149</v>
      </c>
      <c r="U40" s="11">
        <f>[36]Novembro!$B$24</f>
        <v>36.04</v>
      </c>
      <c r="V40" s="11">
        <f>[36]Novembro!$B$25</f>
        <v>36.1</v>
      </c>
      <c r="W40" s="11">
        <f>[36]Novembro!$B$26</f>
        <v>34.299999999999997</v>
      </c>
      <c r="X40" s="11">
        <f>[36]Novembro!$B$27</f>
        <v>30.2</v>
      </c>
      <c r="Y40" s="11">
        <f>[36]Novembro!$B$28</f>
        <v>36.14</v>
      </c>
      <c r="Z40" s="11">
        <f>[36]Novembro!$B$29</f>
        <v>36.349999999999994</v>
      </c>
      <c r="AA40" s="11">
        <f>[36]Novembro!$B$30</f>
        <v>36.114285714285714</v>
      </c>
      <c r="AB40" s="11">
        <f>[36]Novembro!$B$31</f>
        <v>23.5</v>
      </c>
      <c r="AC40" s="11">
        <f>[36]Novembro!$B$32</f>
        <v>27.887499999999999</v>
      </c>
      <c r="AD40" s="11">
        <f>[36]Novembro!$B$33</f>
        <v>32.945454545454545</v>
      </c>
      <c r="AE40" s="11">
        <f>[36]Novembro!$B$34</f>
        <v>34.508333333333333</v>
      </c>
      <c r="AF40" s="91">
        <f t="shared" si="1"/>
        <v>33.7344518999519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[37]Novembro!$B$5</f>
        <v>31.084615384615386</v>
      </c>
      <c r="C41" s="11">
        <f>[37]Novembro!$B$6</f>
        <v>31.623076923076926</v>
      </c>
      <c r="D41" s="11">
        <f>[37]Novembro!$B$7</f>
        <v>30.45384615384615</v>
      </c>
      <c r="E41" s="11">
        <f>[37]Novembro!$B$8</f>
        <v>32.630769230769232</v>
      </c>
      <c r="F41" s="11">
        <f>[37]Novembro!$B$9</f>
        <v>32.53846153846154</v>
      </c>
      <c r="G41" s="11">
        <f>[37]Novembro!$B$10</f>
        <v>26.933333333333334</v>
      </c>
      <c r="H41" s="11">
        <f>[37]Novembro!$B$11</f>
        <v>26.515384615384622</v>
      </c>
      <c r="I41" s="11">
        <f>[37]Novembro!$B$12</f>
        <v>27.214285714285719</v>
      </c>
      <c r="J41" s="11">
        <f>[37]Novembro!$B$13</f>
        <v>24.679166666666671</v>
      </c>
      <c r="K41" s="11">
        <f>[37]Novembro!$B$14</f>
        <v>24.666666666666661</v>
      </c>
      <c r="L41" s="11">
        <f>[37]Novembro!$B$15</f>
        <v>24.629166666666663</v>
      </c>
      <c r="M41" s="11">
        <f>[37]Novembro!$B$16</f>
        <v>26.108333333333334</v>
      </c>
      <c r="N41" s="11">
        <f>[37]Novembro!$B$17</f>
        <v>25.458333333333329</v>
      </c>
      <c r="O41" s="11">
        <f>[37]Novembro!$B$18</f>
        <v>23.608333333333331</v>
      </c>
      <c r="P41" s="11">
        <f>[37]Novembro!$B$19</f>
        <v>25.533333333333335</v>
      </c>
      <c r="Q41" s="11">
        <f>[37]Novembro!$B$20</f>
        <v>25.620833333333334</v>
      </c>
      <c r="R41" s="11">
        <f>[37]Novembro!$B$21</f>
        <v>26.487499999999997</v>
      </c>
      <c r="S41" s="11">
        <f>[37]Novembro!$B$22</f>
        <v>28.412499999999998</v>
      </c>
      <c r="T41" s="11">
        <f>[37]Novembro!$B$23</f>
        <v>28.158333333333342</v>
      </c>
      <c r="U41" s="11">
        <f>[37]Novembro!$B$24</f>
        <v>27.8</v>
      </c>
      <c r="V41" s="11">
        <f>[37]Novembro!$B$25</f>
        <v>28.158333333333331</v>
      </c>
      <c r="W41" s="11">
        <f>[37]Novembro!$B$26</f>
        <v>27.041666666666668</v>
      </c>
      <c r="X41" s="11">
        <f>[37]Novembro!$B$27</f>
        <v>28.204166666666669</v>
      </c>
      <c r="Y41" s="11">
        <f>[37]Novembro!$B$28</f>
        <v>26.895833333333332</v>
      </c>
      <c r="Z41" s="11">
        <f>[37]Novembro!$B$29</f>
        <v>25.820833333333326</v>
      </c>
      <c r="AA41" s="11">
        <f>[37]Novembro!$B$30</f>
        <v>26.245833333333337</v>
      </c>
      <c r="AB41" s="11">
        <f>[37]Novembro!$B$31</f>
        <v>25.512499999999999</v>
      </c>
      <c r="AC41" s="11">
        <f>[37]Novembro!$B$32</f>
        <v>24.429166666666674</v>
      </c>
      <c r="AD41" s="11">
        <f>[37]Novembro!$B$33</f>
        <v>26.041666666666668</v>
      </c>
      <c r="AE41" s="11">
        <f>[37]Novembro!$B$34</f>
        <v>25.979166666666668</v>
      </c>
      <c r="AF41" s="133">
        <f t="shared" si="1"/>
        <v>27.149514652014656</v>
      </c>
      <c r="AH41" s="12" t="s">
        <v>47</v>
      </c>
      <c r="AJ41" t="s">
        <v>47</v>
      </c>
    </row>
    <row r="42" spans="1:37" x14ac:dyDescent="0.2">
      <c r="A42" s="58" t="s">
        <v>17</v>
      </c>
      <c r="B42" s="11">
        <f>[38]Novembro!$B$5</f>
        <v>28.508333333333329</v>
      </c>
      <c r="C42" s="11">
        <f>[38]Novembro!$B$6</f>
        <v>30.345833333333335</v>
      </c>
      <c r="D42" s="11">
        <f>[38]Novembro!$B$7</f>
        <v>29.162500000000005</v>
      </c>
      <c r="E42" s="11">
        <f>[38]Novembro!$B$8</f>
        <v>29.583333333333332</v>
      </c>
      <c r="F42" s="11">
        <f>[38]Novembro!$B$9</f>
        <v>30.495833333333334</v>
      </c>
      <c r="G42" s="11">
        <f>[38]Novembro!$B$10</f>
        <v>25.849999999999998</v>
      </c>
      <c r="H42" s="11">
        <f>[38]Novembro!$B$11</f>
        <v>25.712500000000002</v>
      </c>
      <c r="I42" s="11">
        <f>[38]Novembro!$B$12</f>
        <v>24.749999999999996</v>
      </c>
      <c r="J42" s="11">
        <f>[38]Novembro!$B$13</f>
        <v>26.179166666666674</v>
      </c>
      <c r="K42" s="11">
        <f>[38]Novembro!$B$14</f>
        <v>25.237499999999997</v>
      </c>
      <c r="L42" s="11">
        <f>[38]Novembro!$B$15</f>
        <v>25.945833333333336</v>
      </c>
      <c r="M42" s="11">
        <f>[38]Novembro!$B$16</f>
        <v>27.204166666666662</v>
      </c>
      <c r="N42" s="11">
        <f>[38]Novembro!$B$17</f>
        <v>26.079166666666662</v>
      </c>
      <c r="O42" s="11">
        <f>[38]Novembro!$B$18</f>
        <v>23.287500000000005</v>
      </c>
      <c r="P42" s="11">
        <f>[38]Novembro!$B$19</f>
        <v>26.020833333333329</v>
      </c>
      <c r="Q42" s="11">
        <f>[38]Novembro!$B$20</f>
        <v>25.179166666666664</v>
      </c>
      <c r="R42" s="11">
        <f>[38]Novembro!$B$21</f>
        <v>26.066666666666666</v>
      </c>
      <c r="S42" s="11">
        <f>[38]Novembro!$B$22</f>
        <v>28.012499999999999</v>
      </c>
      <c r="T42" s="11">
        <f>[38]Novembro!$B$23</f>
        <v>27.824999999999999</v>
      </c>
      <c r="U42" s="11">
        <f>[38]Novembro!$B$24</f>
        <v>27.804166666666664</v>
      </c>
      <c r="V42" s="11">
        <f>[38]Novembro!$B$25</f>
        <v>29.270833333333332</v>
      </c>
      <c r="W42" s="11">
        <f>[38]Novembro!$B$26</f>
        <v>27.650000000000002</v>
      </c>
      <c r="X42" s="11">
        <f>[38]Novembro!$B$27</f>
        <v>27.004166666666663</v>
      </c>
      <c r="Y42" s="11">
        <f>[38]Novembro!$B$28</f>
        <v>27.441666666666666</v>
      </c>
      <c r="Z42" s="11">
        <f>[38]Novembro!$B$29</f>
        <v>27.187500000000004</v>
      </c>
      <c r="AA42" s="11">
        <f>[38]Novembro!$B$30</f>
        <v>26.287500000000005</v>
      </c>
      <c r="AB42" s="11">
        <f>[38]Novembro!$B$31</f>
        <v>24.820833333333336</v>
      </c>
      <c r="AC42" s="11">
        <f>[38]Novembro!$B$32</f>
        <v>25.587500000000002</v>
      </c>
      <c r="AD42" s="11">
        <f>[38]Novembro!$B$33</f>
        <v>26.704166666666662</v>
      </c>
      <c r="AE42" s="11">
        <f>[38]Novembro!$B$34</f>
        <v>28.425000000000001</v>
      </c>
      <c r="AF42" s="91">
        <f t="shared" si="1"/>
        <v>26.987638888888888</v>
      </c>
      <c r="AH42" s="12" t="s">
        <v>47</v>
      </c>
      <c r="AJ42" t="s">
        <v>47</v>
      </c>
    </row>
    <row r="43" spans="1:37" x14ac:dyDescent="0.2">
      <c r="A43" s="58" t="s">
        <v>157</v>
      </c>
      <c r="B43" s="11">
        <f>[39]Novembro!$B$5</f>
        <v>32.80833333333333</v>
      </c>
      <c r="C43" s="11">
        <f>[39]Novembro!$B$6</f>
        <v>32.124999999999993</v>
      </c>
      <c r="D43" s="11">
        <f>[39]Novembro!$B$7</f>
        <v>33.274999999999999</v>
      </c>
      <c r="E43" s="11">
        <f>[39]Novembro!$B$8</f>
        <v>33.733333333333341</v>
      </c>
      <c r="F43" s="11">
        <f>[39]Novembro!$B$9</f>
        <v>34.549999999999997</v>
      </c>
      <c r="G43" s="11">
        <f>[39]Novembro!$B$10</f>
        <v>28.483333333333334</v>
      </c>
      <c r="H43" s="11">
        <f>[39]Novembro!$B$11</f>
        <v>27.257142857142856</v>
      </c>
      <c r="I43" s="11">
        <f>[39]Novembro!$B$12</f>
        <v>24.55</v>
      </c>
      <c r="J43" s="11">
        <f>[39]Novembro!$B$13</f>
        <v>23.883333333333329</v>
      </c>
      <c r="K43" s="11">
        <f>[39]Novembro!$B$14</f>
        <v>24.379166666666666</v>
      </c>
      <c r="L43" s="11">
        <f>[39]Novembro!$B$15</f>
        <v>25.183333333333334</v>
      </c>
      <c r="M43" s="11">
        <f>[39]Novembro!$B$16</f>
        <v>26.504166666666666</v>
      </c>
      <c r="N43" s="11">
        <f>[39]Novembro!$B$17</f>
        <v>25.775000000000006</v>
      </c>
      <c r="O43" s="11">
        <f>[39]Novembro!$B$18</f>
        <v>24.162500000000005</v>
      </c>
      <c r="P43" s="11">
        <f>[39]Novembro!$B$19</f>
        <v>25.325000000000003</v>
      </c>
      <c r="Q43" s="11">
        <f>[39]Novembro!$B$20</f>
        <v>24.375</v>
      </c>
      <c r="R43" s="11">
        <f>[39]Novembro!$B$21</f>
        <v>25.950000000000003</v>
      </c>
      <c r="S43" s="11">
        <f>[39]Novembro!$B$22</f>
        <v>25.862500000000008</v>
      </c>
      <c r="T43" s="11">
        <f>[39]Novembro!$B$23</f>
        <v>25.641666666666666</v>
      </c>
      <c r="U43" s="11">
        <f>[39]Novembro!$B$24</f>
        <v>26.320833333333336</v>
      </c>
      <c r="V43" s="11">
        <f>[39]Novembro!$B$25</f>
        <v>26.524999999999995</v>
      </c>
      <c r="W43" s="11">
        <f>[39]Novembro!$B$26</f>
        <v>27.558333333333337</v>
      </c>
      <c r="X43" s="11">
        <f>[39]Novembro!$B$27</f>
        <v>28.466666666666658</v>
      </c>
      <c r="Y43" s="11">
        <f>[39]Novembro!$B$28</f>
        <v>26.650000000000002</v>
      </c>
      <c r="Z43" s="11">
        <f>[39]Novembro!$B$29</f>
        <v>26.899999999999995</v>
      </c>
      <c r="AA43" s="11">
        <f>[39]Novembro!$B$30</f>
        <v>27.912499999999998</v>
      </c>
      <c r="AB43" s="11">
        <f>[39]Novembro!$B$31</f>
        <v>25.283333333333335</v>
      </c>
      <c r="AC43" s="11">
        <f>[39]Novembro!$B$32</f>
        <v>25.237500000000001</v>
      </c>
      <c r="AD43" s="11">
        <f>[39]Novembro!$B$33</f>
        <v>26.362499999999997</v>
      </c>
      <c r="AE43" s="11">
        <f>[39]Novembro!$B$34</f>
        <v>26.820833333333336</v>
      </c>
      <c r="AF43" s="133">
        <f t="shared" si="1"/>
        <v>27.26204365079365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[40]Novembro!$B$5</f>
        <v>26.245833333333334</v>
      </c>
      <c r="C44" s="11">
        <f>[40]Novembro!$B$6</f>
        <v>26.725000000000005</v>
      </c>
      <c r="D44" s="11">
        <f>[40]Novembro!$B$7</f>
        <v>24.741666666666664</v>
      </c>
      <c r="E44" s="11">
        <f>[40]Novembro!$B$8</f>
        <v>26.391666666666666</v>
      </c>
      <c r="F44" s="11">
        <f>[40]Novembro!$B$9</f>
        <v>26.345833333333331</v>
      </c>
      <c r="G44" s="11">
        <f>[40]Novembro!$B$10</f>
        <v>23.933333333333334</v>
      </c>
      <c r="H44" s="11">
        <f>[40]Novembro!$B$11</f>
        <v>23.441666666666666</v>
      </c>
      <c r="I44" s="11">
        <f>[40]Novembro!$B$12</f>
        <v>23.412499999999998</v>
      </c>
      <c r="J44" s="11">
        <f>[40]Novembro!$B$13</f>
        <v>23.491666666666671</v>
      </c>
      <c r="K44" s="11">
        <f>[40]Novembro!$B$14</f>
        <v>23.795833333333331</v>
      </c>
      <c r="L44" s="11">
        <f>[40]Novembro!$B$15</f>
        <v>25.137500000000003</v>
      </c>
      <c r="M44" s="11">
        <f>[40]Novembro!$B$16</f>
        <v>24.866666666666671</v>
      </c>
      <c r="N44" s="11">
        <f>[40]Novembro!$B$17</f>
        <v>24.945833333333329</v>
      </c>
      <c r="O44" s="11">
        <f>[40]Novembro!$B$18</f>
        <v>22.566666666666663</v>
      </c>
      <c r="P44" s="11">
        <f>[40]Novembro!$B$19</f>
        <v>23.754166666666663</v>
      </c>
      <c r="Q44" s="11">
        <f>[40]Novembro!$B$20</f>
        <v>24.450000000000003</v>
      </c>
      <c r="R44" s="11">
        <f>[40]Novembro!$B$21</f>
        <v>26.504166666666666</v>
      </c>
      <c r="S44" s="11">
        <f>[40]Novembro!$B$22</f>
        <v>26.520833333333329</v>
      </c>
      <c r="T44" s="11">
        <f>[40]Novembro!$B$23</f>
        <v>25.612500000000001</v>
      </c>
      <c r="U44" s="11">
        <f>[40]Novembro!$B$24</f>
        <v>26.987499999999997</v>
      </c>
      <c r="V44" s="11">
        <f>[40]Novembro!$B$25</f>
        <v>25.349999999999998</v>
      </c>
      <c r="W44" s="11">
        <f>[40]Novembro!$B$26</f>
        <v>25.254166666666663</v>
      </c>
      <c r="X44" s="11">
        <f>[40]Novembro!$B$27</f>
        <v>25.475000000000005</v>
      </c>
      <c r="Y44" s="11">
        <f>[40]Novembro!$B$28</f>
        <v>23.729166666666668</v>
      </c>
      <c r="Z44" s="11">
        <f>[40]Novembro!$B$29</f>
        <v>25.312500000000004</v>
      </c>
      <c r="AA44" s="11">
        <f>[40]Novembro!$B$30</f>
        <v>24.779166666666669</v>
      </c>
      <c r="AB44" s="11">
        <f>[40]Novembro!$B$31</f>
        <v>22.595833333333335</v>
      </c>
      <c r="AC44" s="11">
        <f>[40]Novembro!$B$32</f>
        <v>23.354166666666668</v>
      </c>
      <c r="AD44" s="11">
        <f>[40]Novembro!$B$33</f>
        <v>24.86666666666666</v>
      </c>
      <c r="AE44" s="11">
        <f>[40]Novembro!$B$34</f>
        <v>25.645833333333339</v>
      </c>
      <c r="AF44" s="91">
        <f t="shared" si="1"/>
        <v>24.874444444444443</v>
      </c>
      <c r="AJ44" t="s">
        <v>47</v>
      </c>
    </row>
    <row r="45" spans="1:37" x14ac:dyDescent="0.2">
      <c r="A45" s="58" t="s">
        <v>162</v>
      </c>
      <c r="B45" s="11">
        <f>[41]Novembro!$B$5</f>
        <v>30.629166666666674</v>
      </c>
      <c r="C45" s="11">
        <f>[41]Novembro!$B$6</f>
        <v>28.870833333333326</v>
      </c>
      <c r="D45" s="11">
        <f>[41]Novembro!$B$7</f>
        <v>30.420833333333338</v>
      </c>
      <c r="E45" s="11">
        <f>[41]Novembro!$B$8</f>
        <v>30.4375</v>
      </c>
      <c r="F45" s="11">
        <f>[41]Novembro!$B$9</f>
        <v>30.025000000000002</v>
      </c>
      <c r="G45" s="11">
        <f>[41]Novembro!$B$10</f>
        <v>27.612500000000001</v>
      </c>
      <c r="H45" s="11">
        <f>[41]Novembro!$B$11</f>
        <v>27.291666666666661</v>
      </c>
      <c r="I45" s="11">
        <f>[41]Novembro!$B$12</f>
        <v>26.370833333333334</v>
      </c>
      <c r="J45" s="11">
        <f>[41]Novembro!$B$13</f>
        <v>26.299999999999997</v>
      </c>
      <c r="K45" s="11">
        <f>[41]Novembro!$B$14</f>
        <v>25.875</v>
      </c>
      <c r="L45" s="11">
        <f>[41]Novembro!$B$15</f>
        <v>28.400000000000002</v>
      </c>
      <c r="M45" s="11">
        <f>[41]Novembro!$B$16</f>
        <v>28.366666666666664</v>
      </c>
      <c r="N45" s="11">
        <f>[41]Novembro!$B$17</f>
        <v>28.295833333333334</v>
      </c>
      <c r="O45" s="11">
        <f>[41]Novembro!$B$18</f>
        <v>27.425000000000001</v>
      </c>
      <c r="P45" s="11">
        <f>[41]Novembro!$B$19</f>
        <v>26.020833333333332</v>
      </c>
      <c r="Q45" s="11">
        <f>[41]Novembro!$B$20</f>
        <v>27.970833333333331</v>
      </c>
      <c r="R45" s="11">
        <f>[41]Novembro!$B$21</f>
        <v>28.408333333333342</v>
      </c>
      <c r="S45" s="11">
        <f>[41]Novembro!$B$22</f>
        <v>29.116666666666674</v>
      </c>
      <c r="T45" s="11">
        <f>[41]Novembro!$B$23</f>
        <v>28.329166666666669</v>
      </c>
      <c r="U45" s="11">
        <f>[41]Novembro!$B$24</f>
        <v>28.416666666666668</v>
      </c>
      <c r="V45" s="11">
        <f>[41]Novembro!$B$25</f>
        <v>26.112500000000008</v>
      </c>
      <c r="W45" s="11">
        <f>[41]Novembro!$B$26</f>
        <v>27.466666666666669</v>
      </c>
      <c r="X45" s="11">
        <f>[41]Novembro!$B$27</f>
        <v>28.44583333333334</v>
      </c>
      <c r="Y45" s="11">
        <f>[41]Novembro!$B$28</f>
        <v>25.754166666666663</v>
      </c>
      <c r="Z45" s="11">
        <f>[41]Novembro!$B$29</f>
        <v>26.412499999999994</v>
      </c>
      <c r="AA45" s="11">
        <f>[41]Novembro!$B$30</f>
        <v>29.420833333333338</v>
      </c>
      <c r="AB45" s="11">
        <f>[41]Novembro!$B$31</f>
        <v>27.900000000000002</v>
      </c>
      <c r="AC45" s="11">
        <f>[41]Novembro!$B$32</f>
        <v>24.875000000000004</v>
      </c>
      <c r="AD45" s="11">
        <f>[41]Novembro!$B$33</f>
        <v>24.787500000000005</v>
      </c>
      <c r="AE45" s="11">
        <f>[41]Novembro!$B$34</f>
        <v>25.604166666666661</v>
      </c>
      <c r="AF45" s="133">
        <f t="shared" si="1"/>
        <v>27.712083333333332</v>
      </c>
    </row>
    <row r="46" spans="1:37" x14ac:dyDescent="0.2">
      <c r="A46" s="58" t="s">
        <v>19</v>
      </c>
      <c r="B46" s="11">
        <f>[42]Novembro!$B$5</f>
        <v>24.325000000000003</v>
      </c>
      <c r="C46" s="11">
        <f>[42]Novembro!$B$6</f>
        <v>28.641666666666669</v>
      </c>
      <c r="D46" s="11">
        <f>[42]Novembro!$B$7</f>
        <v>27.854166666666661</v>
      </c>
      <c r="E46" s="11">
        <f>[42]Novembro!$B$8</f>
        <v>28.970833333333335</v>
      </c>
      <c r="F46" s="11">
        <f>[42]Novembro!$B$9</f>
        <v>27.754166666666663</v>
      </c>
      <c r="G46" s="11">
        <f>[42]Novembro!$B$10</f>
        <v>21.491666666666664</v>
      </c>
      <c r="H46" s="11">
        <f>[42]Novembro!$B$11</f>
        <v>23.504166666666663</v>
      </c>
      <c r="I46" s="11">
        <f>[42]Novembro!$B$12</f>
        <v>24.770833333333339</v>
      </c>
      <c r="J46" s="11">
        <f>[42]Novembro!$B$13</f>
        <v>26.187500000000004</v>
      </c>
      <c r="K46" s="11">
        <f>[42]Novembro!$B$14</f>
        <v>23.5</v>
      </c>
      <c r="L46" s="11">
        <f>[42]Novembro!$B$15</f>
        <v>26.070833333333336</v>
      </c>
      <c r="M46" s="11">
        <f>[42]Novembro!$B$16</f>
        <v>27.012500000000003</v>
      </c>
      <c r="N46" s="11">
        <f>[42]Novembro!$B$17</f>
        <v>24.545833333333334</v>
      </c>
      <c r="O46" s="11">
        <f>[42]Novembro!$B$18</f>
        <v>22.691666666666666</v>
      </c>
      <c r="P46" s="11">
        <f>[42]Novembro!$B$19</f>
        <v>24.745833333333337</v>
      </c>
      <c r="Q46" s="11">
        <f>[42]Novembro!$B$20</f>
        <v>24.412499999999998</v>
      </c>
      <c r="R46" s="11">
        <f>[42]Novembro!$B$21</f>
        <v>26.366666666666671</v>
      </c>
      <c r="S46" s="11">
        <f>[42]Novembro!$B$22</f>
        <v>27.329166666666669</v>
      </c>
      <c r="T46" s="11">
        <f>[42]Novembro!$B$23</f>
        <v>27.729166666666668</v>
      </c>
      <c r="U46" s="11">
        <f>[42]Novembro!$B$24</f>
        <v>28.44583333333334</v>
      </c>
      <c r="V46" s="11">
        <f>[42]Novembro!$B$25</f>
        <v>28.875000000000004</v>
      </c>
      <c r="W46" s="11">
        <f>[42]Novembro!$B$26</f>
        <v>26.866666666666664</v>
      </c>
      <c r="X46" s="11">
        <f>[42]Novembro!$B$27</f>
        <v>26.649999999999995</v>
      </c>
      <c r="Y46" s="11">
        <f>[42]Novembro!$B$28</f>
        <v>26.849999999999998</v>
      </c>
      <c r="Z46" s="11">
        <f>[42]Novembro!$B$29</f>
        <v>27.104166666666671</v>
      </c>
      <c r="AA46" s="11">
        <f>[42]Novembro!$B$30</f>
        <v>26.129166666666666</v>
      </c>
      <c r="AB46" s="11">
        <f>[42]Novembro!$B$31</f>
        <v>22.170833333333334</v>
      </c>
      <c r="AC46" s="11">
        <f>[42]Novembro!$B$32</f>
        <v>23.354166666666668</v>
      </c>
      <c r="AD46" s="11">
        <f>[42]Novembro!$B$33</f>
        <v>25.787500000000005</v>
      </c>
      <c r="AE46" s="11">
        <f>[42]Novembro!$B$34</f>
        <v>27.837500000000006</v>
      </c>
      <c r="AF46" s="91">
        <f t="shared" si="1"/>
        <v>25.932500000000001</v>
      </c>
      <c r="AG46" s="12" t="s">
        <v>47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[43]Novembro!$B$5</f>
        <v>28.237500000000001</v>
      </c>
      <c r="C47" s="11">
        <f>[43]Novembro!$B$6</f>
        <v>29.137500000000003</v>
      </c>
      <c r="D47" s="11">
        <f>[43]Novembro!$B$7</f>
        <v>29.787499999999994</v>
      </c>
      <c r="E47" s="11">
        <f>[43]Novembro!$B$8</f>
        <v>28.775000000000002</v>
      </c>
      <c r="F47" s="11">
        <f>[43]Novembro!$B$9</f>
        <v>30.683333333333334</v>
      </c>
      <c r="G47" s="11">
        <f>[43]Novembro!$B$10</f>
        <v>27.512500000000003</v>
      </c>
      <c r="H47" s="11">
        <f>[43]Novembro!$B$11</f>
        <v>25.94583333333334</v>
      </c>
      <c r="I47" s="11">
        <f>[43]Novembro!$B$12</f>
        <v>25.004166666666663</v>
      </c>
      <c r="J47" s="11">
        <f>[43]Novembro!$B$13</f>
        <v>25.595833333333331</v>
      </c>
      <c r="K47" s="11">
        <f>[43]Novembro!$B$14</f>
        <v>24.224999999999994</v>
      </c>
      <c r="L47" s="11">
        <f>[43]Novembro!$B$15</f>
        <v>25.683333333333334</v>
      </c>
      <c r="M47" s="11">
        <f>[43]Novembro!$B$16</f>
        <v>26.995833333333337</v>
      </c>
      <c r="N47" s="11">
        <f>[43]Novembro!$B$17</f>
        <v>25.654166666666665</v>
      </c>
      <c r="O47" s="11">
        <f>[43]Novembro!$B$18</f>
        <v>21.683333333333334</v>
      </c>
      <c r="P47" s="11">
        <f>[43]Novembro!$B$19</f>
        <v>24.708333333333332</v>
      </c>
      <c r="Q47" s="11">
        <f>[43]Novembro!$B$20</f>
        <v>25.770833333333332</v>
      </c>
      <c r="R47" s="11">
        <f>[43]Novembro!$B$21</f>
        <v>27.020833333333332</v>
      </c>
      <c r="S47" s="11">
        <f>[43]Novembro!$B$22</f>
        <v>29.137499999999999</v>
      </c>
      <c r="T47" s="11">
        <f>[43]Novembro!$B$23</f>
        <v>28.220833333333335</v>
      </c>
      <c r="U47" s="11">
        <f>[43]Novembro!$B$24</f>
        <v>28.849999999999998</v>
      </c>
      <c r="V47" s="11">
        <f>[43]Novembro!$B$25</f>
        <v>28.375000000000004</v>
      </c>
      <c r="W47" s="11">
        <f>[43]Novembro!$B$26</f>
        <v>27.212500000000006</v>
      </c>
      <c r="X47" s="11">
        <f>[43]Novembro!$B$27</f>
        <v>26.862500000000001</v>
      </c>
      <c r="Y47" s="11">
        <f>[43]Novembro!$B$28</f>
        <v>26.783333333333331</v>
      </c>
      <c r="Z47" s="11">
        <f>[43]Novembro!$B$29</f>
        <v>26.729166666666668</v>
      </c>
      <c r="AA47" s="11">
        <f>[43]Novembro!$B$30</f>
        <v>26.662499999999994</v>
      </c>
      <c r="AB47" s="11">
        <f>[43]Novembro!$B$31</f>
        <v>24.304166666666671</v>
      </c>
      <c r="AC47" s="11">
        <f>[43]Novembro!$B$32</f>
        <v>25.095833333333335</v>
      </c>
      <c r="AD47" s="11">
        <f>[43]Novembro!$B$33</f>
        <v>25.195833333333329</v>
      </c>
      <c r="AE47" s="11">
        <f>[43]Novembro!$B$34</f>
        <v>27.525000000000006</v>
      </c>
      <c r="AF47" s="91">
        <f t="shared" si="1"/>
        <v>26.779166666666658</v>
      </c>
      <c r="AJ47" t="s">
        <v>47</v>
      </c>
    </row>
    <row r="48" spans="1:37" x14ac:dyDescent="0.2">
      <c r="A48" s="58" t="s">
        <v>44</v>
      </c>
      <c r="B48" s="11">
        <f>[44]Novembro!$B$5</f>
        <v>25.95</v>
      </c>
      <c r="C48" s="11">
        <f>[44]Novembro!$B$6</f>
        <v>27.104166666666668</v>
      </c>
      <c r="D48" s="11">
        <f>[44]Novembro!$B$7</f>
        <v>26.887499999999999</v>
      </c>
      <c r="E48" s="11">
        <f>[44]Novembro!$B$8</f>
        <v>28.312499999999996</v>
      </c>
      <c r="F48" s="11">
        <f>[44]Novembro!$B$9</f>
        <v>26.829166666666666</v>
      </c>
      <c r="G48" s="11">
        <f>[44]Novembro!$B$10</f>
        <v>25.058333333333334</v>
      </c>
      <c r="H48" s="11">
        <f>[44]Novembro!$B$11</f>
        <v>25.562499999999996</v>
      </c>
      <c r="I48" s="11">
        <f>[44]Novembro!$B$12</f>
        <v>23.566666666666666</v>
      </c>
      <c r="J48" s="11">
        <f>[44]Novembro!$B$13</f>
        <v>26.016666666666666</v>
      </c>
      <c r="K48" s="11">
        <f>[44]Novembro!$B$14</f>
        <v>26.191666666666674</v>
      </c>
      <c r="L48" s="11">
        <f>[44]Novembro!$B$15</f>
        <v>25.379166666666666</v>
      </c>
      <c r="M48" s="11">
        <f>[44]Novembro!$B$16</f>
        <v>26.891666666666666</v>
      </c>
      <c r="N48" s="11">
        <f>[44]Novembro!$B$17</f>
        <v>23.454166666666666</v>
      </c>
      <c r="O48" s="11">
        <f>[44]Novembro!$B$18</f>
        <v>23.716666666666665</v>
      </c>
      <c r="P48" s="11">
        <f>[44]Novembro!$B$19</f>
        <v>23.120833333333334</v>
      </c>
      <c r="Q48" s="11">
        <f>[44]Novembro!$B$20</f>
        <v>25.733333333333334</v>
      </c>
      <c r="R48" s="11">
        <f>[44]Novembro!$B$21</f>
        <v>26.912499999999994</v>
      </c>
      <c r="S48" s="11">
        <f>[44]Novembro!$B$22</f>
        <v>26.699999999999992</v>
      </c>
      <c r="T48" s="11">
        <f>[44]Novembro!$B$23</f>
        <v>25.420833333333331</v>
      </c>
      <c r="U48" s="11">
        <f>[44]Novembro!$B$24</f>
        <v>26.30416666666666</v>
      </c>
      <c r="V48" s="11">
        <f>[44]Novembro!$B$25</f>
        <v>24.850000000000005</v>
      </c>
      <c r="W48" s="11">
        <f>[44]Novembro!$B$26</f>
        <v>24.216666666666669</v>
      </c>
      <c r="X48" s="11">
        <f>[44]Novembro!$B$27</f>
        <v>24.829166666666666</v>
      </c>
      <c r="Y48" s="11">
        <f>[44]Novembro!$B$28</f>
        <v>26.537499999999998</v>
      </c>
      <c r="Z48" s="11">
        <f>[44]Novembro!$B$29</f>
        <v>26.833333333333329</v>
      </c>
      <c r="AA48" s="11">
        <f>[44]Novembro!$B$30</f>
        <v>27.204166666666669</v>
      </c>
      <c r="AB48" s="11">
        <f>[44]Novembro!$B$31</f>
        <v>24.100000000000005</v>
      </c>
      <c r="AC48" s="11">
        <f>[44]Novembro!$B$32</f>
        <v>23.574999999999999</v>
      </c>
      <c r="AD48" s="11">
        <f>[44]Novembro!$B$33</f>
        <v>25.499999999999996</v>
      </c>
      <c r="AE48" s="11">
        <f>[44]Novembro!$B$34</f>
        <v>25.170833333333331</v>
      </c>
      <c r="AF48" s="91">
        <f t="shared" si="1"/>
        <v>25.597638888888888</v>
      </c>
      <c r="AG48" s="12" t="s">
        <v>47</v>
      </c>
      <c r="AH48" s="12" t="s">
        <v>47</v>
      </c>
    </row>
    <row r="49" spans="1:36" x14ac:dyDescent="0.2">
      <c r="A49" s="58" t="s">
        <v>20</v>
      </c>
      <c r="B49" s="11">
        <f>[45]Novembro!$B$5</f>
        <v>31.358333333333338</v>
      </c>
      <c r="C49" s="11">
        <f>[45]Novembro!$B$6</f>
        <v>30.174999999999997</v>
      </c>
      <c r="D49" s="11">
        <f>[45]Novembro!$B$7</f>
        <v>31.370833333333334</v>
      </c>
      <c r="E49" s="11">
        <f>[45]Novembro!$B$8</f>
        <v>31.362500000000001</v>
      </c>
      <c r="F49" s="11">
        <f>[45]Novembro!$B$9</f>
        <v>32.225000000000001</v>
      </c>
      <c r="G49" s="11">
        <f>[45]Novembro!$B$10</f>
        <v>27.070833333333336</v>
      </c>
      <c r="H49" s="11">
        <f>[45]Novembro!$B$11</f>
        <v>28.670833333333338</v>
      </c>
      <c r="I49" s="11">
        <f>[45]Novembro!$B$12</f>
        <v>27.479166666666661</v>
      </c>
      <c r="J49" s="11">
        <f>[45]Novembro!$B$13</f>
        <v>26.849999999999998</v>
      </c>
      <c r="K49" s="11">
        <f>[45]Novembro!$B$14</f>
        <v>26.608333333333334</v>
      </c>
      <c r="L49" s="11">
        <f>[45]Novembro!$B$15</f>
        <v>28.045833333333338</v>
      </c>
      <c r="M49" s="11">
        <f>[45]Novembro!$B$16</f>
        <v>29.254166666666663</v>
      </c>
      <c r="N49" s="11">
        <f>[45]Novembro!$B$17</f>
        <v>28.395833333333329</v>
      </c>
      <c r="O49" s="11">
        <f>[45]Novembro!$B$18</f>
        <v>26.1875</v>
      </c>
      <c r="P49" s="11">
        <f>[45]Novembro!$B$19</f>
        <v>26.758333333333336</v>
      </c>
      <c r="Q49" s="11">
        <f>[45]Novembro!$B$20</f>
        <v>27.654166666666665</v>
      </c>
      <c r="R49" s="11">
        <f>[45]Novembro!$B$21</f>
        <v>28.645833333333343</v>
      </c>
      <c r="S49" s="11">
        <f>[45]Novembro!$B$22</f>
        <v>28.962500000000009</v>
      </c>
      <c r="T49" s="11">
        <f>[45]Novembro!$B$23</f>
        <v>29.166666666666671</v>
      </c>
      <c r="U49" s="11">
        <f>[45]Novembro!$B$24</f>
        <v>29.395833333333329</v>
      </c>
      <c r="V49" s="11">
        <f>[45]Novembro!$B$25</f>
        <v>27.687499999999996</v>
      </c>
      <c r="W49" s="11">
        <f>[45]Novembro!$B$26</f>
        <v>28.041666666666671</v>
      </c>
      <c r="X49" s="11">
        <f>[45]Novembro!$B$27</f>
        <v>29.637500000000003</v>
      </c>
      <c r="Y49" s="11">
        <f>[45]Novembro!$B$28</f>
        <v>28.320833333333329</v>
      </c>
      <c r="Z49" s="11">
        <f>[45]Novembro!$B$29</f>
        <v>27.879166666666666</v>
      </c>
      <c r="AA49" s="11">
        <f>[45]Novembro!$B$30</f>
        <v>29.333333333333329</v>
      </c>
      <c r="AB49" s="11">
        <f>[45]Novembro!$B$31</f>
        <v>27.625</v>
      </c>
      <c r="AC49" s="11">
        <f>[45]Novembro!$B$32</f>
        <v>25.062499999999996</v>
      </c>
      <c r="AD49" s="11">
        <f>[45]Novembro!$B$33</f>
        <v>25.620833333333334</v>
      </c>
      <c r="AE49" s="11">
        <f>[45]Novembro!$B$34</f>
        <v>27.304166666666664</v>
      </c>
      <c r="AF49" s="91">
        <f t="shared" si="1"/>
        <v>28.404999999999998</v>
      </c>
      <c r="AH49" s="12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3">AVERAGE(B5:B49)</f>
        <v>28.703367382485037</v>
      </c>
      <c r="C50" s="13">
        <f t="shared" si="3"/>
        <v>30.144479463558412</v>
      </c>
      <c r="D50" s="13">
        <f t="shared" si="3"/>
        <v>29.767110502110505</v>
      </c>
      <c r="E50" s="13">
        <f t="shared" si="3"/>
        <v>30.553507514322735</v>
      </c>
      <c r="F50" s="13">
        <f t="shared" si="3"/>
        <v>30.198771183771179</v>
      </c>
      <c r="G50" s="13">
        <f t="shared" si="3"/>
        <v>26.378615457365449</v>
      </c>
      <c r="H50" s="13">
        <f t="shared" si="3"/>
        <v>26.370379671114964</v>
      </c>
      <c r="I50" s="13">
        <f t="shared" si="3"/>
        <v>25.461750224250217</v>
      </c>
      <c r="J50" s="13">
        <f t="shared" si="3"/>
        <v>26.653299013299012</v>
      </c>
      <c r="K50" s="13">
        <f t="shared" si="3"/>
        <v>25.282980604230609</v>
      </c>
      <c r="L50" s="13">
        <f t="shared" si="3"/>
        <v>26.761595207247378</v>
      </c>
      <c r="M50" s="13">
        <f t="shared" si="3"/>
        <v>27.505995352686529</v>
      </c>
      <c r="N50" s="13">
        <f t="shared" si="3"/>
        <v>26.292703515620186</v>
      </c>
      <c r="O50" s="13">
        <f t="shared" si="3"/>
        <v>23.992213712991024</v>
      </c>
      <c r="P50" s="13">
        <f t="shared" si="3"/>
        <v>25.39391414141414</v>
      </c>
      <c r="Q50" s="13">
        <f t="shared" si="3"/>
        <v>26.166591482047366</v>
      </c>
      <c r="R50" s="13">
        <f t="shared" si="3"/>
        <v>27.295007246376812</v>
      </c>
      <c r="S50" s="13">
        <f t="shared" si="3"/>
        <v>28.213618236768394</v>
      </c>
      <c r="T50" s="13">
        <f t="shared" si="3"/>
        <v>28.285258103241294</v>
      </c>
      <c r="U50" s="13">
        <f t="shared" si="3"/>
        <v>28.772936124530322</v>
      </c>
      <c r="V50" s="13">
        <f t="shared" si="3"/>
        <v>28.377725403268876</v>
      </c>
      <c r="W50" s="13">
        <f t="shared" si="3"/>
        <v>27.954696230643179</v>
      </c>
      <c r="X50" s="13">
        <f t="shared" si="3"/>
        <v>27.911056688829859</v>
      </c>
      <c r="Y50" s="13">
        <f t="shared" si="3"/>
        <v>27.821406340160049</v>
      </c>
      <c r="Z50" s="13">
        <f t="shared" si="3"/>
        <v>27.613277567684033</v>
      </c>
      <c r="AA50" s="13">
        <f t="shared" si="3"/>
        <v>27.804101640945902</v>
      </c>
      <c r="AB50" s="13">
        <f t="shared" si="3"/>
        <v>24.569389217929732</v>
      </c>
      <c r="AC50" s="13">
        <f t="shared" si="3"/>
        <v>25.14355577980578</v>
      </c>
      <c r="AD50" s="13">
        <f t="shared" si="3"/>
        <v>26.389938534791476</v>
      </c>
      <c r="AE50" s="13">
        <f t="shared" si="3"/>
        <v>27.711674627115798</v>
      </c>
      <c r="AF50" s="90">
        <f>AVERAGE(AF5:AF49)</f>
        <v>27.364818040318895</v>
      </c>
      <c r="AH50" s="5" t="s">
        <v>47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86"/>
      <c r="AJ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86"/>
      <c r="AH52" s="12" t="s">
        <v>47</v>
      </c>
    </row>
    <row r="53" spans="1:36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86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86"/>
    </row>
    <row r="55" spans="1:36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86"/>
    </row>
    <row r="56" spans="1:36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86"/>
      <c r="AH56" t="s">
        <v>47</v>
      </c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7"/>
    </row>
    <row r="59" spans="1:36" x14ac:dyDescent="0.2">
      <c r="AH59" s="12" t="s">
        <v>47</v>
      </c>
    </row>
    <row r="60" spans="1:36" x14ac:dyDescent="0.2">
      <c r="N60" s="2" t="s">
        <v>47</v>
      </c>
      <c r="AD60" s="2" t="s">
        <v>47</v>
      </c>
    </row>
    <row r="61" spans="1:36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2" t="s">
        <v>47</v>
      </c>
    </row>
    <row r="62" spans="1:36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2" t="s">
        <v>47</v>
      </c>
      <c r="W62" s="2" t="s">
        <v>47</v>
      </c>
    </row>
    <row r="63" spans="1:36" x14ac:dyDescent="0.2">
      <c r="Z63" s="2" t="s">
        <v>47</v>
      </c>
    </row>
    <row r="64" spans="1:36" x14ac:dyDescent="0.2">
      <c r="AB64" s="2" t="s">
        <v>47</v>
      </c>
      <c r="AI64" t="s">
        <v>47</v>
      </c>
    </row>
    <row r="65" spans="9:32" x14ac:dyDescent="0.2">
      <c r="AF65" s="7" t="s">
        <v>47</v>
      </c>
    </row>
    <row r="67" spans="9:32" x14ac:dyDescent="0.2">
      <c r="I67" s="2" t="s">
        <v>47</v>
      </c>
    </row>
    <row r="70" spans="9:32" x14ac:dyDescent="0.2">
      <c r="AE70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4"/>
  <sheetViews>
    <sheetView tabSelected="1" zoomScale="90" zoomScaleNormal="90" workbookViewId="0">
      <selection activeCell="K51" sqref="K51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45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69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39"/>
    </row>
    <row r="3" spans="1:34" s="5" customFormat="1" ht="20.100000000000001" customHeight="1" x14ac:dyDescent="0.2">
      <c r="A3" s="148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75">
        <v>30</v>
      </c>
      <c r="AF3" s="120" t="s">
        <v>39</v>
      </c>
      <c r="AG3" s="103" t="s">
        <v>37</v>
      </c>
      <c r="AH3" s="111" t="s">
        <v>225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5" t="s">
        <v>35</v>
      </c>
      <c r="AG4" s="104" t="s">
        <v>35</v>
      </c>
      <c r="AH4" s="101" t="s">
        <v>35</v>
      </c>
    </row>
    <row r="5" spans="1:34" s="5" customFormat="1" x14ac:dyDescent="0.2">
      <c r="A5" s="58" t="s">
        <v>40</v>
      </c>
      <c r="B5" s="124">
        <f>[1]Novembro!$K$5</f>
        <v>0</v>
      </c>
      <c r="C5" s="124">
        <f>[1]Novembro!$K$6</f>
        <v>1</v>
      </c>
      <c r="D5" s="124">
        <f>[1]Novembro!$K$7</f>
        <v>0.2</v>
      </c>
      <c r="E5" s="124">
        <f>[1]Novembro!$K$8</f>
        <v>0</v>
      </c>
      <c r="F5" s="124">
        <f>[1]Novembro!$K$9</f>
        <v>0</v>
      </c>
      <c r="G5" s="124">
        <f>[1]Novembro!$K$10</f>
        <v>18.400000000000002</v>
      </c>
      <c r="H5" s="124">
        <f>[1]Novembro!$K$11</f>
        <v>0.2</v>
      </c>
      <c r="I5" s="124">
        <f>[1]Novembro!$K$12</f>
        <v>0.2</v>
      </c>
      <c r="J5" s="124">
        <f>[1]Novembro!$K$13</f>
        <v>30.999999999999996</v>
      </c>
      <c r="K5" s="124">
        <f>[1]Novembro!$K$14</f>
        <v>0.2</v>
      </c>
      <c r="L5" s="124">
        <f>[1]Novembro!$K$15</f>
        <v>19</v>
      </c>
      <c r="M5" s="124">
        <f>[1]Novembro!$K$16</f>
        <v>0</v>
      </c>
      <c r="N5" s="124">
        <f>[1]Novembro!$K$17</f>
        <v>0</v>
      </c>
      <c r="O5" s="124">
        <f>[1]Novembro!$K$18</f>
        <v>0</v>
      </c>
      <c r="P5" s="124">
        <f>[1]Novembro!$K$19</f>
        <v>0</v>
      </c>
      <c r="Q5" s="124">
        <f>[1]Novembro!$K$20</f>
        <v>0</v>
      </c>
      <c r="R5" s="124">
        <f>[1]Novembro!$K$21</f>
        <v>0</v>
      </c>
      <c r="S5" s="124">
        <f>[1]Novembro!$K$22</f>
        <v>0</v>
      </c>
      <c r="T5" s="124">
        <f>[1]Novembro!$K$23</f>
        <v>0</v>
      </c>
      <c r="U5" s="124">
        <f>[1]Novembro!$K$24</f>
        <v>0</v>
      </c>
      <c r="V5" s="124">
        <f>[1]Novembro!$K$25</f>
        <v>0</v>
      </c>
      <c r="W5" s="124">
        <f>[1]Novembro!$K$26</f>
        <v>0</v>
      </c>
      <c r="X5" s="124">
        <f>[1]Novembro!$K$27</f>
        <v>0</v>
      </c>
      <c r="Y5" s="124">
        <f>[1]Novembro!$K$28</f>
        <v>0</v>
      </c>
      <c r="Z5" s="124">
        <f>[1]Novembro!$K$29</f>
        <v>21.8</v>
      </c>
      <c r="AA5" s="124">
        <f>[1]Novembro!$K$30</f>
        <v>55.800000000000004</v>
      </c>
      <c r="AB5" s="124">
        <f>[1]Novembro!$K$31</f>
        <v>3.6000000000000005</v>
      </c>
      <c r="AC5" s="124">
        <f>[1]Novembro!$K$32</f>
        <v>6.2</v>
      </c>
      <c r="AD5" s="124">
        <f>[1]Novembro!$K$33</f>
        <v>5.4</v>
      </c>
      <c r="AE5" s="124">
        <f>[1]Novembro!$K$34</f>
        <v>1</v>
      </c>
      <c r="AF5" s="15">
        <f>SUM(B5:AE5)</f>
        <v>164</v>
      </c>
      <c r="AG5" s="16">
        <f>MAX(B5:AE5)</f>
        <v>55.800000000000004</v>
      </c>
      <c r="AH5" s="67">
        <f>COUNTIF(B5:AE5,"=0,0")</f>
        <v>16</v>
      </c>
    </row>
    <row r="6" spans="1:34" x14ac:dyDescent="0.2">
      <c r="A6" s="58" t="s">
        <v>0</v>
      </c>
      <c r="B6" s="11">
        <f>[2]Novembro!$K$5</f>
        <v>0</v>
      </c>
      <c r="C6" s="11">
        <f>[2]Novembro!$K$6</f>
        <v>0</v>
      </c>
      <c r="D6" s="11">
        <f>[2]Novembro!$K$7</f>
        <v>1.7999999999999998</v>
      </c>
      <c r="E6" s="11">
        <f>[2]Novembro!$K$8</f>
        <v>0</v>
      </c>
      <c r="F6" s="11">
        <f>[2]Novembro!$K$9</f>
        <v>0</v>
      </c>
      <c r="G6" s="11">
        <f>[2]Novembro!$K$10</f>
        <v>0</v>
      </c>
      <c r="H6" s="11">
        <f>[2]Novembro!$K$11</f>
        <v>25.400000000000002</v>
      </c>
      <c r="I6" s="11">
        <f>[2]Novembro!$K$12</f>
        <v>0.2</v>
      </c>
      <c r="J6" s="11">
        <f>[2]Novembro!$K$13</f>
        <v>7.6</v>
      </c>
      <c r="K6" s="11">
        <f>[2]Novembro!$K$14</f>
        <v>40.800000000000004</v>
      </c>
      <c r="L6" s="11">
        <f>[2]Novembro!$K$15</f>
        <v>0</v>
      </c>
      <c r="M6" s="11">
        <f>[2]Novembro!$K$16</f>
        <v>0</v>
      </c>
      <c r="N6" s="11">
        <f>[2]Novembro!$K$17</f>
        <v>0.2</v>
      </c>
      <c r="O6" s="11">
        <f>[2]Novembro!$K$18</f>
        <v>10</v>
      </c>
      <c r="P6" s="11">
        <f>[2]Novembro!$K$19</f>
        <v>0</v>
      </c>
      <c r="Q6" s="11">
        <f>[2]Novembro!$K$20</f>
        <v>0</v>
      </c>
      <c r="R6" s="11">
        <f>[2]Novembro!$K$21</f>
        <v>0</v>
      </c>
      <c r="S6" s="11">
        <f>[2]Novembro!$K$22</f>
        <v>0</v>
      </c>
      <c r="T6" s="11">
        <f>[2]Novembro!$K$23</f>
        <v>0</v>
      </c>
      <c r="U6" s="11">
        <f>[2]Novembro!$K$24</f>
        <v>0</v>
      </c>
      <c r="V6" s="11">
        <f>[2]Novembro!$K$25</f>
        <v>0</v>
      </c>
      <c r="W6" s="11">
        <f>[2]Novembro!$K$26</f>
        <v>0</v>
      </c>
      <c r="X6" s="11">
        <f>[2]Novembro!$K$27</f>
        <v>0</v>
      </c>
      <c r="Y6" s="11">
        <f>[2]Novembro!$K$28</f>
        <v>0</v>
      </c>
      <c r="Z6" s="11">
        <f>[2]Novembro!$K$29</f>
        <v>0</v>
      </c>
      <c r="AA6" s="11">
        <f>[2]Novembro!$K$30</f>
        <v>0</v>
      </c>
      <c r="AB6" s="11">
        <f>[2]Novembro!$K$31</f>
        <v>37.6</v>
      </c>
      <c r="AC6" s="11">
        <f>[2]Novembro!$K$32</f>
        <v>0.2</v>
      </c>
      <c r="AD6" s="11">
        <f>[2]Novembro!$K$33</f>
        <v>0</v>
      </c>
      <c r="AE6" s="11">
        <f>[2]Novembro!$K$34</f>
        <v>0</v>
      </c>
      <c r="AF6" s="15">
        <f>SUM(B6:AE6)</f>
        <v>123.80000000000003</v>
      </c>
      <c r="AG6" s="16">
        <f>MAX(B6:AE6)</f>
        <v>40.800000000000004</v>
      </c>
      <c r="AH6" s="67">
        <f>COUNTIF(B6:AE6,"=0,0")</f>
        <v>21</v>
      </c>
    </row>
    <row r="7" spans="1:34" x14ac:dyDescent="0.2">
      <c r="A7" s="58" t="s">
        <v>104</v>
      </c>
      <c r="B7" s="11">
        <f>[3]Novembro!$K$5</f>
        <v>0</v>
      </c>
      <c r="C7" s="11">
        <f>[3]Novembro!$K$6</f>
        <v>0</v>
      </c>
      <c r="D7" s="11">
        <f>[3]Novembro!$K$7</f>
        <v>0</v>
      </c>
      <c r="E7" s="11">
        <f>[3]Novembro!$K$8</f>
        <v>0</v>
      </c>
      <c r="F7" s="11">
        <f>[3]Novembro!$K$9</f>
        <v>6.6</v>
      </c>
      <c r="G7" s="11">
        <f>[3]Novembro!$K$10</f>
        <v>11.399999999999999</v>
      </c>
      <c r="H7" s="11">
        <f>[3]Novembro!$K$11</f>
        <v>4.8000000000000007</v>
      </c>
      <c r="I7" s="11">
        <f>[3]Novembro!$K$12</f>
        <v>3.2</v>
      </c>
      <c r="J7" s="11">
        <f>[3]Novembro!$K$13</f>
        <v>0</v>
      </c>
      <c r="K7" s="11">
        <f>[3]Novembro!$K$14</f>
        <v>6.6000000000000005</v>
      </c>
      <c r="L7" s="11">
        <f>[3]Novembro!$K$15</f>
        <v>10.599999999999998</v>
      </c>
      <c r="M7" s="11">
        <f>[3]Novembro!$K$16</f>
        <v>0</v>
      </c>
      <c r="N7" s="11">
        <f>[3]Novembro!$K$17</f>
        <v>8</v>
      </c>
      <c r="O7" s="11">
        <f>[3]Novembro!$K$18</f>
        <v>5.0000000000000009</v>
      </c>
      <c r="P7" s="11">
        <f>[3]Novembro!$K$19</f>
        <v>0.2</v>
      </c>
      <c r="Q7" s="11">
        <f>[3]Novembro!$K$20</f>
        <v>0</v>
      </c>
      <c r="R7" s="11">
        <f>[3]Novembro!$K$21</f>
        <v>0</v>
      </c>
      <c r="S7" s="11">
        <f>[3]Novembro!$K$22</f>
        <v>0</v>
      </c>
      <c r="T7" s="11">
        <f>[3]Novembro!$K$23</f>
        <v>0</v>
      </c>
      <c r="U7" s="11">
        <f>[3]Novembro!$K$24</f>
        <v>0</v>
      </c>
      <c r="V7" s="11">
        <f>[3]Novembro!$K$25</f>
        <v>0</v>
      </c>
      <c r="W7" s="11">
        <f>[3]Novembro!$K$26</f>
        <v>0</v>
      </c>
      <c r="X7" s="11">
        <f>[3]Novembro!$K$27</f>
        <v>0.4</v>
      </c>
      <c r="Y7" s="11">
        <f>[3]Novembro!$K$28</f>
        <v>0.2</v>
      </c>
      <c r="Z7" s="11">
        <f>[3]Novembro!$K$29</f>
        <v>0</v>
      </c>
      <c r="AA7" s="11">
        <f>[3]Novembro!$K$30</f>
        <v>7.4</v>
      </c>
      <c r="AB7" s="11">
        <f>[3]Novembro!$K$31</f>
        <v>21.200000000000003</v>
      </c>
      <c r="AC7" s="11">
        <f>[3]Novembro!$K$32</f>
        <v>0</v>
      </c>
      <c r="AD7" s="11">
        <f>[3]Novembro!$K$33</f>
        <v>0</v>
      </c>
      <c r="AE7" s="11">
        <f>[3]Novembro!$K$34</f>
        <v>0</v>
      </c>
      <c r="AF7" s="15">
        <f>SUM(B7:AE7)</f>
        <v>85.600000000000009</v>
      </c>
      <c r="AG7" s="16">
        <f>MAX(B7:AE7)</f>
        <v>21.200000000000003</v>
      </c>
      <c r="AH7" s="67">
        <f>COUNTIF(B7:AE7,"=0,0")</f>
        <v>17</v>
      </c>
    </row>
    <row r="8" spans="1:34" x14ac:dyDescent="0.2">
      <c r="A8" s="58" t="s">
        <v>1</v>
      </c>
      <c r="B8" s="11" t="str">
        <f>[4]Novembro!$K$5</f>
        <v>*</v>
      </c>
      <c r="C8" s="11" t="str">
        <f>[4]Novembro!$K$6</f>
        <v>*</v>
      </c>
      <c r="D8" s="11" t="str">
        <f>[4]Novembro!$K$7</f>
        <v>*</v>
      </c>
      <c r="E8" s="11" t="str">
        <f>[4]Novembro!$K$8</f>
        <v>*</v>
      </c>
      <c r="F8" s="11" t="str">
        <f>[4]Novembro!$K$9</f>
        <v>*</v>
      </c>
      <c r="G8" s="11">
        <f>[4]Novembro!$K$10</f>
        <v>0.4</v>
      </c>
      <c r="H8" s="11">
        <f>[4]Novembro!$K$11</f>
        <v>0.2</v>
      </c>
      <c r="I8" s="11">
        <f>[4]Novembro!$K$12</f>
        <v>0.2</v>
      </c>
      <c r="J8" s="11">
        <f>[4]Novembro!$K$13</f>
        <v>0.2</v>
      </c>
      <c r="K8" s="11">
        <f>[4]Novembro!$K$14</f>
        <v>0</v>
      </c>
      <c r="L8" s="11">
        <f>[4]Novembro!$K$15</f>
        <v>0.2</v>
      </c>
      <c r="M8" s="11">
        <f>[4]Novembro!$K$16</f>
        <v>0.2</v>
      </c>
      <c r="N8" s="11">
        <f>[4]Novembro!$K$17</f>
        <v>0</v>
      </c>
      <c r="O8" s="11" t="str">
        <f>[4]Novembro!$K$18</f>
        <v>*</v>
      </c>
      <c r="P8" s="11" t="str">
        <f>[4]Novembro!$K$19</f>
        <v>*</v>
      </c>
      <c r="Q8" s="11" t="str">
        <f>[4]Novembro!$K$20</f>
        <v>*</v>
      </c>
      <c r="R8" s="11" t="str">
        <f>[4]Novembro!$K$21</f>
        <v>*</v>
      </c>
      <c r="S8" s="11" t="str">
        <f>[4]Novembro!$K$22</f>
        <v>*</v>
      </c>
      <c r="T8" s="11" t="str">
        <f>[4]Novembro!$K$23</f>
        <v>*</v>
      </c>
      <c r="U8" s="11" t="str">
        <f>[4]Novembro!$K$24</f>
        <v>*</v>
      </c>
      <c r="V8" s="11" t="str">
        <f>[4]Novembro!$K$25</f>
        <v>*</v>
      </c>
      <c r="W8" s="11">
        <f>[4]Novembro!$K$26</f>
        <v>0</v>
      </c>
      <c r="X8" s="11">
        <f>[4]Novembro!$K$27</f>
        <v>0</v>
      </c>
      <c r="Y8" s="11">
        <f>[4]Novembro!$K$28</f>
        <v>0</v>
      </c>
      <c r="Z8" s="11">
        <f>[4]Novembro!$K$29</f>
        <v>0</v>
      </c>
      <c r="AA8" s="11">
        <f>[4]Novembro!$K$30</f>
        <v>0.4</v>
      </c>
      <c r="AB8" s="11">
        <f>[4]Novembro!$K$31</f>
        <v>0.2</v>
      </c>
      <c r="AC8" s="11">
        <f>[4]Novembro!$K$32</f>
        <v>0</v>
      </c>
      <c r="AD8" s="11">
        <f>[4]Novembro!$K$33</f>
        <v>0.2</v>
      </c>
      <c r="AE8" s="11" t="str">
        <f>[4]Novembro!$K$34</f>
        <v>*</v>
      </c>
      <c r="AF8" s="15">
        <f>SUM(B8:AE8)</f>
        <v>2.1999999999999997</v>
      </c>
      <c r="AG8" s="16">
        <f>MAX(B8:AE8)</f>
        <v>0.4</v>
      </c>
      <c r="AH8" s="67">
        <f>COUNTIF(B8:AE8,"=0,0")</f>
        <v>7</v>
      </c>
    </row>
    <row r="9" spans="1:34" x14ac:dyDescent="0.2">
      <c r="A9" s="58" t="s">
        <v>167</v>
      </c>
      <c r="B9" s="11">
        <f>[5]Novembro!$K$5</f>
        <v>0</v>
      </c>
      <c r="C9" s="11">
        <f>[5]Novembro!$K$6</f>
        <v>0</v>
      </c>
      <c r="D9" s="11">
        <f>[5]Novembro!$K$7</f>
        <v>0</v>
      </c>
      <c r="E9" s="11">
        <f>[5]Novembro!$K$8</f>
        <v>0</v>
      </c>
      <c r="F9" s="11">
        <f>[5]Novembro!$K$9</f>
        <v>0.6</v>
      </c>
      <c r="G9" s="11">
        <f>[5]Novembro!$K$10</f>
        <v>0</v>
      </c>
      <c r="H9" s="11">
        <f>[5]Novembro!$K$11</f>
        <v>10.8</v>
      </c>
      <c r="I9" s="11">
        <f>[5]Novembro!$K$12</f>
        <v>0</v>
      </c>
      <c r="J9" s="11">
        <f>[5]Novembro!$K$13</f>
        <v>0</v>
      </c>
      <c r="K9" s="11">
        <f>[5]Novembro!$K$14</f>
        <v>46.199999999999996</v>
      </c>
      <c r="L9" s="11">
        <f>[5]Novembro!$K$15</f>
        <v>0</v>
      </c>
      <c r="M9" s="11">
        <f>[5]Novembro!$K$16</f>
        <v>0</v>
      </c>
      <c r="N9" s="11">
        <f>[5]Novembro!$K$17</f>
        <v>0.8</v>
      </c>
      <c r="O9" s="11">
        <f>[5]Novembro!$K$18</f>
        <v>31.800000000000004</v>
      </c>
      <c r="P9" s="11">
        <f>[5]Novembro!$K$19</f>
        <v>0.2</v>
      </c>
      <c r="Q9" s="11">
        <f>[5]Novembro!$K$20</f>
        <v>0</v>
      </c>
      <c r="R9" s="11">
        <f>[5]Novembro!$K$21</f>
        <v>0</v>
      </c>
      <c r="S9" s="11">
        <f>[5]Novembro!$K$22</f>
        <v>0</v>
      </c>
      <c r="T9" s="11">
        <f>[5]Novembro!$K$23</f>
        <v>0</v>
      </c>
      <c r="U9" s="11">
        <f>[5]Novembro!$K$24</f>
        <v>0</v>
      </c>
      <c r="V9" s="11">
        <f>[5]Novembro!$K$25</f>
        <v>0</v>
      </c>
      <c r="W9" s="11">
        <f>[5]Novembro!$K$26</f>
        <v>0.2</v>
      </c>
      <c r="X9" s="11">
        <f>[5]Novembro!$K$27</f>
        <v>1.4</v>
      </c>
      <c r="Y9" s="11">
        <f>[5]Novembro!$K$28</f>
        <v>0</v>
      </c>
      <c r="Z9" s="11">
        <f>[5]Novembro!$K$29</f>
        <v>0</v>
      </c>
      <c r="AA9" s="11">
        <f>[5]Novembro!$K$30</f>
        <v>0.60000000000000009</v>
      </c>
      <c r="AB9" s="11">
        <f>[5]Novembro!$K$31</f>
        <v>53.599999999999994</v>
      </c>
      <c r="AC9" s="11">
        <f>[5]Novembro!$K$32</f>
        <v>1.2</v>
      </c>
      <c r="AD9" s="11">
        <f>[5]Novembro!$K$33</f>
        <v>0</v>
      </c>
      <c r="AE9" s="11">
        <f>[5]Novembro!$K$34</f>
        <v>0</v>
      </c>
      <c r="AF9" s="15">
        <f>SUM(B9:AE9)</f>
        <v>147.39999999999998</v>
      </c>
      <c r="AG9" s="16">
        <f>MAX(B9:AE9)</f>
        <v>53.599999999999994</v>
      </c>
      <c r="AH9" s="67">
        <f>COUNTIF(B9:AE9,"=0,0")</f>
        <v>19</v>
      </c>
    </row>
    <row r="10" spans="1:34" x14ac:dyDescent="0.2">
      <c r="A10" s="58" t="s">
        <v>111</v>
      </c>
      <c r="B10" s="11" t="str">
        <f>[6]Novembro!$K$5</f>
        <v>*</v>
      </c>
      <c r="C10" s="11" t="str">
        <f>[6]Novembro!$K$6</f>
        <v>*</v>
      </c>
      <c r="D10" s="11" t="str">
        <f>[6]Novembro!$K$7</f>
        <v>*</v>
      </c>
      <c r="E10" s="11" t="str">
        <f>[6]Novembro!$K$8</f>
        <v>*</v>
      </c>
      <c r="F10" s="11" t="str">
        <f>[6]Novembro!$K$9</f>
        <v>*</v>
      </c>
      <c r="G10" s="11" t="str">
        <f>[6]Novembro!$K$10</f>
        <v>*</v>
      </c>
      <c r="H10" s="11" t="str">
        <f>[6]Novembro!$K$11</f>
        <v>*</v>
      </c>
      <c r="I10" s="11" t="str">
        <f>[6]Novembro!$K$12</f>
        <v>*</v>
      </c>
      <c r="J10" s="11" t="str">
        <f>[6]Novembro!$K$13</f>
        <v>*</v>
      </c>
      <c r="K10" s="11" t="str">
        <f>[6]Novembro!$K$14</f>
        <v>*</v>
      </c>
      <c r="L10" s="11" t="str">
        <f>[6]Novembro!$K$15</f>
        <v>*</v>
      </c>
      <c r="M10" s="11" t="str">
        <f>[6]Novembro!$K$16</f>
        <v>*</v>
      </c>
      <c r="N10" s="11" t="str">
        <f>[6]Novembro!$K$17</f>
        <v>*</v>
      </c>
      <c r="O10" s="11" t="str">
        <f>[6]Novembro!$K$18</f>
        <v>*</v>
      </c>
      <c r="P10" s="11" t="str">
        <f>[6]Novembro!$K$19</f>
        <v>*</v>
      </c>
      <c r="Q10" s="11" t="str">
        <f>[6]Novembro!$K$20</f>
        <v>*</v>
      </c>
      <c r="R10" s="11" t="str">
        <f>[6]Novembro!$K$21</f>
        <v>*</v>
      </c>
      <c r="S10" s="11" t="str">
        <f>[6]Novembro!$K$22</f>
        <v>*</v>
      </c>
      <c r="T10" s="11" t="str">
        <f>[6]Novembro!$K$23</f>
        <v>*</v>
      </c>
      <c r="U10" s="11" t="str">
        <f>[6]Novembro!$K$24</f>
        <v>*</v>
      </c>
      <c r="V10" s="11" t="str">
        <f>[6]Novembro!$K$25</f>
        <v>*</v>
      </c>
      <c r="W10" s="11" t="str">
        <f>[6]Novembro!$K$26</f>
        <v>*</v>
      </c>
      <c r="X10" s="11" t="str">
        <f>[6]Novembro!$K$27</f>
        <v>*</v>
      </c>
      <c r="Y10" s="11" t="str">
        <f>[6]Novembro!$K$28</f>
        <v>*</v>
      </c>
      <c r="Z10" s="11" t="str">
        <f>[6]Novembro!$K$29</f>
        <v>*</v>
      </c>
      <c r="AA10" s="11" t="str">
        <f>[6]Novembro!$K$30</f>
        <v>*</v>
      </c>
      <c r="AB10" s="11" t="str">
        <f>[6]Novembro!$K$31</f>
        <v>*</v>
      </c>
      <c r="AC10" s="11" t="str">
        <f>[6]Novembro!$K$32</f>
        <v>*</v>
      </c>
      <c r="AD10" s="11" t="str">
        <f>[6]Novembro!$K$33</f>
        <v>*</v>
      </c>
      <c r="AE10" s="11" t="str">
        <f>[6]Novembro!$K$34</f>
        <v>*</v>
      </c>
      <c r="AF10" s="15" t="s">
        <v>226</v>
      </c>
      <c r="AG10" s="16" t="s">
        <v>226</v>
      </c>
      <c r="AH10" s="67" t="s">
        <v>226</v>
      </c>
    </row>
    <row r="11" spans="1:34" x14ac:dyDescent="0.2">
      <c r="A11" s="58" t="s">
        <v>64</v>
      </c>
      <c r="B11" s="11">
        <f>[7]Novembro!$K$5</f>
        <v>0</v>
      </c>
      <c r="C11" s="11">
        <f>[7]Novembro!$K$6</f>
        <v>0</v>
      </c>
      <c r="D11" s="11">
        <f>[7]Novembro!$K$7</f>
        <v>0</v>
      </c>
      <c r="E11" s="11">
        <f>[7]Novembro!$K$8</f>
        <v>0</v>
      </c>
      <c r="F11" s="11">
        <f>[7]Novembro!$K$9</f>
        <v>0.8</v>
      </c>
      <c r="G11" s="11">
        <f>[7]Novembro!$K$10</f>
        <v>6.4</v>
      </c>
      <c r="H11" s="11">
        <f>[7]Novembro!$K$11</f>
        <v>0.4</v>
      </c>
      <c r="I11" s="11">
        <f>[7]Novembro!$K$12</f>
        <v>50.2</v>
      </c>
      <c r="J11" s="11">
        <f>[7]Novembro!$K$13</f>
        <v>0</v>
      </c>
      <c r="K11" s="11">
        <f>[7]Novembro!$K$14</f>
        <v>0.2</v>
      </c>
      <c r="L11" s="11">
        <f>[7]Novembro!$K$15</f>
        <v>0.60000000000000009</v>
      </c>
      <c r="M11" s="11">
        <f>[7]Novembro!$K$16</f>
        <v>0</v>
      </c>
      <c r="N11" s="11">
        <f>[7]Novembro!$K$17</f>
        <v>25.8</v>
      </c>
      <c r="O11" s="11">
        <f>[7]Novembro!$K$18</f>
        <v>6.6000000000000005</v>
      </c>
      <c r="P11" s="11">
        <f>[7]Novembro!$K$19</f>
        <v>0</v>
      </c>
      <c r="Q11" s="11">
        <f>[7]Novembro!$K$20</f>
        <v>0</v>
      </c>
      <c r="R11" s="11">
        <f>[7]Novembro!$K$21</f>
        <v>0</v>
      </c>
      <c r="S11" s="11">
        <f>[7]Novembro!$K$22</f>
        <v>0</v>
      </c>
      <c r="T11" s="11">
        <f>[7]Novembro!$K$23</f>
        <v>0</v>
      </c>
      <c r="U11" s="11">
        <f>[7]Novembro!$K$24</f>
        <v>0</v>
      </c>
      <c r="V11" s="11">
        <f>[7]Novembro!$K$25</f>
        <v>0.2</v>
      </c>
      <c r="W11" s="11">
        <f>[7]Novembro!$K$26</f>
        <v>0</v>
      </c>
      <c r="X11" s="11">
        <f>[7]Novembro!$K$27</f>
        <v>0</v>
      </c>
      <c r="Y11" s="11">
        <f>[7]Novembro!$K$28</f>
        <v>8.7999999999999989</v>
      </c>
      <c r="Z11" s="11">
        <f>[7]Novembro!$K$29</f>
        <v>0</v>
      </c>
      <c r="AA11" s="11">
        <f>[7]Novembro!$K$30</f>
        <v>4.1999999999999993</v>
      </c>
      <c r="AB11" s="11">
        <f>[7]Novembro!$K$31</f>
        <v>9.6000000000000014</v>
      </c>
      <c r="AC11" s="11">
        <f>[7]Novembro!$K$32</f>
        <v>0.2</v>
      </c>
      <c r="AD11" s="11">
        <f>[7]Novembro!$K$33</f>
        <v>0</v>
      </c>
      <c r="AE11" s="11">
        <f>[7]Novembro!$K$34</f>
        <v>1.2</v>
      </c>
      <c r="AF11" s="15">
        <f t="shared" ref="AF11:AF21" si="1">SUM(B11:AE11)</f>
        <v>115.20000000000002</v>
      </c>
      <c r="AG11" s="16">
        <f t="shared" ref="AG11:AG21" si="2">MAX(B11:AE11)</f>
        <v>50.2</v>
      </c>
      <c r="AH11" s="67">
        <f t="shared" ref="AH11:AH20" si="3">COUNTIF(B11:AE11,"=0,0")</f>
        <v>16</v>
      </c>
    </row>
    <row r="12" spans="1:34" x14ac:dyDescent="0.2">
      <c r="A12" s="58" t="s">
        <v>41</v>
      </c>
      <c r="B12" s="11">
        <f>[8]Novembro!$K$5</f>
        <v>0</v>
      </c>
      <c r="C12" s="11">
        <f>[8]Novembro!$K$6</f>
        <v>0</v>
      </c>
      <c r="D12" s="11">
        <f>[8]Novembro!$K$7</f>
        <v>0</v>
      </c>
      <c r="E12" s="11">
        <f>[8]Novembro!$K$8</f>
        <v>0</v>
      </c>
      <c r="F12" s="11">
        <f>[8]Novembro!$K$9</f>
        <v>0</v>
      </c>
      <c r="G12" s="11">
        <f>[8]Novembro!$K$10</f>
        <v>0.8</v>
      </c>
      <c r="H12" s="11">
        <f>[8]Novembro!$K$11</f>
        <v>3.2</v>
      </c>
      <c r="I12" s="11">
        <f>[8]Novembro!$K$12</f>
        <v>0.6</v>
      </c>
      <c r="J12" s="11">
        <f>[8]Novembro!$K$13</f>
        <v>0</v>
      </c>
      <c r="K12" s="11">
        <f>[8]Novembro!$K$14</f>
        <v>0.4</v>
      </c>
      <c r="L12" s="11">
        <f>[8]Novembro!$K$15</f>
        <v>0</v>
      </c>
      <c r="M12" s="11">
        <f>[8]Novembro!$K$16</f>
        <v>0</v>
      </c>
      <c r="N12" s="11">
        <f>[8]Novembro!$K$17</f>
        <v>23.6</v>
      </c>
      <c r="O12" s="11">
        <f>[8]Novembro!$K$18</f>
        <v>48.599999999999994</v>
      </c>
      <c r="P12" s="11">
        <f>[8]Novembro!$K$19</f>
        <v>0</v>
      </c>
      <c r="Q12" s="11">
        <f>[8]Novembro!$K$20</f>
        <v>0</v>
      </c>
      <c r="R12" s="11">
        <f>[8]Novembro!$K$21</f>
        <v>0</v>
      </c>
      <c r="S12" s="11">
        <f>[8]Novembro!$K$22</f>
        <v>0</v>
      </c>
      <c r="T12" s="11">
        <f>[8]Novembro!$K$23</f>
        <v>0</v>
      </c>
      <c r="U12" s="11">
        <f>[8]Novembro!$K$24</f>
        <v>0</v>
      </c>
      <c r="V12" s="11">
        <f>[8]Novembro!$K$25</f>
        <v>0</v>
      </c>
      <c r="W12" s="11">
        <f>[8]Novembro!$K$26</f>
        <v>0.60000000000000009</v>
      </c>
      <c r="X12" s="11">
        <f>[8]Novembro!$K$27</f>
        <v>0</v>
      </c>
      <c r="Y12" s="11">
        <f>[8]Novembro!$K$28</f>
        <v>0</v>
      </c>
      <c r="Z12" s="11">
        <f>[8]Novembro!$K$29</f>
        <v>6.8</v>
      </c>
      <c r="AA12" s="11">
        <f>[8]Novembro!$K$30</f>
        <v>0</v>
      </c>
      <c r="AB12" s="11">
        <f>[8]Novembro!$K$31</f>
        <v>38.6</v>
      </c>
      <c r="AC12" s="11">
        <f>[8]Novembro!$K$32</f>
        <v>0.8</v>
      </c>
      <c r="AD12" s="11">
        <f>[8]Novembro!$K$33</f>
        <v>0</v>
      </c>
      <c r="AE12" s="11">
        <f>[8]Novembro!$K$34</f>
        <v>1.6</v>
      </c>
      <c r="AF12" s="15">
        <f t="shared" si="1"/>
        <v>125.59999999999998</v>
      </c>
      <c r="AG12" s="16">
        <f t="shared" si="2"/>
        <v>48.599999999999994</v>
      </c>
      <c r="AH12" s="67">
        <f t="shared" si="3"/>
        <v>19</v>
      </c>
    </row>
    <row r="13" spans="1:34" x14ac:dyDescent="0.2">
      <c r="A13" s="58" t="s">
        <v>114</v>
      </c>
      <c r="B13" s="11" t="str">
        <f>[9]Novembro!$K$5</f>
        <v>*</v>
      </c>
      <c r="C13" s="11" t="str">
        <f>[9]Novembro!$K$6</f>
        <v>*</v>
      </c>
      <c r="D13" s="11" t="str">
        <f>[9]Novembro!$K$7</f>
        <v>*</v>
      </c>
      <c r="E13" s="11" t="str">
        <f>[9]Novembro!$K$8</f>
        <v>*</v>
      </c>
      <c r="F13" s="11" t="str">
        <f>[9]Novembro!$K$9</f>
        <v>*</v>
      </c>
      <c r="G13" s="11" t="str">
        <f>[9]Novembro!$K$10</f>
        <v>*</v>
      </c>
      <c r="H13" s="11" t="str">
        <f>[9]Novembro!$K$11</f>
        <v>*</v>
      </c>
      <c r="I13" s="11" t="str">
        <f>[9]Novembro!$K$12</f>
        <v>*</v>
      </c>
      <c r="J13" s="11" t="str">
        <f>[9]Novembro!$K$13</f>
        <v>*</v>
      </c>
      <c r="K13" s="11" t="str">
        <f>[9]Novembro!$K$14</f>
        <v>*</v>
      </c>
      <c r="L13" s="11" t="str">
        <f>[9]Novembro!$K$15</f>
        <v>*</v>
      </c>
      <c r="M13" s="11" t="str">
        <f>[9]Novembro!$K$16</f>
        <v>*</v>
      </c>
      <c r="N13" s="11" t="str">
        <f>[9]Novembro!$K$17</f>
        <v>*</v>
      </c>
      <c r="O13" s="11" t="str">
        <f>[9]Novembro!$K$18</f>
        <v>*</v>
      </c>
      <c r="P13" s="11" t="str">
        <f>[9]Novembro!$K$19</f>
        <v>*</v>
      </c>
      <c r="Q13" s="11" t="str">
        <f>[9]Novembro!$K$20</f>
        <v>*</v>
      </c>
      <c r="R13" s="11" t="str">
        <f>[9]Novembro!$K$21</f>
        <v>*</v>
      </c>
      <c r="S13" s="11" t="str">
        <f>[9]Novembro!$K$22</f>
        <v>*</v>
      </c>
      <c r="T13" s="11" t="str">
        <f>[9]Novembro!$K$23</f>
        <v>*</v>
      </c>
      <c r="U13" s="11" t="str">
        <f>[9]Novembro!$K$24</f>
        <v>*</v>
      </c>
      <c r="V13" s="11" t="str">
        <f>[9]Novembro!$K$25</f>
        <v>*</v>
      </c>
      <c r="W13" s="11" t="str">
        <f>[9]Novembro!$K$26</f>
        <v>*</v>
      </c>
      <c r="X13" s="11" t="str">
        <f>[9]Novembro!$K$27</f>
        <v>*</v>
      </c>
      <c r="Y13" s="11" t="str">
        <f>[9]Novembro!$K$28</f>
        <v>*</v>
      </c>
      <c r="Z13" s="11" t="str">
        <f>[9]Novembro!$K$29</f>
        <v>*</v>
      </c>
      <c r="AA13" s="11" t="str">
        <f>[9]Novembro!$K$30</f>
        <v>*</v>
      </c>
      <c r="AB13" s="11" t="str">
        <f>[9]Novembro!$K$31</f>
        <v>*</v>
      </c>
      <c r="AC13" s="11" t="str">
        <f>[9]Novembro!$K$32</f>
        <v>*</v>
      </c>
      <c r="AD13" s="11" t="str">
        <f>[9]Novembro!$K$33</f>
        <v>*</v>
      </c>
      <c r="AE13" s="11" t="str">
        <f>[9]Novembro!$K$34</f>
        <v>*</v>
      </c>
      <c r="AF13" s="14" t="s">
        <v>226</v>
      </c>
      <c r="AG13" s="136" t="s">
        <v>226</v>
      </c>
      <c r="AH13" s="67" t="s">
        <v>226</v>
      </c>
    </row>
    <row r="14" spans="1:34" x14ac:dyDescent="0.2">
      <c r="A14" s="58" t="s">
        <v>118</v>
      </c>
      <c r="B14" s="11" t="str">
        <f>[10]Novembro!$K$5</f>
        <v>*</v>
      </c>
      <c r="C14" s="11" t="str">
        <f>[10]Novembro!$K$6</f>
        <v>*</v>
      </c>
      <c r="D14" s="11" t="str">
        <f>[10]Novembro!$K$7</f>
        <v>*</v>
      </c>
      <c r="E14" s="11" t="str">
        <f>[10]Novembro!$K$8</f>
        <v>*</v>
      </c>
      <c r="F14" s="11" t="str">
        <f>[10]Novembro!$K$9</f>
        <v>*</v>
      </c>
      <c r="G14" s="11" t="str">
        <f>[10]Novembro!$K$10</f>
        <v>*</v>
      </c>
      <c r="H14" s="11" t="str">
        <f>[10]Novembro!$K$11</f>
        <v>*</v>
      </c>
      <c r="I14" s="11" t="str">
        <f>[10]Novembro!$K$12</f>
        <v>*</v>
      </c>
      <c r="J14" s="11" t="str">
        <f>[10]Novembro!$K$13</f>
        <v>*</v>
      </c>
      <c r="K14" s="11" t="str">
        <f>[10]Novembro!$K$14</f>
        <v>*</v>
      </c>
      <c r="L14" s="11" t="str">
        <f>[10]Novembro!$K$15</f>
        <v>*</v>
      </c>
      <c r="M14" s="11" t="str">
        <f>[10]Novembro!$K$16</f>
        <v>*</v>
      </c>
      <c r="N14" s="11" t="str">
        <f>[10]Novembro!$K$17</f>
        <v>*</v>
      </c>
      <c r="O14" s="11" t="str">
        <f>[10]Novembro!$K$18</f>
        <v>*</v>
      </c>
      <c r="P14" s="11" t="str">
        <f>[10]Novembro!$K$19</f>
        <v>*</v>
      </c>
      <c r="Q14" s="11" t="str">
        <f>[10]Novembro!$K$20</f>
        <v>*</v>
      </c>
      <c r="R14" s="11" t="str">
        <f>[10]Novembro!$K$21</f>
        <v>*</v>
      </c>
      <c r="S14" s="11" t="str">
        <f>[10]Novembro!$K$22</f>
        <v>*</v>
      </c>
      <c r="T14" s="11" t="str">
        <f>[10]Novembro!$K$23</f>
        <v>*</v>
      </c>
      <c r="U14" s="11" t="str">
        <f>[10]Novembro!$K$24</f>
        <v>*</v>
      </c>
      <c r="V14" s="11" t="str">
        <f>[10]Novembro!$K$25</f>
        <v>*</v>
      </c>
      <c r="W14" s="11" t="str">
        <f>[10]Novembro!$K$26</f>
        <v>*</v>
      </c>
      <c r="X14" s="11" t="str">
        <f>[10]Novembro!$K$27</f>
        <v>*</v>
      </c>
      <c r="Y14" s="11" t="str">
        <f>[10]Novembro!$K$28</f>
        <v>*</v>
      </c>
      <c r="Z14" s="11" t="str">
        <f>[10]Novembro!$K$29</f>
        <v>*</v>
      </c>
      <c r="AA14" s="11" t="str">
        <f>[10]Novembro!$K$30</f>
        <v>*</v>
      </c>
      <c r="AB14" s="11" t="str">
        <f>[10]Novembro!$K$31</f>
        <v>*</v>
      </c>
      <c r="AC14" s="11" t="str">
        <f>[10]Novembro!$K$32</f>
        <v>*</v>
      </c>
      <c r="AD14" s="11" t="str">
        <f>[10]Novembro!$K$33</f>
        <v>*</v>
      </c>
      <c r="AE14" s="11" t="str">
        <f>[10]Novembro!$K$34</f>
        <v>*</v>
      </c>
      <c r="AF14" s="15" t="s">
        <v>226</v>
      </c>
      <c r="AG14" s="16" t="s">
        <v>226</v>
      </c>
      <c r="AH14" s="67" t="s">
        <v>226</v>
      </c>
    </row>
    <row r="15" spans="1:34" x14ac:dyDescent="0.2">
      <c r="A15" s="58" t="s">
        <v>121</v>
      </c>
      <c r="B15" s="11">
        <f>[11]Novembro!$K$5</f>
        <v>0.2</v>
      </c>
      <c r="C15" s="11">
        <f>[11]Novembro!$K$6</f>
        <v>0</v>
      </c>
      <c r="D15" s="11">
        <f>[11]Novembro!$K$7</f>
        <v>11.6</v>
      </c>
      <c r="E15" s="11">
        <f>[11]Novembro!$K$8</f>
        <v>0</v>
      </c>
      <c r="F15" s="11">
        <f>[11]Novembro!$K$9</f>
        <v>0</v>
      </c>
      <c r="G15" s="11">
        <f>[11]Novembro!$K$10</f>
        <v>7</v>
      </c>
      <c r="H15" s="11">
        <f>[11]Novembro!$K$11</f>
        <v>0.2</v>
      </c>
      <c r="I15" s="11">
        <f>[11]Novembro!$K$12</f>
        <v>0.2</v>
      </c>
      <c r="J15" s="11">
        <f>[11]Novembro!$K$13</f>
        <v>2.6</v>
      </c>
      <c r="K15" s="11">
        <f>[11]Novembro!$K$14</f>
        <v>11.199999999999998</v>
      </c>
      <c r="L15" s="11">
        <f>[11]Novembro!$K$15</f>
        <v>0.2</v>
      </c>
      <c r="M15" s="11">
        <f>[11]Novembro!$K$16</f>
        <v>0</v>
      </c>
      <c r="N15" s="11">
        <f>[11]Novembro!$K$17</f>
        <v>3</v>
      </c>
      <c r="O15" s="11">
        <f>[11]Novembro!$K$18</f>
        <v>2.8000000000000003</v>
      </c>
      <c r="P15" s="11">
        <f>[11]Novembro!$K$19</f>
        <v>0.2</v>
      </c>
      <c r="Q15" s="11">
        <f>[11]Novembro!$K$20</f>
        <v>0</v>
      </c>
      <c r="R15" s="11">
        <f>[11]Novembro!$K$21</f>
        <v>0</v>
      </c>
      <c r="S15" s="11">
        <f>[11]Novembro!$K$22</f>
        <v>0</v>
      </c>
      <c r="T15" s="11">
        <f>[11]Novembro!$K$23</f>
        <v>0</v>
      </c>
      <c r="U15" s="11">
        <f>[11]Novembro!$K$24</f>
        <v>0</v>
      </c>
      <c r="V15" s="11">
        <f>[11]Novembro!$K$25</f>
        <v>0</v>
      </c>
      <c r="W15" s="11">
        <f>[11]Novembro!$K$26</f>
        <v>1</v>
      </c>
      <c r="X15" s="11">
        <f>[11]Novembro!$K$27</f>
        <v>0</v>
      </c>
      <c r="Y15" s="11">
        <f>[11]Novembro!$K$28</f>
        <v>0</v>
      </c>
      <c r="Z15" s="11">
        <f>[11]Novembro!$K$29</f>
        <v>0</v>
      </c>
      <c r="AA15" s="11">
        <f>[11]Novembro!$K$30</f>
        <v>6</v>
      </c>
      <c r="AB15" s="11">
        <f>[11]Novembro!$K$31</f>
        <v>0.2</v>
      </c>
      <c r="AC15" s="11" t="str">
        <f>[11]Novembro!$K$32</f>
        <v>*</v>
      </c>
      <c r="AD15" s="11" t="str">
        <f>[11]Novembro!$K$33</f>
        <v>*</v>
      </c>
      <c r="AE15" s="11" t="str">
        <f>[11]Novembro!$K$34</f>
        <v>*</v>
      </c>
      <c r="AF15" s="15">
        <f>SUM(B15:AE15)</f>
        <v>46.4</v>
      </c>
      <c r="AG15" s="16">
        <f>MAX(B15:AE15)</f>
        <v>11.6</v>
      </c>
      <c r="AH15" s="67">
        <f>COUNTIF(B15:AE15,"=0,0")</f>
        <v>13</v>
      </c>
    </row>
    <row r="16" spans="1:34" x14ac:dyDescent="0.2">
      <c r="A16" s="58" t="s">
        <v>168</v>
      </c>
      <c r="B16" s="11" t="str">
        <f>[12]Novembro!$K$5</f>
        <v>*</v>
      </c>
      <c r="C16" s="11" t="str">
        <f>[12]Novembro!$K$6</f>
        <v>*</v>
      </c>
      <c r="D16" s="11" t="str">
        <f>[12]Novembro!$K$7</f>
        <v>*</v>
      </c>
      <c r="E16" s="11" t="str">
        <f>[12]Novembro!$K$8</f>
        <v>*</v>
      </c>
      <c r="F16" s="11" t="str">
        <f>[12]Novembro!$K$9</f>
        <v>*</v>
      </c>
      <c r="G16" s="11" t="str">
        <f>[12]Novembro!$K$10</f>
        <v>*</v>
      </c>
      <c r="H16" s="11" t="str">
        <f>[12]Novembro!$K$11</f>
        <v>*</v>
      </c>
      <c r="I16" s="11" t="str">
        <f>[12]Novembro!$K$12</f>
        <v>*</v>
      </c>
      <c r="J16" s="11" t="str">
        <f>[12]Novembro!$K$13</f>
        <v>*</v>
      </c>
      <c r="K16" s="11" t="str">
        <f>[12]Novembro!$K$14</f>
        <v>*</v>
      </c>
      <c r="L16" s="11" t="str">
        <f>[12]Novembro!$K$15</f>
        <v>*</v>
      </c>
      <c r="M16" s="11" t="str">
        <f>[12]Novembro!$K$16</f>
        <v>*</v>
      </c>
      <c r="N16" s="11" t="str">
        <f>[12]Novembro!$K$17</f>
        <v>*</v>
      </c>
      <c r="O16" s="11" t="str">
        <f>[12]Novembro!$K$18</f>
        <v>*</v>
      </c>
      <c r="P16" s="11" t="str">
        <f>[12]Novembro!$K$19</f>
        <v>*</v>
      </c>
      <c r="Q16" s="11" t="str">
        <f>[12]Novembro!$K$20</f>
        <v>*</v>
      </c>
      <c r="R16" s="11" t="str">
        <f>[12]Novembro!$K$21</f>
        <v>*</v>
      </c>
      <c r="S16" s="11" t="str">
        <f>[12]Novembro!$K$22</f>
        <v>*</v>
      </c>
      <c r="T16" s="11" t="str">
        <f>[12]Novembro!$K$23</f>
        <v>*</v>
      </c>
      <c r="U16" s="11" t="str">
        <f>[12]Novembro!$K$24</f>
        <v>*</v>
      </c>
      <c r="V16" s="11" t="str">
        <f>[12]Novembro!$K$25</f>
        <v>*</v>
      </c>
      <c r="W16" s="11" t="str">
        <f>[12]Novembro!$K$26</f>
        <v>*</v>
      </c>
      <c r="X16" s="11" t="str">
        <f>[12]Novembro!$K$27</f>
        <v>*</v>
      </c>
      <c r="Y16" s="11" t="str">
        <f>[12]Novembro!$K$28</f>
        <v>*</v>
      </c>
      <c r="Z16" s="11" t="str">
        <f>[12]Novembro!$K$29</f>
        <v>*</v>
      </c>
      <c r="AA16" s="11" t="str">
        <f>[12]Novembro!$K$30</f>
        <v>*</v>
      </c>
      <c r="AB16" s="11" t="str">
        <f>[12]Novembro!$K$31</f>
        <v>*</v>
      </c>
      <c r="AC16" s="11" t="str">
        <f>[12]Novembro!$K$32</f>
        <v>*</v>
      </c>
      <c r="AD16" s="11" t="str">
        <f>[12]Novembro!$K$33</f>
        <v>*</v>
      </c>
      <c r="AE16" s="11" t="str">
        <f>[12]Novembro!$K$34</f>
        <v>*</v>
      </c>
      <c r="AF16" s="15" t="s">
        <v>226</v>
      </c>
      <c r="AG16" s="16" t="s">
        <v>226</v>
      </c>
      <c r="AH16" s="67" t="s">
        <v>226</v>
      </c>
    </row>
    <row r="17" spans="1:36" x14ac:dyDescent="0.2">
      <c r="A17" s="58" t="s">
        <v>2</v>
      </c>
      <c r="B17" s="11">
        <f>[13]Novembro!$K$5</f>
        <v>0</v>
      </c>
      <c r="C17" s="11">
        <f>[13]Novembro!$K$6</f>
        <v>0</v>
      </c>
      <c r="D17" s="11">
        <f>[13]Novembro!$K$7</f>
        <v>0</v>
      </c>
      <c r="E17" s="11">
        <f>[13]Novembro!$K$8</f>
        <v>0</v>
      </c>
      <c r="F17" s="11">
        <f>[13]Novembro!$K$9</f>
        <v>0</v>
      </c>
      <c r="G17" s="11">
        <f>[13]Novembro!$K$10</f>
        <v>0</v>
      </c>
      <c r="H17" s="11">
        <f>[13]Novembro!$K$11</f>
        <v>38.800000000000004</v>
      </c>
      <c r="I17" s="11">
        <f>[13]Novembro!$K$12</f>
        <v>1</v>
      </c>
      <c r="J17" s="11">
        <f>[13]Novembro!$K$13</f>
        <v>0</v>
      </c>
      <c r="K17" s="11">
        <f>[13]Novembro!$K$14</f>
        <v>10.4</v>
      </c>
      <c r="L17" s="11">
        <f>[13]Novembro!$K$15</f>
        <v>4.5999999999999996</v>
      </c>
      <c r="M17" s="11">
        <f>[13]Novembro!$K$16</f>
        <v>0</v>
      </c>
      <c r="N17" s="11">
        <f>[13]Novembro!$K$17</f>
        <v>6.9999999999999991</v>
      </c>
      <c r="O17" s="11">
        <f>[13]Novembro!$K$18</f>
        <v>17.400000000000002</v>
      </c>
      <c r="P17" s="11">
        <f>[13]Novembro!$K$19</f>
        <v>0</v>
      </c>
      <c r="Q17" s="11">
        <f>[13]Novembro!$K$20</f>
        <v>0</v>
      </c>
      <c r="R17" s="11">
        <f>[13]Novembro!$K$21</f>
        <v>0</v>
      </c>
      <c r="S17" s="11">
        <f>[13]Novembro!$K$22</f>
        <v>0</v>
      </c>
      <c r="T17" s="11">
        <f>[13]Novembro!$K$23</f>
        <v>0</v>
      </c>
      <c r="U17" s="11">
        <f>[13]Novembro!$K$24</f>
        <v>0</v>
      </c>
      <c r="V17" s="11">
        <f>[13]Novembro!$K$25</f>
        <v>0</v>
      </c>
      <c r="W17" s="11">
        <f>[13]Novembro!$K$26</f>
        <v>0</v>
      </c>
      <c r="X17" s="11">
        <f>[13]Novembro!$K$27</f>
        <v>0</v>
      </c>
      <c r="Y17" s="11">
        <f>[13]Novembro!$K$28</f>
        <v>0</v>
      </c>
      <c r="Z17" s="11">
        <f>[13]Novembro!$K$29</f>
        <v>7.6000000000000005</v>
      </c>
      <c r="AA17" s="11">
        <f>[13]Novembro!$K$30</f>
        <v>19.599999999999998</v>
      </c>
      <c r="AB17" s="11">
        <f>[13]Novembro!$K$31</f>
        <v>3.6000000000000005</v>
      </c>
      <c r="AC17" s="11">
        <f>[13]Novembro!$K$32</f>
        <v>39.000000000000007</v>
      </c>
      <c r="AD17" s="11">
        <f>[13]Novembro!$K$33</f>
        <v>0.4</v>
      </c>
      <c r="AE17" s="11">
        <f>[13]Novembro!$K$34</f>
        <v>0.2</v>
      </c>
      <c r="AF17" s="15">
        <f t="shared" si="1"/>
        <v>149.6</v>
      </c>
      <c r="AG17" s="16">
        <f t="shared" si="2"/>
        <v>39.000000000000007</v>
      </c>
      <c r="AH17" s="67">
        <f t="shared" si="3"/>
        <v>18</v>
      </c>
      <c r="AJ17" s="12" t="s">
        <v>47</v>
      </c>
    </row>
    <row r="18" spans="1:36" x14ac:dyDescent="0.2">
      <c r="A18" s="58" t="s">
        <v>3</v>
      </c>
      <c r="B18" s="11" t="str">
        <f>[14]Novembro!$K$5</f>
        <v>*</v>
      </c>
      <c r="C18" s="11" t="str">
        <f>[14]Novembro!$K$6</f>
        <v>*</v>
      </c>
      <c r="D18" s="11" t="str">
        <f>[14]Novembro!$K$7</f>
        <v>*</v>
      </c>
      <c r="E18" s="11" t="str">
        <f>[14]Novembro!$K$8</f>
        <v>*</v>
      </c>
      <c r="F18" s="11" t="str">
        <f>[14]Novembro!$K$9</f>
        <v>*</v>
      </c>
      <c r="G18" s="11" t="str">
        <f>[14]Novembro!$K$10</f>
        <v>*</v>
      </c>
      <c r="H18" s="11" t="str">
        <f>[14]Novembro!$K$11</f>
        <v>*</v>
      </c>
      <c r="I18" s="11" t="str">
        <f>[14]Novembro!$K$12</f>
        <v>*</v>
      </c>
      <c r="J18" s="11" t="str">
        <f>[14]Novembro!$K$13</f>
        <v>*</v>
      </c>
      <c r="K18" s="11" t="str">
        <f>[14]Novembro!$K$14</f>
        <v>*</v>
      </c>
      <c r="L18" s="11" t="str">
        <f>[14]Novembro!$K$15</f>
        <v>*</v>
      </c>
      <c r="M18" s="11" t="str">
        <f>[14]Novembro!$K$16</f>
        <v>*</v>
      </c>
      <c r="N18" s="11" t="str">
        <f>[14]Novembro!$K$17</f>
        <v>*</v>
      </c>
      <c r="O18" s="11" t="str">
        <f>[14]Novembro!$K$18</f>
        <v>*</v>
      </c>
      <c r="P18" s="11" t="str">
        <f>[14]Novembro!$K$19</f>
        <v>*</v>
      </c>
      <c r="Q18" s="11" t="str">
        <f>[14]Novembro!$K$20</f>
        <v>*</v>
      </c>
      <c r="R18" s="11" t="str">
        <f>[14]Novembro!$K$21</f>
        <v>*</v>
      </c>
      <c r="S18" s="11" t="str">
        <f>[14]Novembro!$K$22</f>
        <v>*</v>
      </c>
      <c r="T18" s="11" t="str">
        <f>[14]Novembro!$K$23</f>
        <v>*</v>
      </c>
      <c r="U18" s="11">
        <f>[14]Novembro!$K$24</f>
        <v>0.2</v>
      </c>
      <c r="V18" s="11">
        <f>[14]Novembro!$K$25</f>
        <v>0</v>
      </c>
      <c r="W18" s="11">
        <f>[14]Novembro!$K$26</f>
        <v>0.4</v>
      </c>
      <c r="X18" s="11">
        <f>[14]Novembro!$K$27</f>
        <v>10</v>
      </c>
      <c r="Y18" s="11">
        <f>[14]Novembro!$K$28</f>
        <v>2.2000000000000002</v>
      </c>
      <c r="Z18" s="11">
        <f>[14]Novembro!$K$29</f>
        <v>5.8</v>
      </c>
      <c r="AA18" s="11">
        <f>[14]Novembro!$K$30</f>
        <v>0</v>
      </c>
      <c r="AB18" s="11">
        <f>[14]Novembro!$K$31</f>
        <v>2.4000000000000004</v>
      </c>
      <c r="AC18" s="11">
        <f>[14]Novembro!$K$32</f>
        <v>5.8000000000000007</v>
      </c>
      <c r="AD18" s="11">
        <f>[14]Novembro!$K$33</f>
        <v>29.2</v>
      </c>
      <c r="AE18" s="11">
        <f>[14]Novembro!$K$34</f>
        <v>6</v>
      </c>
      <c r="AF18" s="15">
        <f t="shared" ref="AF18" si="4">SUM(B18:AE18)</f>
        <v>62</v>
      </c>
      <c r="AG18" s="16">
        <f t="shared" ref="AG18" si="5">MAX(B18:AE18)</f>
        <v>29.2</v>
      </c>
      <c r="AH18" s="67">
        <f t="shared" ref="AH18" si="6">COUNTIF(B18:AE18,"=0,0")</f>
        <v>2</v>
      </c>
      <c r="AI18" s="12" t="s">
        <v>47</v>
      </c>
      <c r="AJ18" s="12" t="s">
        <v>47</v>
      </c>
    </row>
    <row r="19" spans="1:36" x14ac:dyDescent="0.2">
      <c r="A19" s="58" t="s">
        <v>4</v>
      </c>
      <c r="B19" s="11">
        <f>[15]Novembro!$K$5</f>
        <v>4.3999999999999995</v>
      </c>
      <c r="C19" s="11">
        <f>[15]Novembro!$K$6</f>
        <v>0.60000000000000009</v>
      </c>
      <c r="D19" s="11">
        <f>[15]Novembro!$K$7</f>
        <v>0</v>
      </c>
      <c r="E19" s="11">
        <f>[15]Novembro!$K$8</f>
        <v>23.8</v>
      </c>
      <c r="F19" s="11">
        <f>[15]Novembro!$K$9</f>
        <v>17</v>
      </c>
      <c r="G19" s="11">
        <f>[15]Novembro!$K$10</f>
        <v>1.2</v>
      </c>
      <c r="H19" s="11">
        <f>[15]Novembro!$K$11</f>
        <v>28.200000000000003</v>
      </c>
      <c r="I19" s="11">
        <f>[15]Novembro!$K$12</f>
        <v>2.4000000000000004</v>
      </c>
      <c r="J19" s="11">
        <f>[15]Novembro!$K$13</f>
        <v>29.4</v>
      </c>
      <c r="K19" s="11">
        <f>[15]Novembro!$K$14</f>
        <v>0.2</v>
      </c>
      <c r="L19" s="11">
        <f>[15]Novembro!$K$15</f>
        <v>0</v>
      </c>
      <c r="M19" s="11">
        <f>[15]Novembro!$K$16</f>
        <v>3.2</v>
      </c>
      <c r="N19" s="11">
        <f>[15]Novembro!$K$17</f>
        <v>0</v>
      </c>
      <c r="O19" s="11">
        <f>[15]Novembro!$K$18</f>
        <v>0</v>
      </c>
      <c r="P19" s="11">
        <f>[15]Novembro!$K$19</f>
        <v>4.2</v>
      </c>
      <c r="Q19" s="11">
        <f>[15]Novembro!$K$20</f>
        <v>0</v>
      </c>
      <c r="R19" s="11">
        <f>[15]Novembro!$K$21</f>
        <v>0</v>
      </c>
      <c r="S19" s="11">
        <f>[15]Novembro!$K$22</f>
        <v>0</v>
      </c>
      <c r="T19" s="11">
        <f>[15]Novembro!$K$23</f>
        <v>3</v>
      </c>
      <c r="U19" s="11">
        <f>[15]Novembro!$K$24</f>
        <v>24</v>
      </c>
      <c r="V19" s="11">
        <f>[15]Novembro!$K$25</f>
        <v>11.2</v>
      </c>
      <c r="W19" s="11">
        <f>[15]Novembro!$K$26</f>
        <v>5.6000000000000005</v>
      </c>
      <c r="X19" s="11">
        <f>[15]Novembro!$K$27</f>
        <v>0</v>
      </c>
      <c r="Y19" s="11">
        <f>[15]Novembro!$K$28</f>
        <v>7.2</v>
      </c>
      <c r="Z19" s="11">
        <f>[15]Novembro!$K$29</f>
        <v>2.8</v>
      </c>
      <c r="AA19" s="11">
        <f>[15]Novembro!$K$30</f>
        <v>9.5999999999999979</v>
      </c>
      <c r="AB19" s="11">
        <f>[15]Novembro!$K$31</f>
        <v>0</v>
      </c>
      <c r="AC19" s="11">
        <f>[15]Novembro!$K$32</f>
        <v>23.799999999999997</v>
      </c>
      <c r="AD19" s="11">
        <f>[15]Novembro!$K$33</f>
        <v>28.799999999999997</v>
      </c>
      <c r="AE19" s="11">
        <f>[15]Novembro!$K$34</f>
        <v>30</v>
      </c>
      <c r="AF19" s="15">
        <f t="shared" si="1"/>
        <v>260.60000000000002</v>
      </c>
      <c r="AG19" s="16">
        <f t="shared" si="2"/>
        <v>30</v>
      </c>
      <c r="AH19" s="67">
        <f t="shared" si="3"/>
        <v>9</v>
      </c>
    </row>
    <row r="20" spans="1:36" x14ac:dyDescent="0.2">
      <c r="A20" s="58" t="s">
        <v>5</v>
      </c>
      <c r="B20" s="11">
        <f>[16]Novembro!$K$5</f>
        <v>3.0000000000000004</v>
      </c>
      <c r="C20" s="11">
        <f>[16]Novembro!$K$6</f>
        <v>0.60000000000000009</v>
      </c>
      <c r="D20" s="11">
        <f>[16]Novembro!$K$7</f>
        <v>0</v>
      </c>
      <c r="E20" s="11">
        <f>[16]Novembro!$K$8</f>
        <v>0</v>
      </c>
      <c r="F20" s="11">
        <f>[16]Novembro!$K$9</f>
        <v>0.8</v>
      </c>
      <c r="G20" s="11">
        <f>[16]Novembro!$K$10</f>
        <v>1</v>
      </c>
      <c r="H20" s="11">
        <f>[16]Novembro!$K$11</f>
        <v>0</v>
      </c>
      <c r="I20" s="11">
        <f>[16]Novembro!$K$12</f>
        <v>4.200000000000002</v>
      </c>
      <c r="J20" s="11">
        <f>[16]Novembro!$K$13</f>
        <v>2.1999999999999997</v>
      </c>
      <c r="K20" s="11">
        <f>[16]Novembro!$K$14</f>
        <v>1</v>
      </c>
      <c r="L20" s="11">
        <f>[16]Novembro!$K$15</f>
        <v>0.8</v>
      </c>
      <c r="M20" s="11">
        <f>[16]Novembro!$K$16</f>
        <v>0.4</v>
      </c>
      <c r="N20" s="11">
        <f>[16]Novembro!$K$17</f>
        <v>0.4</v>
      </c>
      <c r="O20" s="11">
        <f>[16]Novembro!$K$18</f>
        <v>10.200000000000001</v>
      </c>
      <c r="P20" s="11">
        <f>[16]Novembro!$K$19</f>
        <v>5.200000000000002</v>
      </c>
      <c r="Q20" s="11">
        <f>[16]Novembro!$K$20</f>
        <v>2.8000000000000003</v>
      </c>
      <c r="R20" s="11">
        <f>[16]Novembro!$K$21</f>
        <v>0</v>
      </c>
      <c r="S20" s="11">
        <f>[16]Novembro!$K$22</f>
        <v>0</v>
      </c>
      <c r="T20" s="11">
        <f>[16]Novembro!$K$23</f>
        <v>0</v>
      </c>
      <c r="U20" s="11">
        <f>[16]Novembro!$K$24</f>
        <v>0</v>
      </c>
      <c r="V20" s="11">
        <f>[16]Novembro!$K$25</f>
        <v>0</v>
      </c>
      <c r="W20" s="11">
        <f>[16]Novembro!$K$26</f>
        <v>0</v>
      </c>
      <c r="X20" s="11">
        <f>[16]Novembro!$K$27</f>
        <v>6.4</v>
      </c>
      <c r="Y20" s="11">
        <f>[16]Novembro!$K$28</f>
        <v>0</v>
      </c>
      <c r="Z20" s="11">
        <f>[16]Novembro!$K$29</f>
        <v>2.4</v>
      </c>
      <c r="AA20" s="11">
        <f>[16]Novembro!$K$30</f>
        <v>0</v>
      </c>
      <c r="AB20" s="11">
        <f>[16]Novembro!$K$31</f>
        <v>7.8000000000000025</v>
      </c>
      <c r="AC20" s="11">
        <f>[16]Novembro!$K$32</f>
        <v>2.6</v>
      </c>
      <c r="AD20" s="11">
        <f>[16]Novembro!$K$33</f>
        <v>0.2</v>
      </c>
      <c r="AE20" s="11">
        <f>[16]Novembro!$K$34</f>
        <v>0</v>
      </c>
      <c r="AF20" s="15">
        <f t="shared" si="1"/>
        <v>52.000000000000007</v>
      </c>
      <c r="AG20" s="16">
        <f t="shared" si="2"/>
        <v>10.200000000000001</v>
      </c>
      <c r="AH20" s="67">
        <f t="shared" si="3"/>
        <v>12</v>
      </c>
      <c r="AI20" s="12" t="s">
        <v>47</v>
      </c>
    </row>
    <row r="21" spans="1:36" x14ac:dyDescent="0.2">
      <c r="A21" s="58" t="s">
        <v>43</v>
      </c>
      <c r="B21" s="11">
        <f>[17]Novembro!$K$5</f>
        <v>0</v>
      </c>
      <c r="C21" s="11">
        <f>[17]Novembro!$K$6</f>
        <v>0</v>
      </c>
      <c r="D21" s="11">
        <f>[17]Novembro!$K$7</f>
        <v>0</v>
      </c>
      <c r="E21" s="11">
        <f>[17]Novembro!$K$8</f>
        <v>1.2</v>
      </c>
      <c r="F21" s="11">
        <f>[17]Novembro!$K$9</f>
        <v>0</v>
      </c>
      <c r="G21" s="11">
        <f>[17]Novembro!$K$10</f>
        <v>0</v>
      </c>
      <c r="H21" s="11">
        <f>[17]Novembro!$K$11</f>
        <v>0</v>
      </c>
      <c r="I21" s="11">
        <f>[17]Novembro!$K$12</f>
        <v>0</v>
      </c>
      <c r="J21" s="11">
        <f>[17]Novembro!$K$13</f>
        <v>0</v>
      </c>
      <c r="K21" s="11">
        <f>[17]Novembro!$K$14</f>
        <v>1.8</v>
      </c>
      <c r="L21" s="11">
        <f>[17]Novembro!$K$15</f>
        <v>0.8</v>
      </c>
      <c r="M21" s="11">
        <f>[17]Novembro!$K$16</f>
        <v>8.6</v>
      </c>
      <c r="N21" s="11">
        <f>[17]Novembro!$K$17</f>
        <v>2.2000000000000002</v>
      </c>
      <c r="O21" s="11">
        <f>[17]Novembro!$K$18</f>
        <v>0</v>
      </c>
      <c r="P21" s="11">
        <f>[17]Novembro!$K$19</f>
        <v>10.199999999999999</v>
      </c>
      <c r="Q21" s="11">
        <f>[17]Novembro!$K$20</f>
        <v>0</v>
      </c>
      <c r="R21" s="11">
        <f>[17]Novembro!$K$21</f>
        <v>0</v>
      </c>
      <c r="S21" s="11">
        <f>[17]Novembro!$K$22</f>
        <v>1.4</v>
      </c>
      <c r="T21" s="11">
        <f>[17]Novembro!$K$23</f>
        <v>1.4</v>
      </c>
      <c r="U21" s="11">
        <f>[17]Novembro!$K$24</f>
        <v>0.4</v>
      </c>
      <c r="V21" s="11">
        <f>[17]Novembro!$K$25</f>
        <v>2.4000000000000004</v>
      </c>
      <c r="W21" s="11">
        <f>[17]Novembro!$K$26</f>
        <v>2</v>
      </c>
      <c r="X21" s="11">
        <f>[17]Novembro!$K$27</f>
        <v>0</v>
      </c>
      <c r="Y21" s="11">
        <f>[17]Novembro!$K$28</f>
        <v>0</v>
      </c>
      <c r="Z21" s="11">
        <f>[17]Novembro!$K$29</f>
        <v>0.4</v>
      </c>
      <c r="AA21" s="11">
        <f>[17]Novembro!$K$30</f>
        <v>0</v>
      </c>
      <c r="AB21" s="11">
        <f>[17]Novembro!$K$31</f>
        <v>0</v>
      </c>
      <c r="AC21" s="11">
        <f>[17]Novembro!$K$32</f>
        <v>0.8</v>
      </c>
      <c r="AD21" s="11">
        <f>[17]Novembro!$K$33</f>
        <v>0.2</v>
      </c>
      <c r="AE21" s="11">
        <f>[17]Novembro!$K$34</f>
        <v>11.999999999999998</v>
      </c>
      <c r="AF21" s="15">
        <f t="shared" si="1"/>
        <v>45.79999999999999</v>
      </c>
      <c r="AG21" s="16">
        <f t="shared" si="2"/>
        <v>11.999999999999998</v>
      </c>
      <c r="AH21" s="67">
        <f>COUNTIF(B21:AE21,"=0,0")</f>
        <v>15</v>
      </c>
    </row>
    <row r="22" spans="1:36" x14ac:dyDescent="0.2">
      <c r="A22" s="58" t="s">
        <v>6</v>
      </c>
      <c r="B22" s="11">
        <f>[18]Novembro!$K$5</f>
        <v>0</v>
      </c>
      <c r="C22" s="11">
        <f>[18]Novembro!$K$6</f>
        <v>0</v>
      </c>
      <c r="D22" s="11">
        <f>[18]Novembro!$K$7</f>
        <v>0</v>
      </c>
      <c r="E22" s="11">
        <f>[18]Novembro!$K$8</f>
        <v>0</v>
      </c>
      <c r="F22" s="11">
        <f>[18]Novembro!$K$9</f>
        <v>0</v>
      </c>
      <c r="G22" s="11">
        <f>[18]Novembro!$K$10</f>
        <v>0</v>
      </c>
      <c r="H22" s="11">
        <f>[18]Novembro!$K$11</f>
        <v>0</v>
      </c>
      <c r="I22" s="11">
        <f>[18]Novembro!$K$12</f>
        <v>0</v>
      </c>
      <c r="J22" s="11">
        <f>[18]Novembro!$K$13</f>
        <v>0</v>
      </c>
      <c r="K22" s="11">
        <f>[18]Novembro!$K$14</f>
        <v>0</v>
      </c>
      <c r="L22" s="11">
        <f>[18]Novembro!$K$15</f>
        <v>0</v>
      </c>
      <c r="M22" s="11">
        <f>[18]Novembro!$K$16</f>
        <v>0</v>
      </c>
      <c r="N22" s="11">
        <f>[18]Novembro!$K$17</f>
        <v>0</v>
      </c>
      <c r="O22" s="11">
        <f>[18]Novembro!$K$18</f>
        <v>0</v>
      </c>
      <c r="P22" s="11">
        <f>[18]Novembro!$K$19</f>
        <v>0</v>
      </c>
      <c r="Q22" s="11">
        <f>[18]Novembro!$K$20</f>
        <v>0</v>
      </c>
      <c r="R22" s="11">
        <f>[18]Novembro!$K$21</f>
        <v>0</v>
      </c>
      <c r="S22" s="11">
        <f>[18]Novembro!$K$22</f>
        <v>0</v>
      </c>
      <c r="T22" s="11">
        <f>[18]Novembro!$K$23</f>
        <v>0</v>
      </c>
      <c r="U22" s="11">
        <f>[18]Novembro!$K$24</f>
        <v>0</v>
      </c>
      <c r="V22" s="11">
        <f>[18]Novembro!$K$25</f>
        <v>0</v>
      </c>
      <c r="W22" s="11">
        <f>[18]Novembro!$K$26</f>
        <v>0</v>
      </c>
      <c r="X22" s="11">
        <f>[18]Novembro!$K$27</f>
        <v>0</v>
      </c>
      <c r="Y22" s="11">
        <f>[18]Novembro!$K$28</f>
        <v>0</v>
      </c>
      <c r="Z22" s="11">
        <f>[18]Novembro!$K$29</f>
        <v>0</v>
      </c>
      <c r="AA22" s="11">
        <f>[18]Novembro!$K$30</f>
        <v>0</v>
      </c>
      <c r="AB22" s="11">
        <f>[18]Novembro!$K$31</f>
        <v>0</v>
      </c>
      <c r="AC22" s="11">
        <f>[18]Novembro!$K$32</f>
        <v>0</v>
      </c>
      <c r="AD22" s="11">
        <f>[18]Novembro!$K$33</f>
        <v>0</v>
      </c>
      <c r="AE22" s="11">
        <f>[18]Novembro!$K$34</f>
        <v>0</v>
      </c>
      <c r="AF22" s="15">
        <f t="shared" ref="AF22" si="7">SUM(B22:AE22)</f>
        <v>0</v>
      </c>
      <c r="AG22" s="16">
        <f t="shared" ref="AG22" si="8">MAX(B22:AE22)</f>
        <v>0</v>
      </c>
      <c r="AH22" s="67">
        <f>COUNTIF(B22:AE22,"=0,0")</f>
        <v>30</v>
      </c>
    </row>
    <row r="23" spans="1:36" x14ac:dyDescent="0.2">
      <c r="A23" s="58" t="s">
        <v>7</v>
      </c>
      <c r="B23" s="11">
        <f>[19]Novembro!$K$5</f>
        <v>0</v>
      </c>
      <c r="C23" s="11">
        <f>[19]Novembro!$K$6</f>
        <v>11.2</v>
      </c>
      <c r="D23" s="11">
        <f>[19]Novembro!$K$7</f>
        <v>8.3999999999999986</v>
      </c>
      <c r="E23" s="11">
        <f>[19]Novembro!$K$8</f>
        <v>0</v>
      </c>
      <c r="F23" s="11">
        <f>[19]Novembro!$K$9</f>
        <v>1.4</v>
      </c>
      <c r="G23" s="11">
        <f>[19]Novembro!$K$10</f>
        <v>0</v>
      </c>
      <c r="H23" s="11">
        <f>[19]Novembro!$K$11</f>
        <v>0</v>
      </c>
      <c r="I23" s="11">
        <f>[19]Novembro!$K$12</f>
        <v>5</v>
      </c>
      <c r="J23" s="11">
        <f>[19]Novembro!$K$13</f>
        <v>0</v>
      </c>
      <c r="K23" s="11">
        <f>[19]Novembro!$K$14</f>
        <v>0.2</v>
      </c>
      <c r="L23" s="11">
        <f>[19]Novembro!$K$15</f>
        <v>2.2000000000000002</v>
      </c>
      <c r="M23" s="11">
        <f>[19]Novembro!$K$16</f>
        <v>0</v>
      </c>
      <c r="N23" s="11">
        <f>[19]Novembro!$K$17</f>
        <v>4.8000000000000007</v>
      </c>
      <c r="O23" s="11">
        <f>[19]Novembro!$K$18</f>
        <v>17.599999999999998</v>
      </c>
      <c r="P23" s="11">
        <f>[19]Novembro!$K$19</f>
        <v>0.2</v>
      </c>
      <c r="Q23" s="11">
        <f>[19]Novembro!$K$20</f>
        <v>0</v>
      </c>
      <c r="R23" s="11">
        <f>[19]Novembro!$K$21</f>
        <v>0</v>
      </c>
      <c r="S23" s="11">
        <f>[19]Novembro!$K$22</f>
        <v>0</v>
      </c>
      <c r="T23" s="11">
        <f>[19]Novembro!$K$23</f>
        <v>0</v>
      </c>
      <c r="U23" s="11">
        <f>[19]Novembro!$K$24</f>
        <v>0</v>
      </c>
      <c r="V23" s="11">
        <f>[19]Novembro!$K$25</f>
        <v>0</v>
      </c>
      <c r="W23" s="11">
        <f>[19]Novembro!$K$26</f>
        <v>0</v>
      </c>
      <c r="X23" s="11">
        <f>[19]Novembro!$K$27</f>
        <v>2.2000000000000002</v>
      </c>
      <c r="Y23" s="11">
        <f>[19]Novembro!$K$28</f>
        <v>0</v>
      </c>
      <c r="Z23" s="11">
        <f>[19]Novembro!$K$29</f>
        <v>0</v>
      </c>
      <c r="AA23" s="11">
        <f>[19]Novembro!$K$30</f>
        <v>10.6</v>
      </c>
      <c r="AB23" s="11">
        <f>[19]Novembro!$K$31</f>
        <v>10.200000000000001</v>
      </c>
      <c r="AC23" s="11">
        <f>[19]Novembro!$K$32</f>
        <v>0</v>
      </c>
      <c r="AD23" s="11">
        <f>[19]Novembro!$K$33</f>
        <v>0</v>
      </c>
      <c r="AE23" s="11">
        <f>[19]Novembro!$K$34</f>
        <v>6.4</v>
      </c>
      <c r="AF23" s="15">
        <f t="shared" ref="AF23:AF49" si="9">SUM(B23:AE23)</f>
        <v>80.400000000000006</v>
      </c>
      <c r="AG23" s="16">
        <f t="shared" ref="AG23:AG49" si="10">MAX(B23:AE23)</f>
        <v>17.599999999999998</v>
      </c>
      <c r="AH23" s="67">
        <f t="shared" ref="AH23:AH49" si="11">COUNTIF(B23:AE23,"=0,0")</f>
        <v>17</v>
      </c>
    </row>
    <row r="24" spans="1:36" x14ac:dyDescent="0.2">
      <c r="A24" s="58" t="s">
        <v>169</v>
      </c>
      <c r="B24" s="11" t="str">
        <f>[20]Novembro!$K$5</f>
        <v>*</v>
      </c>
      <c r="C24" s="11" t="str">
        <f>[20]Novembro!$K$6</f>
        <v>*</v>
      </c>
      <c r="D24" s="11" t="str">
        <f>[20]Novembro!$K$7</f>
        <v>*</v>
      </c>
      <c r="E24" s="11" t="str">
        <f>[20]Novembro!$K$8</f>
        <v>*</v>
      </c>
      <c r="F24" s="11" t="str">
        <f>[20]Novembro!$K$9</f>
        <v>*</v>
      </c>
      <c r="G24" s="11" t="str">
        <f>[20]Novembro!$K$10</f>
        <v>*</v>
      </c>
      <c r="H24" s="11" t="str">
        <f>[20]Novembro!$K$11</f>
        <v>*</v>
      </c>
      <c r="I24" s="11" t="str">
        <f>[20]Novembro!$K$12</f>
        <v>*</v>
      </c>
      <c r="J24" s="11" t="str">
        <f>[20]Novembro!$K$13</f>
        <v>*</v>
      </c>
      <c r="K24" s="11" t="str">
        <f>[20]Novembro!$K$14</f>
        <v>*</v>
      </c>
      <c r="L24" s="11" t="str">
        <f>[20]Novembro!$K$15</f>
        <v>*</v>
      </c>
      <c r="M24" s="11" t="str">
        <f>[20]Novembro!$K$16</f>
        <v>*</v>
      </c>
      <c r="N24" s="11" t="str">
        <f>[20]Novembro!$K$17</f>
        <v>*</v>
      </c>
      <c r="O24" s="11" t="str">
        <f>[20]Novembro!$K$18</f>
        <v>*</v>
      </c>
      <c r="P24" s="11" t="str">
        <f>[20]Novembro!$K$19</f>
        <v>*</v>
      </c>
      <c r="Q24" s="11" t="str">
        <f>[20]Novembro!$K$20</f>
        <v>*</v>
      </c>
      <c r="R24" s="11" t="str">
        <f>[20]Novembro!$K$21</f>
        <v>*</v>
      </c>
      <c r="S24" s="11" t="str">
        <f>[20]Novembro!$K$22</f>
        <v>*</v>
      </c>
      <c r="T24" s="11" t="str">
        <f>[20]Novembro!$K$23</f>
        <v>*</v>
      </c>
      <c r="U24" s="11" t="str">
        <f>[20]Novembro!$K$24</f>
        <v>*</v>
      </c>
      <c r="V24" s="11" t="str">
        <f>[20]Novembro!$K$25</f>
        <v>*</v>
      </c>
      <c r="W24" s="11" t="str">
        <f>[20]Novembro!$K$26</f>
        <v>*</v>
      </c>
      <c r="X24" s="11" t="str">
        <f>[20]Novembro!$K$27</f>
        <v>*</v>
      </c>
      <c r="Y24" s="11" t="str">
        <f>[20]Novembro!$K$28</f>
        <v>*</v>
      </c>
      <c r="Z24" s="11" t="str">
        <f>[20]Novembro!$K$29</f>
        <v>*</v>
      </c>
      <c r="AA24" s="11" t="str">
        <f>[20]Novembro!$K$30</f>
        <v>*</v>
      </c>
      <c r="AB24" s="11" t="str">
        <f>[20]Novembro!$K$31</f>
        <v>*</v>
      </c>
      <c r="AC24" s="11" t="str">
        <f>[20]Novembro!$K$32</f>
        <v>*</v>
      </c>
      <c r="AD24" s="11" t="str">
        <f>[20]Novembro!$K$33</f>
        <v>*</v>
      </c>
      <c r="AE24" s="11" t="str">
        <f>[20]Novembro!$K$34</f>
        <v>*</v>
      </c>
      <c r="AF24" s="15" t="s">
        <v>226</v>
      </c>
      <c r="AG24" s="16" t="s">
        <v>226</v>
      </c>
      <c r="AH24" s="67" t="s">
        <v>226</v>
      </c>
    </row>
    <row r="25" spans="1:36" x14ac:dyDescent="0.2">
      <c r="A25" s="58" t="s">
        <v>170</v>
      </c>
      <c r="B25" s="11">
        <f>[21]Novembro!$K$5</f>
        <v>0</v>
      </c>
      <c r="C25" s="11">
        <f>[21]Novembro!$K$6</f>
        <v>0</v>
      </c>
      <c r="D25" s="11">
        <f>[21]Novembro!$K$7</f>
        <v>0</v>
      </c>
      <c r="E25" s="11">
        <f>[21]Novembro!$K$8</f>
        <v>1</v>
      </c>
      <c r="F25" s="11">
        <f>[21]Novembro!$K$9</f>
        <v>0</v>
      </c>
      <c r="G25" s="11">
        <f>[21]Novembro!$K$10</f>
        <v>2.4</v>
      </c>
      <c r="H25" s="11">
        <f>[21]Novembro!$K$11</f>
        <v>2.4</v>
      </c>
      <c r="I25" s="11">
        <f>[21]Novembro!$K$12</f>
        <v>0.2</v>
      </c>
      <c r="J25" s="11">
        <f>[21]Novembro!$K$13</f>
        <v>0</v>
      </c>
      <c r="K25" s="11">
        <f>[21]Novembro!$K$14</f>
        <v>11.6</v>
      </c>
      <c r="L25" s="11">
        <f>[21]Novembro!$K$15</f>
        <v>0</v>
      </c>
      <c r="M25" s="11">
        <f>[21]Novembro!$K$16</f>
        <v>0</v>
      </c>
      <c r="N25" s="11">
        <f>[21]Novembro!$K$17</f>
        <v>0.6</v>
      </c>
      <c r="O25" s="11">
        <f>[21]Novembro!$K$18</f>
        <v>2</v>
      </c>
      <c r="P25" s="11">
        <f>[21]Novembro!$K$19</f>
        <v>0.2</v>
      </c>
      <c r="Q25" s="11">
        <f>[21]Novembro!$K$20</f>
        <v>0</v>
      </c>
      <c r="R25" s="11">
        <f>[21]Novembro!$K$21</f>
        <v>0</v>
      </c>
      <c r="S25" s="11">
        <f>[21]Novembro!$K$22</f>
        <v>0</v>
      </c>
      <c r="T25" s="11">
        <f>[21]Novembro!$K$23</f>
        <v>0</v>
      </c>
      <c r="U25" s="11">
        <f>[21]Novembro!$K$24</f>
        <v>0</v>
      </c>
      <c r="V25" s="11">
        <f>[21]Novembro!$K$25</f>
        <v>0</v>
      </c>
      <c r="W25" s="11">
        <f>[21]Novembro!$K$26</f>
        <v>0</v>
      </c>
      <c r="X25" s="11">
        <f>[21]Novembro!$K$27</f>
        <v>0</v>
      </c>
      <c r="Y25" s="11">
        <f>[21]Novembro!$K$28</f>
        <v>0</v>
      </c>
      <c r="Z25" s="11">
        <f>[21]Novembro!$K$29</f>
        <v>0</v>
      </c>
      <c r="AA25" s="11">
        <f>[21]Novembro!$K$30</f>
        <v>16.8</v>
      </c>
      <c r="AB25" s="11">
        <f>[21]Novembro!$K$31</f>
        <v>74.000000000000014</v>
      </c>
      <c r="AC25" s="11">
        <f>[21]Novembro!$K$32</f>
        <v>0.2</v>
      </c>
      <c r="AD25" s="11">
        <f>[21]Novembro!$K$33</f>
        <v>0</v>
      </c>
      <c r="AE25" s="11">
        <f>[21]Novembro!$K$34</f>
        <v>0</v>
      </c>
      <c r="AF25" s="15">
        <f t="shared" ref="AF25:AF26" si="12">SUM(B25:AE25)</f>
        <v>111.40000000000002</v>
      </c>
      <c r="AG25" s="16">
        <f t="shared" ref="AG25:AG26" si="13">MAX(B25:AE25)</f>
        <v>74.000000000000014</v>
      </c>
      <c r="AH25" s="67">
        <f t="shared" ref="AH25:AH26" si="14">COUNTIF(B25:AE25,"=0,0")</f>
        <v>19</v>
      </c>
      <c r="AI25" s="12" t="s">
        <v>47</v>
      </c>
    </row>
    <row r="26" spans="1:36" x14ac:dyDescent="0.2">
      <c r="A26" s="58" t="s">
        <v>171</v>
      </c>
      <c r="B26" s="11">
        <f>[22]Novembro!$K$5</f>
        <v>0</v>
      </c>
      <c r="C26" s="11">
        <f>[22]Novembro!$K$6</f>
        <v>0</v>
      </c>
      <c r="D26" s="11">
        <f>[22]Novembro!$K$7</f>
        <v>6.8</v>
      </c>
      <c r="E26" s="11">
        <f>[22]Novembro!$K$8</f>
        <v>0</v>
      </c>
      <c r="F26" s="11">
        <f>[22]Novembro!$K$9</f>
        <v>0</v>
      </c>
      <c r="G26" s="11">
        <f>[22]Novembro!$K$10</f>
        <v>0</v>
      </c>
      <c r="H26" s="11">
        <f>[22]Novembro!$K$11</f>
        <v>0</v>
      </c>
      <c r="I26" s="11">
        <f>[22]Novembro!$K$12</f>
        <v>3.6</v>
      </c>
      <c r="J26" s="11">
        <f>[22]Novembro!$K$13</f>
        <v>0</v>
      </c>
      <c r="K26" s="11">
        <f>[22]Novembro!$K$14</f>
        <v>0.6</v>
      </c>
      <c r="L26" s="11">
        <f>[22]Novembro!$K$15</f>
        <v>6.6</v>
      </c>
      <c r="M26" s="11">
        <f>[22]Novembro!$K$16</f>
        <v>0</v>
      </c>
      <c r="N26" s="11">
        <f>[22]Novembro!$K$17</f>
        <v>12.200000000000001</v>
      </c>
      <c r="O26" s="11">
        <f>[22]Novembro!$K$18</f>
        <v>11.200000000000001</v>
      </c>
      <c r="P26" s="11">
        <f>[22]Novembro!$K$19</f>
        <v>0</v>
      </c>
      <c r="Q26" s="11">
        <f>[22]Novembro!$K$20</f>
        <v>0</v>
      </c>
      <c r="R26" s="11">
        <f>[22]Novembro!$K$21</f>
        <v>0</v>
      </c>
      <c r="S26" s="11">
        <f>[22]Novembro!$K$22</f>
        <v>0</v>
      </c>
      <c r="T26" s="11">
        <f>[22]Novembro!$K$23</f>
        <v>0</v>
      </c>
      <c r="U26" s="11">
        <f>[22]Novembro!$K$24</f>
        <v>0</v>
      </c>
      <c r="V26" s="11">
        <f>[22]Novembro!$K$25</f>
        <v>0</v>
      </c>
      <c r="W26" s="11">
        <f>[22]Novembro!$K$26</f>
        <v>0</v>
      </c>
      <c r="X26" s="11">
        <f>[22]Novembro!$K$27</f>
        <v>15.799999999999999</v>
      </c>
      <c r="Y26" s="11">
        <f>[22]Novembro!$K$28</f>
        <v>0</v>
      </c>
      <c r="Z26" s="11">
        <f>[22]Novembro!$K$29</f>
        <v>10.600000000000001</v>
      </c>
      <c r="AA26" s="11">
        <f>[22]Novembro!$K$30</f>
        <v>2.6000000000000005</v>
      </c>
      <c r="AB26" s="11">
        <f>[22]Novembro!$K$31</f>
        <v>39.200000000000003</v>
      </c>
      <c r="AC26" s="11">
        <f>[22]Novembro!$K$32</f>
        <v>0</v>
      </c>
      <c r="AD26" s="11">
        <f>[22]Novembro!$K$33</f>
        <v>0</v>
      </c>
      <c r="AE26" s="11">
        <f>[22]Novembro!$K$34</f>
        <v>0</v>
      </c>
      <c r="AF26" s="15">
        <f t="shared" si="12"/>
        <v>109.2</v>
      </c>
      <c r="AG26" s="16">
        <f t="shared" si="13"/>
        <v>39.200000000000003</v>
      </c>
      <c r="AH26" s="67">
        <f t="shared" si="14"/>
        <v>20</v>
      </c>
    </row>
    <row r="27" spans="1:36" x14ac:dyDescent="0.2">
      <c r="A27" s="58" t="s">
        <v>8</v>
      </c>
      <c r="B27" s="11">
        <f>[23]Novembro!$K$5</f>
        <v>0</v>
      </c>
      <c r="C27" s="11">
        <f>[23]Novembro!$K$6</f>
        <v>0</v>
      </c>
      <c r="D27" s="11">
        <f>[23]Novembro!$K$7</f>
        <v>0</v>
      </c>
      <c r="E27" s="11">
        <f>[23]Novembro!$K$8</f>
        <v>0</v>
      </c>
      <c r="F27" s="11">
        <f>[23]Novembro!$K$9</f>
        <v>3.8000000000000003</v>
      </c>
      <c r="G27" s="11">
        <f>[23]Novembro!$K$10</f>
        <v>0</v>
      </c>
      <c r="H27" s="11">
        <f>[23]Novembro!$K$11</f>
        <v>1</v>
      </c>
      <c r="I27" s="11">
        <f>[23]Novembro!$K$12</f>
        <v>13.600000000000001</v>
      </c>
      <c r="J27" s="11">
        <f>[23]Novembro!$K$13</f>
        <v>0</v>
      </c>
      <c r="K27" s="11">
        <f>[23]Novembro!$K$14</f>
        <v>4.2</v>
      </c>
      <c r="L27" s="11">
        <f>[23]Novembro!$K$15</f>
        <v>0</v>
      </c>
      <c r="M27" s="11">
        <f>[23]Novembro!$K$16</f>
        <v>0</v>
      </c>
      <c r="N27" s="11">
        <f>[23]Novembro!$K$17</f>
        <v>0</v>
      </c>
      <c r="O27" s="11">
        <f>[23]Novembro!$K$18</f>
        <v>0</v>
      </c>
      <c r="P27" s="11">
        <f>[23]Novembro!$K$19</f>
        <v>0</v>
      </c>
      <c r="Q27" s="11">
        <f>[23]Novembro!$K$20</f>
        <v>0</v>
      </c>
      <c r="R27" s="11">
        <f>[23]Novembro!$K$21</f>
        <v>0</v>
      </c>
      <c r="S27" s="11">
        <f>[23]Novembro!$K$22</f>
        <v>0</v>
      </c>
      <c r="T27" s="11">
        <f>[23]Novembro!$K$23</f>
        <v>0</v>
      </c>
      <c r="U27" s="11">
        <f>[23]Novembro!$K$24</f>
        <v>0</v>
      </c>
      <c r="V27" s="11">
        <f>[23]Novembro!$K$25</f>
        <v>0</v>
      </c>
      <c r="W27" s="11">
        <f>[23]Novembro!$K$26</f>
        <v>0</v>
      </c>
      <c r="X27" s="11">
        <f>[23]Novembro!$K$27</f>
        <v>0</v>
      </c>
      <c r="Y27" s="11">
        <f>[23]Novembro!$K$28</f>
        <v>0</v>
      </c>
      <c r="Z27" s="11">
        <f>[23]Novembro!$K$29</f>
        <v>0</v>
      </c>
      <c r="AA27" s="11">
        <f>[23]Novembro!$K$30</f>
        <v>2.6000000000000005</v>
      </c>
      <c r="AB27" s="11">
        <f>[23]Novembro!$K$31</f>
        <v>43.600000000000009</v>
      </c>
      <c r="AC27" s="11">
        <f>[23]Novembro!$K$32</f>
        <v>9</v>
      </c>
      <c r="AD27" s="11">
        <f>[23]Novembro!$K$33</f>
        <v>0</v>
      </c>
      <c r="AE27" s="11">
        <f>[23]Novembro!$K$34</f>
        <v>0</v>
      </c>
      <c r="AF27" s="15">
        <f t="shared" si="9"/>
        <v>77.800000000000011</v>
      </c>
      <c r="AG27" s="16">
        <f t="shared" si="10"/>
        <v>43.600000000000009</v>
      </c>
      <c r="AH27" s="67">
        <f t="shared" si="11"/>
        <v>23</v>
      </c>
    </row>
    <row r="28" spans="1:36" x14ac:dyDescent="0.2">
      <c r="A28" s="58" t="s">
        <v>9</v>
      </c>
      <c r="B28" s="11">
        <f>[24]Novembro!$K$5</f>
        <v>0</v>
      </c>
      <c r="C28" s="11">
        <f>[24]Novembro!$K$6</f>
        <v>0</v>
      </c>
      <c r="D28" s="11">
        <f>[24]Novembro!$K$7</f>
        <v>0</v>
      </c>
      <c r="E28" s="11">
        <f>[24]Novembro!$K$8</f>
        <v>0</v>
      </c>
      <c r="F28" s="11">
        <f>[24]Novembro!$K$9</f>
        <v>0.8</v>
      </c>
      <c r="G28" s="11">
        <f>[24]Novembro!$K$10</f>
        <v>0</v>
      </c>
      <c r="H28" s="11">
        <f>[24]Novembro!$K$11</f>
        <v>0</v>
      </c>
      <c r="I28" s="11">
        <f>[24]Novembro!$K$12</f>
        <v>4</v>
      </c>
      <c r="J28" s="11">
        <f>[24]Novembro!$K$13</f>
        <v>0</v>
      </c>
      <c r="K28" s="11">
        <f>[24]Novembro!$K$14</f>
        <v>1</v>
      </c>
      <c r="L28" s="11">
        <f>[24]Novembro!$K$15</f>
        <v>8.4</v>
      </c>
      <c r="M28" s="11">
        <f>[24]Novembro!$K$16</f>
        <v>0</v>
      </c>
      <c r="N28" s="11">
        <f>[24]Novembro!$K$17</f>
        <v>6</v>
      </c>
      <c r="O28" s="11">
        <f>[24]Novembro!$K$18</f>
        <v>8</v>
      </c>
      <c r="P28" s="11">
        <f>[24]Novembro!$K$19</f>
        <v>0</v>
      </c>
      <c r="Q28" s="11">
        <f>[24]Novembro!$K$20</f>
        <v>0</v>
      </c>
      <c r="R28" s="11">
        <f>[24]Novembro!$K$21</f>
        <v>0</v>
      </c>
      <c r="S28" s="11">
        <f>[24]Novembro!$K$22</f>
        <v>0</v>
      </c>
      <c r="T28" s="11">
        <f>[24]Novembro!$K$23</f>
        <v>0</v>
      </c>
      <c r="U28" s="11">
        <f>[24]Novembro!$K$24</f>
        <v>0</v>
      </c>
      <c r="V28" s="11">
        <f>[24]Novembro!$K$25</f>
        <v>0</v>
      </c>
      <c r="W28" s="11">
        <f>[24]Novembro!$K$26</f>
        <v>0</v>
      </c>
      <c r="X28" s="11">
        <f>[24]Novembro!$K$27</f>
        <v>0</v>
      </c>
      <c r="Y28" s="11">
        <f>[24]Novembro!$K$28</f>
        <v>0</v>
      </c>
      <c r="Z28" s="11">
        <f>[24]Novembro!$K$29</f>
        <v>0</v>
      </c>
      <c r="AA28" s="11">
        <f>[24]Novembro!$K$30</f>
        <v>34.6</v>
      </c>
      <c r="AB28" s="11">
        <f>[24]Novembro!$K$31</f>
        <v>28.4</v>
      </c>
      <c r="AC28" s="11">
        <f>[24]Novembro!$K$32</f>
        <v>0</v>
      </c>
      <c r="AD28" s="11">
        <f>[24]Novembro!$K$33</f>
        <v>0</v>
      </c>
      <c r="AE28" s="11">
        <f>[24]Novembro!$K$34</f>
        <v>29</v>
      </c>
      <c r="AF28" s="15">
        <f t="shared" si="9"/>
        <v>120.19999999999999</v>
      </c>
      <c r="AG28" s="16">
        <f t="shared" si="10"/>
        <v>34.6</v>
      </c>
      <c r="AH28" s="67">
        <f t="shared" si="11"/>
        <v>21</v>
      </c>
    </row>
    <row r="29" spans="1:36" x14ac:dyDescent="0.2">
      <c r="A29" s="58" t="s">
        <v>42</v>
      </c>
      <c r="B29" s="11">
        <f>[25]Novembro!$K$5</f>
        <v>0</v>
      </c>
      <c r="C29" s="11">
        <f>[25]Novembro!$K$6</f>
        <v>0</v>
      </c>
      <c r="D29" s="11">
        <f>[25]Novembro!$K$7</f>
        <v>0</v>
      </c>
      <c r="E29" s="11">
        <f>[25]Novembro!$K$8</f>
        <v>0</v>
      </c>
      <c r="F29" s="11">
        <f>[25]Novembro!$K$9</f>
        <v>7</v>
      </c>
      <c r="G29" s="11">
        <f>[25]Novembro!$K$10</f>
        <v>1</v>
      </c>
      <c r="H29" s="11">
        <f>[25]Novembro!$K$11</f>
        <v>21.4</v>
      </c>
      <c r="I29" s="11">
        <f>[25]Novembro!$K$12</f>
        <v>7.6000000000000005</v>
      </c>
      <c r="J29" s="11">
        <f>[25]Novembro!$K$13</f>
        <v>0</v>
      </c>
      <c r="K29" s="11">
        <f>[25]Novembro!$K$14</f>
        <v>32.4</v>
      </c>
      <c r="L29" s="11">
        <f>[25]Novembro!$K$15</f>
        <v>0</v>
      </c>
      <c r="M29" s="11">
        <f>[25]Novembro!$K$16</f>
        <v>0</v>
      </c>
      <c r="N29" s="11">
        <f>[25]Novembro!$K$17</f>
        <v>4.2</v>
      </c>
      <c r="O29" s="11">
        <f>[25]Novembro!$K$18</f>
        <v>22.599999999999998</v>
      </c>
      <c r="P29" s="11">
        <f>[25]Novembro!$K$19</f>
        <v>0</v>
      </c>
      <c r="Q29" s="11">
        <f>[25]Novembro!$K$20</f>
        <v>0</v>
      </c>
      <c r="R29" s="11">
        <f>[25]Novembro!$K$21</f>
        <v>0</v>
      </c>
      <c r="S29" s="11">
        <f>[25]Novembro!$K$22</f>
        <v>0</v>
      </c>
      <c r="T29" s="11">
        <f>[25]Novembro!$K$23</f>
        <v>0</v>
      </c>
      <c r="U29" s="11">
        <f>[25]Novembro!$K$24</f>
        <v>0</v>
      </c>
      <c r="V29" s="11">
        <f>[25]Novembro!$K$25</f>
        <v>0.4</v>
      </c>
      <c r="W29" s="11">
        <f>[25]Novembro!$K$26</f>
        <v>0</v>
      </c>
      <c r="X29" s="11">
        <f>[25]Novembro!$K$27</f>
        <v>0</v>
      </c>
      <c r="Y29" s="11">
        <f>[25]Novembro!$K$28</f>
        <v>0</v>
      </c>
      <c r="Z29" s="11">
        <f>[25]Novembro!$K$29</f>
        <v>0</v>
      </c>
      <c r="AA29" s="11">
        <f>[25]Novembro!$K$30</f>
        <v>0</v>
      </c>
      <c r="AB29" s="11">
        <f>[25]Novembro!$K$31</f>
        <v>16</v>
      </c>
      <c r="AC29" s="11">
        <f>[25]Novembro!$K$32</f>
        <v>0</v>
      </c>
      <c r="AD29" s="11">
        <f>[25]Novembro!$K$33</f>
        <v>0</v>
      </c>
      <c r="AE29" s="11">
        <f>[25]Novembro!$K$34</f>
        <v>0</v>
      </c>
      <c r="AF29" s="15">
        <f t="shared" si="9"/>
        <v>112.60000000000001</v>
      </c>
      <c r="AG29" s="16">
        <f t="shared" si="10"/>
        <v>32.4</v>
      </c>
      <c r="AH29" s="67">
        <f t="shared" si="11"/>
        <v>21</v>
      </c>
    </row>
    <row r="30" spans="1:36" x14ac:dyDescent="0.2">
      <c r="A30" s="58" t="s">
        <v>10</v>
      </c>
      <c r="B30" s="11">
        <f>[26]Novembro!$K$5</f>
        <v>0</v>
      </c>
      <c r="C30" s="11">
        <f>[26]Novembro!$K$6</f>
        <v>0</v>
      </c>
      <c r="D30" s="11">
        <f>[26]Novembro!$K$7</f>
        <v>0</v>
      </c>
      <c r="E30" s="11">
        <f>[26]Novembro!$K$8</f>
        <v>0</v>
      </c>
      <c r="F30" s="11">
        <f>[26]Novembro!$K$9</f>
        <v>0</v>
      </c>
      <c r="G30" s="11">
        <f>[26]Novembro!$K$10</f>
        <v>51.599999999999994</v>
      </c>
      <c r="H30" s="11">
        <f>[26]Novembro!$K$11</f>
        <v>0.2</v>
      </c>
      <c r="I30" s="11">
        <f>[26]Novembro!$K$12</f>
        <v>1.5999999999999999</v>
      </c>
      <c r="J30" s="11">
        <f>[26]Novembro!$K$13</f>
        <v>1.7999999999999998</v>
      </c>
      <c r="K30" s="11">
        <f>[26]Novembro!$K$14</f>
        <v>76.999999999999986</v>
      </c>
      <c r="L30" s="11">
        <f>[26]Novembro!$K$15</f>
        <v>0</v>
      </c>
      <c r="M30" s="11">
        <f>[26]Novembro!$K$16</f>
        <v>0</v>
      </c>
      <c r="N30" s="11">
        <f>[26]Novembro!$K$17</f>
        <v>2.2000000000000002</v>
      </c>
      <c r="O30" s="11">
        <f>[26]Novembro!$K$18</f>
        <v>2.4</v>
      </c>
      <c r="P30" s="11">
        <f>[26]Novembro!$K$19</f>
        <v>0.60000000000000009</v>
      </c>
      <c r="Q30" s="11">
        <f>[26]Novembro!$K$20</f>
        <v>0</v>
      </c>
      <c r="R30" s="11">
        <f>[26]Novembro!$K$21</f>
        <v>0.4</v>
      </c>
      <c r="S30" s="11">
        <f>[26]Novembro!$K$22</f>
        <v>0</v>
      </c>
      <c r="T30" s="11">
        <f>[26]Novembro!$K$23</f>
        <v>3.8</v>
      </c>
      <c r="U30" s="11">
        <f>[26]Novembro!$K$24</f>
        <v>1</v>
      </c>
      <c r="V30" s="11">
        <f>[26]Novembro!$K$25</f>
        <v>0.6</v>
      </c>
      <c r="W30" s="11">
        <f>[26]Novembro!$K$26</f>
        <v>0.4</v>
      </c>
      <c r="X30" s="11">
        <f>[26]Novembro!$K$27</f>
        <v>0</v>
      </c>
      <c r="Y30" s="11">
        <f>[26]Novembro!$K$28</f>
        <v>0</v>
      </c>
      <c r="Z30" s="11">
        <f>[26]Novembro!$K$29</f>
        <v>0</v>
      </c>
      <c r="AA30" s="11">
        <f>[26]Novembro!$K$30</f>
        <v>0</v>
      </c>
      <c r="AB30" s="11">
        <f>[26]Novembro!$K$31</f>
        <v>0</v>
      </c>
      <c r="AC30" s="11">
        <f>[26]Novembro!$K$32</f>
        <v>0</v>
      </c>
      <c r="AD30" s="11">
        <f>[26]Novembro!$K$33</f>
        <v>0</v>
      </c>
      <c r="AE30" s="11">
        <f>[26]Novembro!$K$34</f>
        <v>0</v>
      </c>
      <c r="AF30" s="15">
        <f t="shared" si="9"/>
        <v>143.6</v>
      </c>
      <c r="AG30" s="16">
        <f t="shared" si="10"/>
        <v>76.999999999999986</v>
      </c>
      <c r="AH30" s="67">
        <f t="shared" si="11"/>
        <v>17</v>
      </c>
    </row>
    <row r="31" spans="1:36" x14ac:dyDescent="0.2">
      <c r="A31" s="58" t="s">
        <v>172</v>
      </c>
      <c r="B31" s="11">
        <f>[27]Novembro!$K$5</f>
        <v>0</v>
      </c>
      <c r="C31" s="11">
        <f>[27]Novembro!$K$6</f>
        <v>0</v>
      </c>
      <c r="D31" s="11">
        <f>[27]Novembro!$K$7</f>
        <v>0</v>
      </c>
      <c r="E31" s="11">
        <f>[27]Novembro!$K$8</f>
        <v>0</v>
      </c>
      <c r="F31" s="11">
        <f>[27]Novembro!$K$9</f>
        <v>0</v>
      </c>
      <c r="G31" s="11">
        <f>[27]Novembro!$K$10</f>
        <v>0</v>
      </c>
      <c r="H31" s="11">
        <f>[27]Novembro!$K$11</f>
        <v>6.2</v>
      </c>
      <c r="I31" s="11">
        <f>[27]Novembro!$K$12</f>
        <v>0.8</v>
      </c>
      <c r="J31" s="11">
        <f>[27]Novembro!$K$13</f>
        <v>0</v>
      </c>
      <c r="K31" s="11">
        <f>[27]Novembro!$K$14</f>
        <v>0.2</v>
      </c>
      <c r="L31" s="11">
        <f>[27]Novembro!$K$15</f>
        <v>0</v>
      </c>
      <c r="M31" s="11">
        <f>[27]Novembro!$K$16</f>
        <v>0</v>
      </c>
      <c r="N31" s="11">
        <f>[27]Novembro!$K$17</f>
        <v>4.2</v>
      </c>
      <c r="O31" s="11">
        <f>[27]Novembro!$K$18</f>
        <v>0.4</v>
      </c>
      <c r="P31" s="11">
        <f>[27]Novembro!$K$19</f>
        <v>0</v>
      </c>
      <c r="Q31" s="11">
        <f>[27]Novembro!$K$20</f>
        <v>0</v>
      </c>
      <c r="R31" s="11">
        <f>[27]Novembro!$K$21</f>
        <v>0</v>
      </c>
      <c r="S31" s="11">
        <f>[27]Novembro!$K$22</f>
        <v>0</v>
      </c>
      <c r="T31" s="11">
        <f>[27]Novembro!$K$23</f>
        <v>0</v>
      </c>
      <c r="U31" s="11">
        <f>[27]Novembro!$K$24</f>
        <v>0</v>
      </c>
      <c r="V31" s="11">
        <f>[27]Novembro!$K$25</f>
        <v>1</v>
      </c>
      <c r="W31" s="11">
        <f>[27]Novembro!$K$26</f>
        <v>0</v>
      </c>
      <c r="X31" s="11">
        <f>[27]Novembro!$K$27</f>
        <v>0</v>
      </c>
      <c r="Y31" s="11">
        <f>[27]Novembro!$K$28</f>
        <v>0</v>
      </c>
      <c r="Z31" s="11">
        <f>[27]Novembro!$K$29</f>
        <v>1</v>
      </c>
      <c r="AA31" s="11">
        <f>[27]Novembro!$K$30</f>
        <v>6.4</v>
      </c>
      <c r="AB31" s="11">
        <f>[27]Novembro!$K$31</f>
        <v>44.000000000000007</v>
      </c>
      <c r="AC31" s="11">
        <f>[27]Novembro!$K$32</f>
        <v>2.8000000000000003</v>
      </c>
      <c r="AD31" s="11">
        <f>[27]Novembro!$K$33</f>
        <v>0</v>
      </c>
      <c r="AE31" s="11">
        <f>[27]Novembro!$K$34</f>
        <v>0</v>
      </c>
      <c r="AF31" s="15">
        <f>SUM(B31:AE31)</f>
        <v>67.000000000000014</v>
      </c>
      <c r="AG31" s="16">
        <f>MAX(B31:AE31)</f>
        <v>44.000000000000007</v>
      </c>
      <c r="AH31" s="67">
        <f>COUNTIF(B31:AE31,"=0,0")</f>
        <v>20</v>
      </c>
      <c r="AI31" s="12" t="s">
        <v>47</v>
      </c>
    </row>
    <row r="32" spans="1:36" x14ac:dyDescent="0.2">
      <c r="A32" s="58" t="s">
        <v>11</v>
      </c>
      <c r="B32" s="11">
        <f>[28]Novembro!$K$5</f>
        <v>0</v>
      </c>
      <c r="C32" s="11">
        <f>[28]Novembro!$K$6</f>
        <v>0.2</v>
      </c>
      <c r="D32" s="11">
        <f>[28]Novembro!$K$7</f>
        <v>0</v>
      </c>
      <c r="E32" s="11">
        <f>[28]Novembro!$K$8</f>
        <v>0</v>
      </c>
      <c r="F32" s="11">
        <f>[28]Novembro!$K$9</f>
        <v>1.6</v>
      </c>
      <c r="G32" s="11">
        <f>[28]Novembro!$K$10</f>
        <v>0.2</v>
      </c>
      <c r="H32" s="11">
        <f>[28]Novembro!$K$11</f>
        <v>2.8</v>
      </c>
      <c r="I32" s="11">
        <f>[28]Novembro!$K$12</f>
        <v>0</v>
      </c>
      <c r="J32" s="11">
        <f>[28]Novembro!$K$13</f>
        <v>0</v>
      </c>
      <c r="K32" s="11">
        <f>[28]Novembro!$K$14</f>
        <v>0</v>
      </c>
      <c r="L32" s="11">
        <f>[28]Novembro!$K$15</f>
        <v>0</v>
      </c>
      <c r="M32" s="11" t="str">
        <f>[28]Novembro!$K$16</f>
        <v>*</v>
      </c>
      <c r="N32" s="11" t="str">
        <f>[28]Novembro!$K$17</f>
        <v>*</v>
      </c>
      <c r="O32" s="11" t="str">
        <f>[28]Novembro!$K$18</f>
        <v>*</v>
      </c>
      <c r="P32" s="11" t="str">
        <f>[28]Novembro!$K$19</f>
        <v>*</v>
      </c>
      <c r="Q32" s="11" t="str">
        <f>[28]Novembro!$K$20</f>
        <v>*</v>
      </c>
      <c r="R32" s="11" t="str">
        <f>[28]Novembro!$K$21</f>
        <v>*</v>
      </c>
      <c r="S32" s="11" t="str">
        <f>[28]Novembro!$K$22</f>
        <v>*</v>
      </c>
      <c r="T32" s="11" t="str">
        <f>[28]Novembro!$K$23</f>
        <v>*</v>
      </c>
      <c r="U32" s="11" t="str">
        <f>[28]Novembro!$K$24</f>
        <v>*</v>
      </c>
      <c r="V32" s="11">
        <f>[28]Novembro!$K$25</f>
        <v>0</v>
      </c>
      <c r="W32" s="11" t="str">
        <f>[28]Novembro!$K$26</f>
        <v>*</v>
      </c>
      <c r="X32" s="11" t="str">
        <f>[28]Novembro!$K$27</f>
        <v>*</v>
      </c>
      <c r="Y32" s="11" t="str">
        <f>[28]Novembro!$K$28</f>
        <v>*</v>
      </c>
      <c r="Z32" s="11" t="str">
        <f>[28]Novembro!$K$29</f>
        <v>*</v>
      </c>
      <c r="AA32" s="11" t="str">
        <f>[28]Novembro!$K$30</f>
        <v>*</v>
      </c>
      <c r="AB32" s="11" t="str">
        <f>[28]Novembro!$K$31</f>
        <v>*</v>
      </c>
      <c r="AC32" s="11" t="str">
        <f>[28]Novembro!$K$32</f>
        <v>*</v>
      </c>
      <c r="AD32" s="11" t="str">
        <f>[28]Novembro!$K$33</f>
        <v>*</v>
      </c>
      <c r="AE32" s="11" t="str">
        <f>[28]Novembro!$K$34</f>
        <v>*</v>
      </c>
      <c r="AF32" s="15">
        <f t="shared" si="9"/>
        <v>4.8</v>
      </c>
      <c r="AG32" s="16">
        <f t="shared" si="10"/>
        <v>2.8</v>
      </c>
      <c r="AH32" s="67">
        <f t="shared" si="11"/>
        <v>8</v>
      </c>
    </row>
    <row r="33" spans="1:36" s="5" customFormat="1" x14ac:dyDescent="0.2">
      <c r="A33" s="58" t="s">
        <v>12</v>
      </c>
      <c r="B33" s="11">
        <f>[29]Novembro!$K$5</f>
        <v>0.2</v>
      </c>
      <c r="C33" s="11">
        <f>[29]Novembro!$K$6</f>
        <v>0</v>
      </c>
      <c r="D33" s="11">
        <f>[29]Novembro!$K$7</f>
        <v>0</v>
      </c>
      <c r="E33" s="11">
        <f>[29]Novembro!$K$8</f>
        <v>0</v>
      </c>
      <c r="F33" s="11">
        <f>[29]Novembro!$K$9</f>
        <v>0</v>
      </c>
      <c r="G33" s="11" t="str">
        <f>[29]Novembro!$K$10</f>
        <v>*</v>
      </c>
      <c r="H33" s="11" t="str">
        <f>[29]Novembro!$K$11</f>
        <v>*</v>
      </c>
      <c r="I33" s="11" t="str">
        <f>[29]Novembro!$K$12</f>
        <v>*</v>
      </c>
      <c r="J33" s="11" t="str">
        <f>[29]Novembro!$K$13</f>
        <v>*</v>
      </c>
      <c r="K33" s="11" t="str">
        <f>[29]Novembro!$K$14</f>
        <v>*</v>
      </c>
      <c r="L33" s="11" t="str">
        <f>[29]Novembro!$K$15</f>
        <v>*</v>
      </c>
      <c r="M33" s="11" t="str">
        <f>[29]Novembro!$K$16</f>
        <v>*</v>
      </c>
      <c r="N33" s="11" t="str">
        <f>[29]Novembro!$K$17</f>
        <v>*</v>
      </c>
      <c r="O33" s="11" t="str">
        <f>[29]Novembro!$K$18</f>
        <v>*</v>
      </c>
      <c r="P33" s="11" t="str">
        <f>[29]Novembro!$K$19</f>
        <v>*</v>
      </c>
      <c r="Q33" s="11" t="str">
        <f>[29]Novembro!$K$20</f>
        <v>*</v>
      </c>
      <c r="R33" s="11" t="str">
        <f>[29]Novembro!$K$21</f>
        <v>*</v>
      </c>
      <c r="S33" s="11" t="str">
        <f>[29]Novembro!$K$22</f>
        <v>*</v>
      </c>
      <c r="T33" s="11" t="str">
        <f>[29]Novembro!$K$23</f>
        <v>*</v>
      </c>
      <c r="U33" s="11" t="str">
        <f>[29]Novembro!$K$24</f>
        <v>*</v>
      </c>
      <c r="V33" s="11" t="str">
        <f>[29]Novembro!$K$25</f>
        <v>*</v>
      </c>
      <c r="W33" s="11">
        <f>[29]Novembro!$K$26</f>
        <v>0</v>
      </c>
      <c r="X33" s="11">
        <f>[29]Novembro!$K$27</f>
        <v>0</v>
      </c>
      <c r="Y33" s="11">
        <f>[29]Novembro!$K$28</f>
        <v>0</v>
      </c>
      <c r="Z33" s="11">
        <f>[29]Novembro!$K$29</f>
        <v>0.2</v>
      </c>
      <c r="AA33" s="11">
        <f>[29]Novembro!$K$30</f>
        <v>0</v>
      </c>
      <c r="AB33" s="11">
        <f>[29]Novembro!$K$31</f>
        <v>43.8</v>
      </c>
      <c r="AC33" s="11">
        <f>[29]Novembro!$K$32</f>
        <v>1.7999999999999998</v>
      </c>
      <c r="AD33" s="11">
        <f>[29]Novembro!$K$33</f>
        <v>0</v>
      </c>
      <c r="AE33" s="11">
        <f>[29]Novembro!$K$34</f>
        <v>0</v>
      </c>
      <c r="AF33" s="15">
        <f t="shared" si="9"/>
        <v>45.999999999999993</v>
      </c>
      <c r="AG33" s="16">
        <f t="shared" si="10"/>
        <v>43.8</v>
      </c>
      <c r="AH33" s="67">
        <f t="shared" si="11"/>
        <v>10</v>
      </c>
    </row>
    <row r="34" spans="1:36" x14ac:dyDescent="0.2">
      <c r="A34" s="58" t="s">
        <v>13</v>
      </c>
      <c r="B34" s="11">
        <f>[30]Novembro!$K$5</f>
        <v>0</v>
      </c>
      <c r="C34" s="11">
        <f>[30]Novembro!$K$6</f>
        <v>0</v>
      </c>
      <c r="D34" s="11">
        <f>[30]Novembro!$K$7</f>
        <v>0</v>
      </c>
      <c r="E34" s="11">
        <f>[30]Novembro!$K$8</f>
        <v>0</v>
      </c>
      <c r="F34" s="11">
        <f>[30]Novembro!$K$9</f>
        <v>0</v>
      </c>
      <c r="G34" s="11">
        <f>[30]Novembro!$K$10</f>
        <v>0</v>
      </c>
      <c r="H34" s="11">
        <f>[30]Novembro!$K$11</f>
        <v>0.2</v>
      </c>
      <c r="I34" s="11">
        <f>[30]Novembro!$K$12</f>
        <v>0.2</v>
      </c>
      <c r="J34" s="11">
        <f>[30]Novembro!$K$13</f>
        <v>0</v>
      </c>
      <c r="K34" s="11">
        <f>[30]Novembro!$K$14</f>
        <v>14</v>
      </c>
      <c r="L34" s="11">
        <f>[30]Novembro!$K$15</f>
        <v>8.4</v>
      </c>
      <c r="M34" s="11">
        <f>[30]Novembro!$K$16</f>
        <v>0</v>
      </c>
      <c r="N34" s="11">
        <f>[30]Novembro!$K$17</f>
        <v>0</v>
      </c>
      <c r="O34" s="11">
        <f>[30]Novembro!$K$18</f>
        <v>8.7999999999999989</v>
      </c>
      <c r="P34" s="11">
        <f>[30]Novembro!$K$19</f>
        <v>0</v>
      </c>
      <c r="Q34" s="11">
        <f>[30]Novembro!$K$20</f>
        <v>0.4</v>
      </c>
      <c r="R34" s="11">
        <f>[30]Novembro!$K$21</f>
        <v>0.2</v>
      </c>
      <c r="S34" s="11">
        <f>[30]Novembro!$K$22</f>
        <v>0</v>
      </c>
      <c r="T34" s="11">
        <f>[30]Novembro!$K$23</f>
        <v>0</v>
      </c>
      <c r="U34" s="11">
        <f>[30]Novembro!$K$24</f>
        <v>0</v>
      </c>
      <c r="V34" s="11">
        <f>[30]Novembro!$K$25</f>
        <v>0</v>
      </c>
      <c r="W34" s="11">
        <f>[30]Novembro!$K$26</f>
        <v>0</v>
      </c>
      <c r="X34" s="11">
        <f>[30]Novembro!$K$27</f>
        <v>0.2</v>
      </c>
      <c r="Y34" s="11">
        <f>[30]Novembro!$K$28</f>
        <v>0.4</v>
      </c>
      <c r="Z34" s="11">
        <f>[30]Novembro!$K$29</f>
        <v>0</v>
      </c>
      <c r="AA34" s="11">
        <f>[30]Novembro!$K$30</f>
        <v>0</v>
      </c>
      <c r="AB34" s="11">
        <f>[30]Novembro!$K$31</f>
        <v>10</v>
      </c>
      <c r="AC34" s="11">
        <f>[30]Novembro!$K$32</f>
        <v>0.2</v>
      </c>
      <c r="AD34" s="11">
        <f>[30]Novembro!$K$33</f>
        <v>0</v>
      </c>
      <c r="AE34" s="11">
        <f>[30]Novembro!$K$34</f>
        <v>0</v>
      </c>
      <c r="AF34" s="15">
        <f t="shared" si="9"/>
        <v>43.000000000000007</v>
      </c>
      <c r="AG34" s="16">
        <f t="shared" si="10"/>
        <v>14</v>
      </c>
      <c r="AH34" s="67">
        <f t="shared" si="11"/>
        <v>19</v>
      </c>
    </row>
    <row r="35" spans="1:36" x14ac:dyDescent="0.2">
      <c r="A35" s="58" t="s">
        <v>173</v>
      </c>
      <c r="B35" s="11">
        <f>[31]Novembro!$K$5</f>
        <v>0</v>
      </c>
      <c r="C35" s="11">
        <f>[31]Novembro!$K$6</f>
        <v>0</v>
      </c>
      <c r="D35" s="11">
        <f>[31]Novembro!$K$7</f>
        <v>0</v>
      </c>
      <c r="E35" s="11">
        <f>[31]Novembro!$K$8</f>
        <v>0</v>
      </c>
      <c r="F35" s="11">
        <f>[31]Novembro!$K$9</f>
        <v>0</v>
      </c>
      <c r="G35" s="11">
        <f>[31]Novembro!$K$10</f>
        <v>0</v>
      </c>
      <c r="H35" s="11">
        <f>[31]Novembro!$K$11</f>
        <v>18.2</v>
      </c>
      <c r="I35" s="11">
        <f>[31]Novembro!$K$12</f>
        <v>5.6000000000000005</v>
      </c>
      <c r="J35" s="11">
        <f>[31]Novembro!$K$13</f>
        <v>1.2</v>
      </c>
      <c r="K35" s="11">
        <f>[31]Novembro!$K$14</f>
        <v>24</v>
      </c>
      <c r="L35" s="11">
        <f>[31]Novembro!$K$15</f>
        <v>0.2</v>
      </c>
      <c r="M35" s="11">
        <f>[31]Novembro!$K$16</f>
        <v>6.4</v>
      </c>
      <c r="N35" s="11">
        <f>[31]Novembro!$K$17</f>
        <v>41</v>
      </c>
      <c r="O35" s="11">
        <f>[31]Novembro!$K$18</f>
        <v>3.6</v>
      </c>
      <c r="P35" s="11">
        <f>[31]Novembro!$K$19</f>
        <v>0</v>
      </c>
      <c r="Q35" s="11">
        <f>[31]Novembro!$K$20</f>
        <v>0</v>
      </c>
      <c r="R35" s="11">
        <f>[31]Novembro!$K$21</f>
        <v>0</v>
      </c>
      <c r="S35" s="11">
        <f>[31]Novembro!$K$22</f>
        <v>0</v>
      </c>
      <c r="T35" s="11">
        <f>[31]Novembro!$K$23</f>
        <v>0</v>
      </c>
      <c r="U35" s="11">
        <f>[31]Novembro!$K$24</f>
        <v>0</v>
      </c>
      <c r="V35" s="11">
        <f>[31]Novembro!$K$25</f>
        <v>0</v>
      </c>
      <c r="W35" s="11">
        <f>[31]Novembro!$K$26</f>
        <v>0</v>
      </c>
      <c r="X35" s="11">
        <f>[31]Novembro!$K$27</f>
        <v>0</v>
      </c>
      <c r="Y35" s="11">
        <f>[31]Novembro!$K$28</f>
        <v>30.799999999999997</v>
      </c>
      <c r="Z35" s="11">
        <f>[31]Novembro!$K$29</f>
        <v>0.2</v>
      </c>
      <c r="AA35" s="11">
        <f>[31]Novembro!$K$30</f>
        <v>9.6000000000000014</v>
      </c>
      <c r="AB35" s="11">
        <f>[31]Novembro!$K$31</f>
        <v>0.8</v>
      </c>
      <c r="AC35" s="11">
        <f>[31]Novembro!$K$32</f>
        <v>0</v>
      </c>
      <c r="AD35" s="11">
        <f>[31]Novembro!$K$33</f>
        <v>0</v>
      </c>
      <c r="AE35" s="11">
        <f>[31]Novembro!$K$34</f>
        <v>20.399999999999999</v>
      </c>
      <c r="AF35" s="15">
        <f>SUM(B35:AE35)</f>
        <v>162</v>
      </c>
      <c r="AG35" s="16">
        <f>MAX(B35:AE35)</f>
        <v>41</v>
      </c>
      <c r="AH35" s="67">
        <f>COUNTIF(B35:AE35,"=0,0")</f>
        <v>17</v>
      </c>
    </row>
    <row r="36" spans="1:36" x14ac:dyDescent="0.2">
      <c r="A36" s="58" t="s">
        <v>144</v>
      </c>
      <c r="B36" s="11" t="str">
        <f>[32]Novembro!$K$5</f>
        <v>*</v>
      </c>
      <c r="C36" s="11" t="str">
        <f>[32]Novembro!$K$6</f>
        <v>*</v>
      </c>
      <c r="D36" s="11" t="str">
        <f>[32]Novembro!$K$7</f>
        <v>*</v>
      </c>
      <c r="E36" s="11" t="str">
        <f>[32]Novembro!$K$8</f>
        <v>*</v>
      </c>
      <c r="F36" s="11" t="str">
        <f>[32]Novembro!$K$9</f>
        <v>*</v>
      </c>
      <c r="G36" s="11" t="str">
        <f>[32]Novembro!$K$10</f>
        <v>*</v>
      </c>
      <c r="H36" s="11" t="str">
        <f>[32]Novembro!$K$11</f>
        <v>*</v>
      </c>
      <c r="I36" s="11" t="str">
        <f>[32]Novembro!$K$12</f>
        <v>*</v>
      </c>
      <c r="J36" s="11" t="str">
        <f>[32]Novembro!$K$13</f>
        <v>*</v>
      </c>
      <c r="K36" s="11" t="str">
        <f>[32]Novembro!$K$14</f>
        <v>*</v>
      </c>
      <c r="L36" s="11" t="str">
        <f>[32]Novembro!$K$15</f>
        <v>*</v>
      </c>
      <c r="M36" s="11" t="str">
        <f>[32]Novembro!$K$16</f>
        <v>*</v>
      </c>
      <c r="N36" s="11" t="str">
        <f>[32]Novembro!$K$17</f>
        <v>*</v>
      </c>
      <c r="O36" s="11" t="str">
        <f>[32]Novembro!$K$18</f>
        <v>*</v>
      </c>
      <c r="P36" s="11" t="str">
        <f>[32]Novembro!$K$19</f>
        <v>*</v>
      </c>
      <c r="Q36" s="11" t="str">
        <f>[32]Novembro!$K$20</f>
        <v>*</v>
      </c>
      <c r="R36" s="11" t="str">
        <f>[32]Novembro!$K$21</f>
        <v>*</v>
      </c>
      <c r="S36" s="11" t="str">
        <f>[32]Novembro!$K$22</f>
        <v>*</v>
      </c>
      <c r="T36" s="11" t="str">
        <f>[32]Novembro!$K$23</f>
        <v>*</v>
      </c>
      <c r="U36" s="11" t="str">
        <f>[32]Novembro!$K$24</f>
        <v>*</v>
      </c>
      <c r="V36" s="11" t="str">
        <f>[32]Novembro!$K$25</f>
        <v>*</v>
      </c>
      <c r="W36" s="11" t="str">
        <f>[32]Novembro!$K$26</f>
        <v>*</v>
      </c>
      <c r="X36" s="11" t="str">
        <f>[32]Novembro!$K$27</f>
        <v>*</v>
      </c>
      <c r="Y36" s="11" t="str">
        <f>[32]Novembro!$K$28</f>
        <v>*</v>
      </c>
      <c r="Z36" s="11" t="str">
        <f>[32]Novembro!$K$29</f>
        <v>*</v>
      </c>
      <c r="AA36" s="11" t="str">
        <f>[32]Novembro!$K$30</f>
        <v>*</v>
      </c>
      <c r="AB36" s="11" t="str">
        <f>[32]Novembro!$K$31</f>
        <v>*</v>
      </c>
      <c r="AC36" s="11" t="str">
        <f>[32]Novembro!$K$32</f>
        <v>*</v>
      </c>
      <c r="AD36" s="11" t="str">
        <f>[32]Novembro!$K$33</f>
        <v>*</v>
      </c>
      <c r="AE36" s="11" t="str">
        <f>[32]Novembro!$K$34</f>
        <v>*</v>
      </c>
      <c r="AF36" s="15" t="s">
        <v>226</v>
      </c>
      <c r="AG36" s="16" t="s">
        <v>226</v>
      </c>
      <c r="AH36" s="67" t="s">
        <v>226</v>
      </c>
    </row>
    <row r="37" spans="1:36" x14ac:dyDescent="0.2">
      <c r="A37" s="58" t="s">
        <v>14</v>
      </c>
      <c r="B37" s="11">
        <f>[33]Novembro!$K$5</f>
        <v>0</v>
      </c>
      <c r="C37" s="11">
        <f>[33]Novembro!$K$6</f>
        <v>0.2</v>
      </c>
      <c r="D37" s="11">
        <f>[33]Novembro!$K$7</f>
        <v>0</v>
      </c>
      <c r="E37" s="11">
        <f>[33]Novembro!$K$8</f>
        <v>0</v>
      </c>
      <c r="F37" s="11">
        <f>[33]Novembro!$K$9</f>
        <v>0</v>
      </c>
      <c r="G37" s="11">
        <f>[33]Novembro!$K$10</f>
        <v>45.4</v>
      </c>
      <c r="H37" s="11">
        <f>[33]Novembro!$K$11</f>
        <v>8.3999999999999986</v>
      </c>
      <c r="I37" s="11">
        <f>[33]Novembro!$K$12</f>
        <v>20.400000000000002</v>
      </c>
      <c r="J37" s="11">
        <f>[33]Novembro!$K$13</f>
        <v>0</v>
      </c>
      <c r="K37" s="11">
        <f>[33]Novembro!$K$14</f>
        <v>2</v>
      </c>
      <c r="L37" s="11">
        <f>[33]Novembro!$K$15</f>
        <v>0</v>
      </c>
      <c r="M37" s="11">
        <f>[33]Novembro!$K$16</f>
        <v>0.8</v>
      </c>
      <c r="N37" s="11">
        <f>[33]Novembro!$K$17</f>
        <v>0</v>
      </c>
      <c r="O37" s="11">
        <f>[33]Novembro!$K$18</f>
        <v>0</v>
      </c>
      <c r="P37" s="11">
        <f>[33]Novembro!$K$19</f>
        <v>0.4</v>
      </c>
      <c r="Q37" s="11">
        <f>[33]Novembro!$K$20</f>
        <v>0</v>
      </c>
      <c r="R37" s="11">
        <f>[33]Novembro!$K$21</f>
        <v>0</v>
      </c>
      <c r="S37" s="11">
        <f>[33]Novembro!$K$22</f>
        <v>0</v>
      </c>
      <c r="T37" s="11">
        <f>[33]Novembro!$K$23</f>
        <v>0</v>
      </c>
      <c r="U37" s="11">
        <f>[33]Novembro!$K$24</f>
        <v>0</v>
      </c>
      <c r="V37" s="11">
        <f>[33]Novembro!$K$25</f>
        <v>8.2000000000000011</v>
      </c>
      <c r="W37" s="11">
        <f>[33]Novembro!$K$26</f>
        <v>0.2</v>
      </c>
      <c r="X37" s="11">
        <f>[33]Novembro!$K$27</f>
        <v>0</v>
      </c>
      <c r="Y37" s="11">
        <f>[33]Novembro!$K$28</f>
        <v>11.999999999999998</v>
      </c>
      <c r="Z37" s="11">
        <f>[33]Novembro!$K$29</f>
        <v>0</v>
      </c>
      <c r="AA37" s="11">
        <f>[33]Novembro!$K$30</f>
        <v>0</v>
      </c>
      <c r="AB37" s="11">
        <f>[33]Novembro!$K$31</f>
        <v>2.2000000000000002</v>
      </c>
      <c r="AC37" s="11">
        <f>[33]Novembro!$K$32</f>
        <v>5.8</v>
      </c>
      <c r="AD37" s="11">
        <f>[33]Novembro!$K$33</f>
        <v>57.800000000000018</v>
      </c>
      <c r="AE37" s="11">
        <f>[33]Novembro!$K$34</f>
        <v>5</v>
      </c>
      <c r="AF37" s="15">
        <f t="shared" si="9"/>
        <v>168.80000000000004</v>
      </c>
      <c r="AG37" s="16">
        <f t="shared" si="10"/>
        <v>57.800000000000018</v>
      </c>
      <c r="AH37" s="67">
        <f t="shared" si="11"/>
        <v>16</v>
      </c>
    </row>
    <row r="38" spans="1:36" x14ac:dyDescent="0.2">
      <c r="A38" s="58" t="s">
        <v>174</v>
      </c>
      <c r="B38" s="11">
        <f>[34]Novembro!$K$5</f>
        <v>0</v>
      </c>
      <c r="C38" s="11">
        <f>[34]Novembro!$K$6</f>
        <v>18.600000000000001</v>
      </c>
      <c r="D38" s="11">
        <f>[34]Novembro!$K$7</f>
        <v>0.2</v>
      </c>
      <c r="E38" s="11">
        <f>[34]Novembro!$K$8</f>
        <v>0</v>
      </c>
      <c r="F38" s="11">
        <f>[34]Novembro!$K$9</f>
        <v>0</v>
      </c>
      <c r="G38" s="11">
        <f>[34]Novembro!$K$10</f>
        <v>0</v>
      </c>
      <c r="H38" s="11">
        <f>[34]Novembro!$K$11</f>
        <v>0</v>
      </c>
      <c r="I38" s="11">
        <f>[34]Novembro!$K$12</f>
        <v>0.2</v>
      </c>
      <c r="J38" s="11">
        <f>[34]Novembro!$K$13</f>
        <v>11.4</v>
      </c>
      <c r="K38" s="11">
        <f>[34]Novembro!$K$14</f>
        <v>0</v>
      </c>
      <c r="L38" s="11">
        <f>[34]Novembro!$K$15</f>
        <v>0</v>
      </c>
      <c r="M38" s="11">
        <f>[34]Novembro!$K$16</f>
        <v>0.2</v>
      </c>
      <c r="N38" s="11">
        <f>[34]Novembro!$K$17</f>
        <v>4.1999999999999993</v>
      </c>
      <c r="O38" s="11">
        <f>[34]Novembro!$K$18</f>
        <v>0.2</v>
      </c>
      <c r="P38" s="11">
        <f>[34]Novembro!$K$19</f>
        <v>3.8000000000000007</v>
      </c>
      <c r="Q38" s="11">
        <f>[34]Novembro!$K$20</f>
        <v>0.2</v>
      </c>
      <c r="R38" s="11">
        <f>[34]Novembro!$K$21</f>
        <v>0</v>
      </c>
      <c r="S38" s="11">
        <f>[34]Novembro!$K$22</f>
        <v>0</v>
      </c>
      <c r="T38" s="11">
        <f>[34]Novembro!$K$23</f>
        <v>44.400000000000013</v>
      </c>
      <c r="U38" s="11">
        <f>[34]Novembro!$K$24</f>
        <v>0.4</v>
      </c>
      <c r="V38" s="11">
        <f>[34]Novembro!$K$25</f>
        <v>19</v>
      </c>
      <c r="W38" s="11">
        <f>[34]Novembro!$K$26</f>
        <v>0</v>
      </c>
      <c r="X38" s="11">
        <f>[34]Novembro!$K$27</f>
        <v>0</v>
      </c>
      <c r="Y38" s="11">
        <f>[34]Novembro!$K$28</f>
        <v>0</v>
      </c>
      <c r="Z38" s="11">
        <f>[34]Novembro!$K$29</f>
        <v>0</v>
      </c>
      <c r="AA38" s="11">
        <f>[34]Novembro!$K$30</f>
        <v>23.6</v>
      </c>
      <c r="AB38" s="11">
        <f>[34]Novembro!$K$31</f>
        <v>23.4</v>
      </c>
      <c r="AC38" s="11">
        <f>[34]Novembro!$K$32</f>
        <v>2.4</v>
      </c>
      <c r="AD38" s="11">
        <f>[34]Novembro!$K$33</f>
        <v>1.2</v>
      </c>
      <c r="AE38" s="11">
        <f>[34]Novembro!$K$34</f>
        <v>0</v>
      </c>
      <c r="AF38" s="15">
        <f>SUM(B38:AE38)</f>
        <v>153.4</v>
      </c>
      <c r="AG38" s="16">
        <f>MAX(B38:AE38)</f>
        <v>44.400000000000013</v>
      </c>
      <c r="AH38" s="67">
        <f>COUNTIF(B38:AE38,"=0,0")</f>
        <v>14</v>
      </c>
    </row>
    <row r="39" spans="1:36" x14ac:dyDescent="0.2">
      <c r="A39" s="58" t="s">
        <v>15</v>
      </c>
      <c r="B39" s="11">
        <f>[35]Novembro!$K$5</f>
        <v>0</v>
      </c>
      <c r="C39" s="11">
        <f>[35]Novembro!$K$6</f>
        <v>0</v>
      </c>
      <c r="D39" s="11">
        <f>[35]Novembro!$K$7</f>
        <v>0</v>
      </c>
      <c r="E39" s="11">
        <f>[35]Novembro!$K$8</f>
        <v>0</v>
      </c>
      <c r="F39" s="11">
        <f>[35]Novembro!$K$9</f>
        <v>0</v>
      </c>
      <c r="G39" s="11">
        <f>[35]Novembro!$K$10</f>
        <v>2.2000000000000002</v>
      </c>
      <c r="H39" s="11">
        <f>[35]Novembro!$K$11</f>
        <v>57.2</v>
      </c>
      <c r="I39" s="11">
        <f>[35]Novembro!$K$12</f>
        <v>0</v>
      </c>
      <c r="J39" s="11">
        <f>[35]Novembro!$K$13</f>
        <v>0</v>
      </c>
      <c r="K39" s="11">
        <f>[35]Novembro!$K$14</f>
        <v>40.200000000000003</v>
      </c>
      <c r="L39" s="11">
        <f>[35]Novembro!$K$15</f>
        <v>1.2</v>
      </c>
      <c r="M39" s="11">
        <f>[35]Novembro!$K$16</f>
        <v>0</v>
      </c>
      <c r="N39" s="11">
        <f>[35]Novembro!$K$17</f>
        <v>20.399999999999999</v>
      </c>
      <c r="O39" s="11">
        <f>[35]Novembro!$K$18</f>
        <v>38</v>
      </c>
      <c r="P39" s="11">
        <f>[35]Novembro!$K$19</f>
        <v>0</v>
      </c>
      <c r="Q39" s="11">
        <f>[35]Novembro!$K$20</f>
        <v>0</v>
      </c>
      <c r="R39" s="11">
        <f>[35]Novembro!$K$21</f>
        <v>0</v>
      </c>
      <c r="S39" s="11">
        <f>[35]Novembro!$K$22</f>
        <v>0</v>
      </c>
      <c r="T39" s="11">
        <f>[35]Novembro!$K$23</f>
        <v>0</v>
      </c>
      <c r="U39" s="11">
        <f>[35]Novembro!$K$24</f>
        <v>0</v>
      </c>
      <c r="V39" s="11">
        <f>[35]Novembro!$K$25</f>
        <v>0</v>
      </c>
      <c r="W39" s="11">
        <f>[35]Novembro!$K$26</f>
        <v>20.6</v>
      </c>
      <c r="X39" s="11">
        <f>[35]Novembro!$K$27</f>
        <v>0</v>
      </c>
      <c r="Y39" s="11">
        <f>[35]Novembro!$K$28</f>
        <v>0</v>
      </c>
      <c r="Z39" s="11">
        <f>[35]Novembro!$K$29</f>
        <v>0</v>
      </c>
      <c r="AA39" s="11">
        <f>[35]Novembro!$K$30</f>
        <v>0</v>
      </c>
      <c r="AB39" s="11">
        <f>[35]Novembro!$K$31</f>
        <v>51.599999999999994</v>
      </c>
      <c r="AC39" s="11">
        <f>[35]Novembro!$K$32</f>
        <v>0.2</v>
      </c>
      <c r="AD39" s="11">
        <f>[35]Novembro!$K$33</f>
        <v>0</v>
      </c>
      <c r="AE39" s="11">
        <f>[35]Novembro!$K$34</f>
        <v>0</v>
      </c>
      <c r="AF39" s="15">
        <f t="shared" si="9"/>
        <v>231.6</v>
      </c>
      <c r="AG39" s="16">
        <f t="shared" si="10"/>
        <v>57.2</v>
      </c>
      <c r="AH39" s="67">
        <f t="shared" si="11"/>
        <v>21</v>
      </c>
      <c r="AI39" s="12" t="s">
        <v>47</v>
      </c>
    </row>
    <row r="40" spans="1:36" x14ac:dyDescent="0.2">
      <c r="A40" s="58" t="s">
        <v>16</v>
      </c>
      <c r="B40" s="11">
        <f>[36]Novembro!$K$5</f>
        <v>0</v>
      </c>
      <c r="C40" s="11">
        <f>[36]Novembro!$K$6</f>
        <v>0</v>
      </c>
      <c r="D40" s="11">
        <f>[36]Novembro!$K$7</f>
        <v>0</v>
      </c>
      <c r="E40" s="11">
        <f>[36]Novembro!$K$8</f>
        <v>0</v>
      </c>
      <c r="F40" s="11">
        <f>[36]Novembro!$K$9</f>
        <v>0</v>
      </c>
      <c r="G40" s="11">
        <f>[36]Novembro!$K$10</f>
        <v>0</v>
      </c>
      <c r="H40" s="11">
        <f>[36]Novembro!$K$11</f>
        <v>0</v>
      </c>
      <c r="I40" s="11">
        <f>[36]Novembro!$K$12</f>
        <v>0</v>
      </c>
      <c r="J40" s="11">
        <f>[36]Novembro!$K$13</f>
        <v>0</v>
      </c>
      <c r="K40" s="11">
        <f>[36]Novembro!$K$14</f>
        <v>0</v>
      </c>
      <c r="L40" s="11">
        <f>[36]Novembro!$K$15</f>
        <v>0</v>
      </c>
      <c r="M40" s="11">
        <f>[36]Novembro!$K$16</f>
        <v>0</v>
      </c>
      <c r="N40" s="11">
        <f>[36]Novembro!$K$17</f>
        <v>0</v>
      </c>
      <c r="O40" s="11">
        <f>[36]Novembro!$K$18</f>
        <v>0</v>
      </c>
      <c r="P40" s="11">
        <f>[36]Novembro!$K$19</f>
        <v>0</v>
      </c>
      <c r="Q40" s="11">
        <f>[36]Novembro!$K$20</f>
        <v>0</v>
      </c>
      <c r="R40" s="11">
        <f>[36]Novembro!$K$21</f>
        <v>0</v>
      </c>
      <c r="S40" s="11">
        <f>[36]Novembro!$K$22</f>
        <v>0</v>
      </c>
      <c r="T40" s="11">
        <f>[36]Novembro!$K$23</f>
        <v>0</v>
      </c>
      <c r="U40" s="11">
        <f>[36]Novembro!$K$24</f>
        <v>0</v>
      </c>
      <c r="V40" s="11">
        <f>[36]Novembro!$K$25</f>
        <v>0</v>
      </c>
      <c r="W40" s="11">
        <f>[36]Novembro!$K$26</f>
        <v>0</v>
      </c>
      <c r="X40" s="11">
        <f>[36]Novembro!$K$27</f>
        <v>0</v>
      </c>
      <c r="Y40" s="11">
        <f>[36]Novembro!$K$28</f>
        <v>0</v>
      </c>
      <c r="Z40" s="11">
        <f>[36]Novembro!$K$29</f>
        <v>0</v>
      </c>
      <c r="AA40" s="11">
        <f>[36]Novembro!$K$30</f>
        <v>0</v>
      </c>
      <c r="AB40" s="11">
        <f>[36]Novembro!$K$31</f>
        <v>0</v>
      </c>
      <c r="AC40" s="11">
        <f>[36]Novembro!$K$32</f>
        <v>0</v>
      </c>
      <c r="AD40" s="11">
        <f>[36]Novembro!$K$33</f>
        <v>0</v>
      </c>
      <c r="AE40" s="11">
        <f>[36]Novembro!$K$34</f>
        <v>0</v>
      </c>
      <c r="AF40" s="15">
        <f t="shared" si="9"/>
        <v>0</v>
      </c>
      <c r="AG40" s="16">
        <f t="shared" si="10"/>
        <v>0</v>
      </c>
      <c r="AH40" s="67">
        <f t="shared" si="11"/>
        <v>30</v>
      </c>
    </row>
    <row r="41" spans="1:36" x14ac:dyDescent="0.2">
      <c r="A41" s="58" t="s">
        <v>175</v>
      </c>
      <c r="B41" s="11">
        <f>[37]Novembro!$K$5</f>
        <v>0</v>
      </c>
      <c r="C41" s="11">
        <f>[37]Novembro!$K$6</f>
        <v>0</v>
      </c>
      <c r="D41" s="11">
        <f>[37]Novembro!$K$7</f>
        <v>0</v>
      </c>
      <c r="E41" s="11">
        <f>[37]Novembro!$K$8</f>
        <v>0</v>
      </c>
      <c r="F41" s="11">
        <f>[37]Novembro!$K$9</f>
        <v>0</v>
      </c>
      <c r="G41" s="11">
        <f>[37]Novembro!$K$10</f>
        <v>0.2</v>
      </c>
      <c r="H41" s="11">
        <f>[37]Novembro!$K$11</f>
        <v>2.8000000000000003</v>
      </c>
      <c r="I41" s="11">
        <f>[37]Novembro!$K$12</f>
        <v>0.2</v>
      </c>
      <c r="J41" s="11">
        <f>[37]Novembro!$K$13</f>
        <v>0</v>
      </c>
      <c r="K41" s="11">
        <f>[37]Novembro!$K$14</f>
        <v>3.6</v>
      </c>
      <c r="L41" s="11">
        <f>[37]Novembro!$K$15</f>
        <v>0.2</v>
      </c>
      <c r="M41" s="11">
        <f>[37]Novembro!$K$16</f>
        <v>0</v>
      </c>
      <c r="N41" s="11">
        <f>[37]Novembro!$K$17</f>
        <v>17</v>
      </c>
      <c r="O41" s="11">
        <f>[37]Novembro!$K$18</f>
        <v>1.2000000000000002</v>
      </c>
      <c r="P41" s="11">
        <f>[37]Novembro!$K$19</f>
        <v>0.2</v>
      </c>
      <c r="Q41" s="11">
        <f>[37]Novembro!$K$20</f>
        <v>0</v>
      </c>
      <c r="R41" s="11">
        <f>[37]Novembro!$K$21</f>
        <v>0</v>
      </c>
      <c r="S41" s="11">
        <f>[37]Novembro!$K$22</f>
        <v>0</v>
      </c>
      <c r="T41" s="11">
        <f>[37]Novembro!$K$23</f>
        <v>0</v>
      </c>
      <c r="U41" s="11">
        <f>[37]Novembro!$K$24</f>
        <v>0</v>
      </c>
      <c r="V41" s="11">
        <f>[37]Novembro!$K$25</f>
        <v>0</v>
      </c>
      <c r="W41" s="11">
        <f>[37]Novembro!$K$26</f>
        <v>0</v>
      </c>
      <c r="X41" s="11">
        <f>[37]Novembro!$K$27</f>
        <v>0</v>
      </c>
      <c r="Y41" s="11">
        <f>[37]Novembro!$K$28</f>
        <v>1.2000000000000002</v>
      </c>
      <c r="Z41" s="11">
        <f>[37]Novembro!$K$29</f>
        <v>3.8000000000000003</v>
      </c>
      <c r="AA41" s="11">
        <f>[37]Novembro!$K$30</f>
        <v>15.6</v>
      </c>
      <c r="AB41" s="11">
        <f>[37]Novembro!$K$31</f>
        <v>0.6</v>
      </c>
      <c r="AC41" s="11">
        <f>[37]Novembro!$K$32</f>
        <v>73.2</v>
      </c>
      <c r="AD41" s="11">
        <f>[37]Novembro!$K$33</f>
        <v>0</v>
      </c>
      <c r="AE41" s="11">
        <f>[37]Novembro!$K$34</f>
        <v>16.599999999999998</v>
      </c>
      <c r="AF41" s="15">
        <f t="shared" si="9"/>
        <v>136.4</v>
      </c>
      <c r="AG41" s="16">
        <f t="shared" si="10"/>
        <v>73.2</v>
      </c>
      <c r="AH41" s="67">
        <f t="shared" si="11"/>
        <v>16</v>
      </c>
    </row>
    <row r="42" spans="1:36" x14ac:dyDescent="0.2">
      <c r="A42" s="58" t="s">
        <v>17</v>
      </c>
      <c r="B42" s="11">
        <f>[38]Novembro!$K$5</f>
        <v>0</v>
      </c>
      <c r="C42" s="11">
        <f>[38]Novembro!$K$6</f>
        <v>0</v>
      </c>
      <c r="D42" s="11">
        <f>[38]Novembro!$K$7</f>
        <v>3</v>
      </c>
      <c r="E42" s="11">
        <f>[38]Novembro!$K$8</f>
        <v>0</v>
      </c>
      <c r="F42" s="11">
        <f>[38]Novembro!$K$9</f>
        <v>2.6</v>
      </c>
      <c r="G42" s="11">
        <f>[38]Novembro!$K$10</f>
        <v>0.60000000000000009</v>
      </c>
      <c r="H42" s="11">
        <f>[38]Novembro!$K$11</f>
        <v>3.4</v>
      </c>
      <c r="I42" s="11">
        <f>[38]Novembro!$K$12</f>
        <v>6.0000000000000009</v>
      </c>
      <c r="J42" s="11">
        <f>[38]Novembro!$K$13</f>
        <v>0.2</v>
      </c>
      <c r="K42" s="11">
        <f>[38]Novembro!$K$14</f>
        <v>15.2</v>
      </c>
      <c r="L42" s="11">
        <f>[38]Novembro!$K$15</f>
        <v>2.8</v>
      </c>
      <c r="M42" s="11">
        <f>[38]Novembro!$K$16</f>
        <v>0</v>
      </c>
      <c r="N42" s="11">
        <f>[38]Novembro!$K$17</f>
        <v>43.8</v>
      </c>
      <c r="O42" s="11">
        <f>[38]Novembro!$K$18</f>
        <v>9.3999999999999968</v>
      </c>
      <c r="P42" s="11">
        <f>[38]Novembro!$K$19</f>
        <v>0</v>
      </c>
      <c r="Q42" s="11">
        <f>[38]Novembro!$K$20</f>
        <v>0</v>
      </c>
      <c r="R42" s="11">
        <f>[38]Novembro!$K$21</f>
        <v>0</v>
      </c>
      <c r="S42" s="11">
        <f>[38]Novembro!$K$22</f>
        <v>0</v>
      </c>
      <c r="T42" s="11">
        <f>[38]Novembro!$K$23</f>
        <v>0</v>
      </c>
      <c r="U42" s="11">
        <f>[38]Novembro!$K$24</f>
        <v>0</v>
      </c>
      <c r="V42" s="11">
        <f>[38]Novembro!$K$25</f>
        <v>0</v>
      </c>
      <c r="W42" s="11">
        <f>[38]Novembro!$K$26</f>
        <v>0</v>
      </c>
      <c r="X42" s="11">
        <f>[38]Novembro!$K$27</f>
        <v>0</v>
      </c>
      <c r="Y42" s="11">
        <f>[38]Novembro!$K$28</f>
        <v>0</v>
      </c>
      <c r="Z42" s="11">
        <f>[38]Novembro!$K$29</f>
        <v>1</v>
      </c>
      <c r="AA42" s="11">
        <f>[38]Novembro!$K$30</f>
        <v>5.2</v>
      </c>
      <c r="AB42" s="11">
        <f>[38]Novembro!$K$31</f>
        <v>1.9999999999999998</v>
      </c>
      <c r="AC42" s="11">
        <f>[38]Novembro!$K$32</f>
        <v>0</v>
      </c>
      <c r="AD42" s="11">
        <f>[38]Novembro!$K$33</f>
        <v>0</v>
      </c>
      <c r="AE42" s="11">
        <f>[38]Novembro!$K$34</f>
        <v>0</v>
      </c>
      <c r="AF42" s="15">
        <f t="shared" si="9"/>
        <v>95.199999999999989</v>
      </c>
      <c r="AG42" s="16">
        <f t="shared" si="10"/>
        <v>43.8</v>
      </c>
      <c r="AH42" s="67">
        <f t="shared" si="11"/>
        <v>17</v>
      </c>
    </row>
    <row r="43" spans="1:36" x14ac:dyDescent="0.2">
      <c r="A43" s="58" t="s">
        <v>157</v>
      </c>
      <c r="B43" s="11">
        <f>[39]Novembro!$K$5</f>
        <v>0</v>
      </c>
      <c r="C43" s="11">
        <f>[39]Novembro!$K$6</f>
        <v>0</v>
      </c>
      <c r="D43" s="11">
        <f>[39]Novembro!$K$7</f>
        <v>0.2</v>
      </c>
      <c r="E43" s="11">
        <f>[39]Novembro!$K$8</f>
        <v>0</v>
      </c>
      <c r="F43" s="11">
        <f>[39]Novembro!$K$9</f>
        <v>0</v>
      </c>
      <c r="G43" s="11">
        <f>[39]Novembro!$K$10</f>
        <v>0</v>
      </c>
      <c r="H43" s="11">
        <f>[39]Novembro!$K$11</f>
        <v>0</v>
      </c>
      <c r="I43" s="11">
        <f>[39]Novembro!$K$12</f>
        <v>15.600000000000001</v>
      </c>
      <c r="J43" s="11">
        <f>[39]Novembro!$K$13</f>
        <v>4.8</v>
      </c>
      <c r="K43" s="11">
        <f>[39]Novembro!$K$14</f>
        <v>0.2</v>
      </c>
      <c r="L43" s="11">
        <f>[39]Novembro!$K$15</f>
        <v>1.8</v>
      </c>
      <c r="M43" s="11">
        <f>[39]Novembro!$K$16</f>
        <v>0</v>
      </c>
      <c r="N43" s="11">
        <f>[39]Novembro!$K$17</f>
        <v>12.6</v>
      </c>
      <c r="O43" s="11">
        <f>[39]Novembro!$K$18</f>
        <v>0.4</v>
      </c>
      <c r="P43" s="11">
        <f>[39]Novembro!$K$19</f>
        <v>1.7999999999999998</v>
      </c>
      <c r="Q43" s="11">
        <f>[39]Novembro!$K$20</f>
        <v>0</v>
      </c>
      <c r="R43" s="11">
        <f>[39]Novembro!$K$21</f>
        <v>0</v>
      </c>
      <c r="S43" s="11">
        <f>[39]Novembro!$K$22</f>
        <v>0</v>
      </c>
      <c r="T43" s="11">
        <f>[39]Novembro!$K$23</f>
        <v>0</v>
      </c>
      <c r="U43" s="11">
        <f>[39]Novembro!$K$24</f>
        <v>0</v>
      </c>
      <c r="V43" s="11">
        <f>[39]Novembro!$K$25</f>
        <v>0.8</v>
      </c>
      <c r="W43" s="11">
        <f>[39]Novembro!$K$26</f>
        <v>0</v>
      </c>
      <c r="X43" s="11">
        <f>[39]Novembro!$K$27</f>
        <v>0</v>
      </c>
      <c r="Y43" s="11">
        <f>[39]Novembro!$K$28</f>
        <v>0</v>
      </c>
      <c r="Z43" s="11">
        <f>[39]Novembro!$K$29</f>
        <v>0</v>
      </c>
      <c r="AA43" s="11">
        <f>[39]Novembro!$K$30</f>
        <v>0</v>
      </c>
      <c r="AB43" s="11">
        <f>[39]Novembro!$K$31</f>
        <v>16</v>
      </c>
      <c r="AC43" s="11">
        <f>[39]Novembro!$K$32</f>
        <v>0.2</v>
      </c>
      <c r="AD43" s="11">
        <f>[39]Novembro!$K$33</f>
        <v>0</v>
      </c>
      <c r="AE43" s="11">
        <f>[39]Novembro!$K$34</f>
        <v>16.2</v>
      </c>
      <c r="AF43" s="15">
        <f t="shared" si="9"/>
        <v>70.599999999999994</v>
      </c>
      <c r="AG43" s="16">
        <f t="shared" si="10"/>
        <v>16.2</v>
      </c>
      <c r="AH43" s="67">
        <f t="shared" si="11"/>
        <v>18</v>
      </c>
      <c r="AJ43" s="12" t="s">
        <v>47</v>
      </c>
    </row>
    <row r="44" spans="1:36" x14ac:dyDescent="0.2">
      <c r="A44" s="58" t="s">
        <v>18</v>
      </c>
      <c r="B44" s="11">
        <f>[40]Novembro!$K$5</f>
        <v>30.200000000000003</v>
      </c>
      <c r="C44" s="11">
        <f>[40]Novembro!$K$6</f>
        <v>0.8</v>
      </c>
      <c r="D44" s="11">
        <f>[40]Novembro!$K$7</f>
        <v>27.6</v>
      </c>
      <c r="E44" s="11">
        <f>[40]Novembro!$K$8</f>
        <v>0</v>
      </c>
      <c r="F44" s="11">
        <f>[40]Novembro!$K$9</f>
        <v>1.6</v>
      </c>
      <c r="G44" s="11">
        <f>[40]Novembro!$K$10</f>
        <v>26.599999999999998</v>
      </c>
      <c r="H44" s="11">
        <f>[40]Novembro!$K$11</f>
        <v>23.399999999999995</v>
      </c>
      <c r="I44" s="11">
        <f>[40]Novembro!$K$12</f>
        <v>4.4000000000000012</v>
      </c>
      <c r="J44" s="11">
        <f>[40]Novembro!$K$13</f>
        <v>1.5999999999999999</v>
      </c>
      <c r="K44" s="11">
        <f>[40]Novembro!$K$14</f>
        <v>1.2</v>
      </c>
      <c r="L44" s="11">
        <f>[40]Novembro!$K$15</f>
        <v>0.60000000000000009</v>
      </c>
      <c r="M44" s="11">
        <f>[40]Novembro!$K$16</f>
        <v>0.4</v>
      </c>
      <c r="N44" s="11">
        <f>[40]Novembro!$K$17</f>
        <v>0.2</v>
      </c>
      <c r="O44" s="11">
        <f>[40]Novembro!$K$18</f>
        <v>0.2</v>
      </c>
      <c r="P44" s="11">
        <f>[40]Novembro!$K$19</f>
        <v>0.2</v>
      </c>
      <c r="Q44" s="11">
        <f>[40]Novembro!$K$20</f>
        <v>1</v>
      </c>
      <c r="R44" s="11">
        <f>[40]Novembro!$K$21</f>
        <v>0.2</v>
      </c>
      <c r="S44" s="11">
        <f>[40]Novembro!$K$22</f>
        <v>0</v>
      </c>
      <c r="T44" s="11">
        <f>[40]Novembro!$K$23</f>
        <v>2.4</v>
      </c>
      <c r="U44" s="11">
        <f>[40]Novembro!$K$24</f>
        <v>0</v>
      </c>
      <c r="V44" s="11">
        <f>[40]Novembro!$K$25</f>
        <v>0.60000000000000009</v>
      </c>
      <c r="W44" s="11">
        <f>[40]Novembro!$K$26</f>
        <v>1.8</v>
      </c>
      <c r="X44" s="11">
        <f>[40]Novembro!$K$27</f>
        <v>1.4</v>
      </c>
      <c r="Y44" s="11">
        <f>[40]Novembro!$K$28</f>
        <v>8.4000000000000021</v>
      </c>
      <c r="Z44" s="11">
        <f>[40]Novembro!$K$29</f>
        <v>1</v>
      </c>
      <c r="AA44" s="11">
        <f>[40]Novembro!$K$30</f>
        <v>0.2</v>
      </c>
      <c r="AB44" s="11">
        <f>[40]Novembro!$K$31</f>
        <v>0.2</v>
      </c>
      <c r="AC44" s="11">
        <f>[40]Novembro!$K$32</f>
        <v>1.4000000000000001</v>
      </c>
      <c r="AD44" s="11">
        <f>[40]Novembro!$K$33</f>
        <v>0.2</v>
      </c>
      <c r="AE44" s="11">
        <f>[40]Novembro!$K$34</f>
        <v>0.2</v>
      </c>
      <c r="AF44" s="15">
        <f t="shared" si="9"/>
        <v>137.99999999999997</v>
      </c>
      <c r="AG44" s="16">
        <f t="shared" si="10"/>
        <v>30.200000000000003</v>
      </c>
      <c r="AH44" s="67">
        <f t="shared" si="11"/>
        <v>3</v>
      </c>
    </row>
    <row r="45" spans="1:36" x14ac:dyDescent="0.2">
      <c r="A45" s="58" t="s">
        <v>162</v>
      </c>
      <c r="B45" s="11">
        <f>[41]Novembro!$K$5</f>
        <v>0</v>
      </c>
      <c r="C45" s="11">
        <f>[41]Novembro!$K$6</f>
        <v>0</v>
      </c>
      <c r="D45" s="11">
        <f>[41]Novembro!$K$7</f>
        <v>0</v>
      </c>
      <c r="E45" s="11">
        <f>[41]Novembro!$K$8</f>
        <v>0</v>
      </c>
      <c r="F45" s="11">
        <f>[41]Novembro!$K$9</f>
        <v>0</v>
      </c>
      <c r="G45" s="11">
        <f>[41]Novembro!$K$10</f>
        <v>0</v>
      </c>
      <c r="H45" s="11">
        <f>[41]Novembro!$K$11</f>
        <v>0.8</v>
      </c>
      <c r="I45" s="11">
        <f>[41]Novembro!$K$12</f>
        <v>3</v>
      </c>
      <c r="J45" s="11">
        <f>[41]Novembro!$K$13</f>
        <v>1</v>
      </c>
      <c r="K45" s="11">
        <f>[41]Novembro!$K$14</f>
        <v>0.8</v>
      </c>
      <c r="L45" s="11">
        <f>[41]Novembro!$K$15</f>
        <v>0</v>
      </c>
      <c r="M45" s="11">
        <f>[41]Novembro!$K$16</f>
        <v>0</v>
      </c>
      <c r="N45" s="11">
        <f>[41]Novembro!$K$17</f>
        <v>0.2</v>
      </c>
      <c r="O45" s="11">
        <f>[41]Novembro!$K$18</f>
        <v>0</v>
      </c>
      <c r="P45" s="11">
        <f>[41]Novembro!$K$19</f>
        <v>3.4</v>
      </c>
      <c r="Q45" s="11">
        <f>[41]Novembro!$K$20</f>
        <v>0</v>
      </c>
      <c r="R45" s="11">
        <f>[41]Novembro!$K$21</f>
        <v>0</v>
      </c>
      <c r="S45" s="11">
        <f>[41]Novembro!$K$22</f>
        <v>4.8</v>
      </c>
      <c r="T45" s="11">
        <f>[41]Novembro!$K$23</f>
        <v>2</v>
      </c>
      <c r="U45" s="11">
        <f>[41]Novembro!$K$24</f>
        <v>0</v>
      </c>
      <c r="V45" s="11">
        <f>[41]Novembro!$K$25</f>
        <v>0.4</v>
      </c>
      <c r="W45" s="11">
        <f>[41]Novembro!$K$26</f>
        <v>0</v>
      </c>
      <c r="X45" s="11">
        <f>[41]Novembro!$K$27</f>
        <v>16.599999999999998</v>
      </c>
      <c r="Y45" s="11">
        <f>[41]Novembro!$K$28</f>
        <v>0.2</v>
      </c>
      <c r="Z45" s="11">
        <f>[41]Novembro!$K$29</f>
        <v>0</v>
      </c>
      <c r="AA45" s="11">
        <f>[41]Novembro!$K$30</f>
        <v>0</v>
      </c>
      <c r="AB45" s="11">
        <f>[41]Novembro!$K$31</f>
        <v>13.6</v>
      </c>
      <c r="AC45" s="11">
        <f>[41]Novembro!$K$32</f>
        <v>16</v>
      </c>
      <c r="AD45" s="11">
        <f>[41]Novembro!$K$33</f>
        <v>7.2</v>
      </c>
      <c r="AE45" s="11">
        <f>[41]Novembro!$K$34</f>
        <v>4.4000000000000004</v>
      </c>
      <c r="AF45" s="15">
        <f t="shared" si="9"/>
        <v>74.400000000000006</v>
      </c>
      <c r="AG45" s="16">
        <f t="shared" si="10"/>
        <v>16.599999999999998</v>
      </c>
      <c r="AH45" s="67">
        <f t="shared" si="11"/>
        <v>15</v>
      </c>
    </row>
    <row r="46" spans="1:36" x14ac:dyDescent="0.2">
      <c r="A46" s="58" t="s">
        <v>19</v>
      </c>
      <c r="B46" s="11">
        <f>[42]Novembro!$K$5</f>
        <v>0</v>
      </c>
      <c r="C46" s="11">
        <f>[42]Novembro!$K$6</f>
        <v>0</v>
      </c>
      <c r="D46" s="11">
        <f>[42]Novembro!$K$7</f>
        <v>0</v>
      </c>
      <c r="E46" s="11">
        <f>[42]Novembro!$K$8</f>
        <v>0</v>
      </c>
      <c r="F46" s="11">
        <f>[42]Novembro!$K$9</f>
        <v>0</v>
      </c>
      <c r="G46" s="11">
        <f>[42]Novembro!$K$10</f>
        <v>0</v>
      </c>
      <c r="H46" s="11">
        <f>[42]Novembro!$K$11</f>
        <v>0</v>
      </c>
      <c r="I46" s="11">
        <f>[42]Novembro!$K$12</f>
        <v>0</v>
      </c>
      <c r="J46" s="11">
        <f>[42]Novembro!$K$13</f>
        <v>0</v>
      </c>
      <c r="K46" s="11">
        <f>[42]Novembro!$K$14</f>
        <v>0</v>
      </c>
      <c r="L46" s="11">
        <f>[42]Novembro!$K$15</f>
        <v>0</v>
      </c>
      <c r="M46" s="11">
        <f>[42]Novembro!$K$16</f>
        <v>0</v>
      </c>
      <c r="N46" s="11">
        <f>[42]Novembro!$K$17</f>
        <v>0</v>
      </c>
      <c r="O46" s="11">
        <f>[42]Novembro!$K$18</f>
        <v>0</v>
      </c>
      <c r="P46" s="11">
        <f>[42]Novembro!$K$19</f>
        <v>0</v>
      </c>
      <c r="Q46" s="11">
        <f>[42]Novembro!$K$20</f>
        <v>0</v>
      </c>
      <c r="R46" s="11">
        <f>[42]Novembro!$K$21</f>
        <v>0</v>
      </c>
      <c r="S46" s="11">
        <f>[42]Novembro!$K$22</f>
        <v>0</v>
      </c>
      <c r="T46" s="11">
        <f>[42]Novembro!$K$23</f>
        <v>0</v>
      </c>
      <c r="U46" s="11">
        <f>[42]Novembro!$K$24</f>
        <v>0</v>
      </c>
      <c r="V46" s="11">
        <f>[42]Novembro!$K$25</f>
        <v>0</v>
      </c>
      <c r="W46" s="11">
        <f>[42]Novembro!$K$26</f>
        <v>0</v>
      </c>
      <c r="X46" s="11">
        <f>[42]Novembro!$K$27</f>
        <v>0</v>
      </c>
      <c r="Y46" s="11">
        <f>[42]Novembro!$K$28</f>
        <v>0</v>
      </c>
      <c r="Z46" s="11">
        <f>[42]Novembro!$K$29</f>
        <v>0</v>
      </c>
      <c r="AA46" s="11">
        <f>[42]Novembro!$K$30</f>
        <v>0</v>
      </c>
      <c r="AB46" s="11">
        <f>[42]Novembro!$K$31</f>
        <v>0</v>
      </c>
      <c r="AC46" s="11">
        <f>[42]Novembro!$K$32</f>
        <v>0</v>
      </c>
      <c r="AD46" s="11">
        <f>[42]Novembro!$K$33</f>
        <v>0</v>
      </c>
      <c r="AE46" s="11">
        <f>[42]Novembro!$K$34</f>
        <v>0</v>
      </c>
      <c r="AF46" s="15">
        <f t="shared" si="9"/>
        <v>0</v>
      </c>
      <c r="AG46" s="16">
        <f t="shared" si="10"/>
        <v>0</v>
      </c>
      <c r="AH46" s="67">
        <f t="shared" si="11"/>
        <v>30</v>
      </c>
      <c r="AI46" s="12" t="s">
        <v>47</v>
      </c>
    </row>
    <row r="47" spans="1:36" x14ac:dyDescent="0.2">
      <c r="A47" s="58" t="s">
        <v>31</v>
      </c>
      <c r="B47" s="11">
        <f>[43]Novembro!$K$5</f>
        <v>0</v>
      </c>
      <c r="C47" s="11">
        <f>[43]Novembro!$K$6</f>
        <v>0</v>
      </c>
      <c r="D47" s="11">
        <f>[43]Novembro!$K$7</f>
        <v>0</v>
      </c>
      <c r="E47" s="11">
        <f>[43]Novembro!$K$8</f>
        <v>0</v>
      </c>
      <c r="F47" s="11">
        <f>[43]Novembro!$K$9</f>
        <v>0</v>
      </c>
      <c r="G47" s="11">
        <f>[43]Novembro!$K$10</f>
        <v>0</v>
      </c>
      <c r="H47" s="11">
        <f>[43]Novembro!$K$11</f>
        <v>0</v>
      </c>
      <c r="I47" s="11">
        <f>[43]Novembro!$K$12</f>
        <v>0</v>
      </c>
      <c r="J47" s="11">
        <f>[43]Novembro!$K$13</f>
        <v>0</v>
      </c>
      <c r="K47" s="11">
        <f>[43]Novembro!$K$14</f>
        <v>0</v>
      </c>
      <c r="L47" s="11">
        <f>[43]Novembro!$K$15</f>
        <v>0</v>
      </c>
      <c r="M47" s="11">
        <f>[43]Novembro!$K$16</f>
        <v>0</v>
      </c>
      <c r="N47" s="11">
        <f>[43]Novembro!$K$17</f>
        <v>23.6</v>
      </c>
      <c r="O47" s="11">
        <f>[43]Novembro!$K$18</f>
        <v>28.199999999999996</v>
      </c>
      <c r="P47" s="11">
        <f>[43]Novembro!$K$19</f>
        <v>0</v>
      </c>
      <c r="Q47" s="11">
        <f>[43]Novembro!$K$20</f>
        <v>0</v>
      </c>
      <c r="R47" s="11">
        <f>[43]Novembro!$K$21</f>
        <v>0</v>
      </c>
      <c r="S47" s="11">
        <f>[43]Novembro!$K$22</f>
        <v>0</v>
      </c>
      <c r="T47" s="11">
        <f>[43]Novembro!$K$23</f>
        <v>0</v>
      </c>
      <c r="U47" s="11">
        <f>[43]Novembro!$K$24</f>
        <v>0</v>
      </c>
      <c r="V47" s="11">
        <f>[43]Novembro!$K$25</f>
        <v>0</v>
      </c>
      <c r="W47" s="11">
        <f>[43]Novembro!$K$26</f>
        <v>0</v>
      </c>
      <c r="X47" s="11">
        <f>[43]Novembro!$K$27</f>
        <v>0</v>
      </c>
      <c r="Y47" s="11">
        <f>[43]Novembro!$K$28</f>
        <v>0</v>
      </c>
      <c r="Z47" s="11">
        <f>[43]Novembro!$K$29</f>
        <v>0</v>
      </c>
      <c r="AA47" s="11">
        <f>[43]Novembro!$K$30</f>
        <v>0</v>
      </c>
      <c r="AB47" s="11">
        <f>[43]Novembro!$K$31</f>
        <v>0</v>
      </c>
      <c r="AC47" s="11">
        <f>[43]Novembro!$K$32</f>
        <v>0</v>
      </c>
      <c r="AD47" s="11">
        <f>[43]Novembro!$K$33</f>
        <v>0</v>
      </c>
      <c r="AE47" s="11">
        <f>[43]Novembro!$K$34</f>
        <v>0</v>
      </c>
      <c r="AF47" s="15">
        <f t="shared" si="9"/>
        <v>51.8</v>
      </c>
      <c r="AG47" s="16">
        <f t="shared" si="10"/>
        <v>28.199999999999996</v>
      </c>
      <c r="AH47" s="67">
        <f t="shared" si="11"/>
        <v>28</v>
      </c>
    </row>
    <row r="48" spans="1:36" x14ac:dyDescent="0.2">
      <c r="A48" s="58" t="s">
        <v>44</v>
      </c>
      <c r="B48" s="11">
        <f>[44]Novembro!$K$5</f>
        <v>5.6000000000000005</v>
      </c>
      <c r="C48" s="11">
        <f>[44]Novembro!$K$6</f>
        <v>6.2</v>
      </c>
      <c r="D48" s="11">
        <f>[44]Novembro!$K$7</f>
        <v>0</v>
      </c>
      <c r="E48" s="11">
        <f>[44]Novembro!$K$8</f>
        <v>0</v>
      </c>
      <c r="F48" s="11">
        <f>[44]Novembro!$K$9</f>
        <v>5.8</v>
      </c>
      <c r="G48" s="11">
        <f>[44]Novembro!$K$10</f>
        <v>5.4</v>
      </c>
      <c r="H48" s="11">
        <f>[44]Novembro!$K$11</f>
        <v>5</v>
      </c>
      <c r="I48" s="11">
        <f>[44]Novembro!$K$12</f>
        <v>22.199999999999996</v>
      </c>
      <c r="J48" s="11">
        <f>[44]Novembro!$K$13</f>
        <v>0</v>
      </c>
      <c r="K48" s="11">
        <f>[44]Novembro!$K$14</f>
        <v>0</v>
      </c>
      <c r="L48" s="11">
        <f>[44]Novembro!$K$15</f>
        <v>0</v>
      </c>
      <c r="M48" s="11">
        <f>[44]Novembro!$K$16</f>
        <v>0</v>
      </c>
      <c r="N48" s="11">
        <f>[44]Novembro!$K$17</f>
        <v>8.5999999999999979</v>
      </c>
      <c r="O48" s="11">
        <f>[44]Novembro!$K$18</f>
        <v>1.2</v>
      </c>
      <c r="P48" s="11">
        <f>[44]Novembro!$K$19</f>
        <v>0.60000000000000009</v>
      </c>
      <c r="Q48" s="11">
        <f>[44]Novembro!$K$20</f>
        <v>0</v>
      </c>
      <c r="R48" s="11">
        <f>[44]Novembro!$K$21</f>
        <v>12.8</v>
      </c>
      <c r="S48" s="11">
        <f>[44]Novembro!$K$22</f>
        <v>0</v>
      </c>
      <c r="T48" s="11">
        <f>[44]Novembro!$K$23</f>
        <v>18.8</v>
      </c>
      <c r="U48" s="11">
        <f>[44]Novembro!$K$24</f>
        <v>0</v>
      </c>
      <c r="V48" s="11">
        <f>[44]Novembro!$K$25</f>
        <v>8.1999999999999993</v>
      </c>
      <c r="W48" s="11">
        <f>[44]Novembro!$K$26</f>
        <v>12.4</v>
      </c>
      <c r="X48" s="11">
        <f>[44]Novembro!$K$27</f>
        <v>2.2000000000000002</v>
      </c>
      <c r="Y48" s="11">
        <f>[44]Novembro!$K$28</f>
        <v>0</v>
      </c>
      <c r="Z48" s="11">
        <f>[44]Novembro!$K$29</f>
        <v>2</v>
      </c>
      <c r="AA48" s="11">
        <f>[44]Novembro!$K$30</f>
        <v>0.8</v>
      </c>
      <c r="AB48" s="11">
        <f>[44]Novembro!$K$31</f>
        <v>17.399999999999999</v>
      </c>
      <c r="AC48" s="11">
        <f>[44]Novembro!$K$32</f>
        <v>0</v>
      </c>
      <c r="AD48" s="11">
        <f>[44]Novembro!$K$33</f>
        <v>7.4</v>
      </c>
      <c r="AE48" s="11">
        <f>[44]Novembro!$K$34</f>
        <v>1</v>
      </c>
      <c r="AF48" s="15">
        <f t="shared" si="9"/>
        <v>143.60000000000002</v>
      </c>
      <c r="AG48" s="16">
        <f t="shared" si="10"/>
        <v>22.199999999999996</v>
      </c>
      <c r="AH48" s="67">
        <f t="shared" si="11"/>
        <v>11</v>
      </c>
      <c r="AI48" s="12" t="s">
        <v>47</v>
      </c>
    </row>
    <row r="49" spans="1:35" x14ac:dyDescent="0.2">
      <c r="A49" s="58" t="s">
        <v>20</v>
      </c>
      <c r="B49" s="11">
        <f>[45]Novembro!$K$5</f>
        <v>0</v>
      </c>
      <c r="C49" s="11">
        <f>[45]Novembro!$K$6</f>
        <v>0</v>
      </c>
      <c r="D49" s="11">
        <f>[45]Novembro!$K$7</f>
        <v>0</v>
      </c>
      <c r="E49" s="11">
        <f>[45]Novembro!$K$8</f>
        <v>0</v>
      </c>
      <c r="F49" s="11">
        <f>[45]Novembro!$K$9</f>
        <v>0</v>
      </c>
      <c r="G49" s="11">
        <f>[45]Novembro!$K$10</f>
        <v>7.8</v>
      </c>
      <c r="H49" s="11">
        <f>[45]Novembro!$K$11</f>
        <v>0</v>
      </c>
      <c r="I49" s="11">
        <f>[45]Novembro!$K$12</f>
        <v>1</v>
      </c>
      <c r="J49" s="11">
        <f>[45]Novembro!$K$13</f>
        <v>1.5999999999999999</v>
      </c>
      <c r="K49" s="11">
        <f>[45]Novembro!$K$14</f>
        <v>0.60000000000000009</v>
      </c>
      <c r="L49" s="11">
        <f>[45]Novembro!$K$15</f>
        <v>0.60000000000000009</v>
      </c>
      <c r="M49" s="11">
        <f>[45]Novembro!$K$16</f>
        <v>0</v>
      </c>
      <c r="N49" s="11">
        <f>[45]Novembro!$K$17</f>
        <v>7.6000000000000005</v>
      </c>
      <c r="O49" s="11">
        <f>[45]Novembro!$K$18</f>
        <v>1</v>
      </c>
      <c r="P49" s="11">
        <f>[45]Novembro!$K$19</f>
        <v>0.4</v>
      </c>
      <c r="Q49" s="11">
        <f>[45]Novembro!$K$20</f>
        <v>0</v>
      </c>
      <c r="R49" s="11">
        <f>[45]Novembro!$K$21</f>
        <v>0</v>
      </c>
      <c r="S49" s="11">
        <f>[45]Novembro!$K$22</f>
        <v>0</v>
      </c>
      <c r="T49" s="11">
        <f>[45]Novembro!$K$23</f>
        <v>0</v>
      </c>
      <c r="U49" s="11">
        <f>[45]Novembro!$K$24</f>
        <v>0.6</v>
      </c>
      <c r="V49" s="11">
        <f>[45]Novembro!$K$25</f>
        <v>8.6</v>
      </c>
      <c r="W49" s="11">
        <f>[45]Novembro!$K$26</f>
        <v>0.4</v>
      </c>
      <c r="X49" s="11">
        <f>[45]Novembro!$K$27</f>
        <v>0.2</v>
      </c>
      <c r="Y49" s="11">
        <f>[45]Novembro!$K$28</f>
        <v>0</v>
      </c>
      <c r="Z49" s="11">
        <f>[45]Novembro!$K$29</f>
        <v>0</v>
      </c>
      <c r="AA49" s="11">
        <f>[45]Novembro!$K$30</f>
        <v>15.8</v>
      </c>
      <c r="AB49" s="11">
        <f>[45]Novembro!$K$31</f>
        <v>25.2</v>
      </c>
      <c r="AC49" s="11">
        <f>[45]Novembro!$K$32</f>
        <v>10.199999999999999</v>
      </c>
      <c r="AD49" s="11">
        <f>[45]Novembro!$K$33</f>
        <v>1.4</v>
      </c>
      <c r="AE49" s="11">
        <f>[45]Novembro!$K$34</f>
        <v>12</v>
      </c>
      <c r="AF49" s="15">
        <f t="shared" si="9"/>
        <v>95</v>
      </c>
      <c r="AG49" s="16">
        <f t="shared" si="10"/>
        <v>25.2</v>
      </c>
      <c r="AH49" s="67">
        <f t="shared" si="11"/>
        <v>13</v>
      </c>
    </row>
    <row r="50" spans="1:35" s="5" customFormat="1" ht="17.100000000000001" customHeight="1" x14ac:dyDescent="0.2">
      <c r="A50" s="59" t="s">
        <v>33</v>
      </c>
      <c r="B50" s="13">
        <f t="shared" ref="B50:AG50" si="15">MAX(B5:B49)</f>
        <v>30.200000000000003</v>
      </c>
      <c r="C50" s="13">
        <f t="shared" si="15"/>
        <v>18.600000000000001</v>
      </c>
      <c r="D50" s="13">
        <f t="shared" si="15"/>
        <v>27.6</v>
      </c>
      <c r="E50" s="13">
        <f t="shared" si="15"/>
        <v>23.8</v>
      </c>
      <c r="F50" s="13">
        <f t="shared" si="15"/>
        <v>17</v>
      </c>
      <c r="G50" s="13">
        <f t="shared" si="15"/>
        <v>51.599999999999994</v>
      </c>
      <c r="H50" s="13">
        <f t="shared" si="15"/>
        <v>57.2</v>
      </c>
      <c r="I50" s="13">
        <f t="shared" si="15"/>
        <v>50.2</v>
      </c>
      <c r="J50" s="13">
        <f t="shared" si="15"/>
        <v>30.999999999999996</v>
      </c>
      <c r="K50" s="13">
        <f t="shared" si="15"/>
        <v>76.999999999999986</v>
      </c>
      <c r="L50" s="13">
        <f t="shared" si="15"/>
        <v>19</v>
      </c>
      <c r="M50" s="13">
        <f t="shared" si="15"/>
        <v>8.6</v>
      </c>
      <c r="N50" s="13">
        <f t="shared" si="15"/>
        <v>43.8</v>
      </c>
      <c r="O50" s="13">
        <f t="shared" si="15"/>
        <v>48.599999999999994</v>
      </c>
      <c r="P50" s="13">
        <f t="shared" si="15"/>
        <v>10.199999999999999</v>
      </c>
      <c r="Q50" s="13">
        <f t="shared" si="15"/>
        <v>2.8000000000000003</v>
      </c>
      <c r="R50" s="13">
        <f t="shared" si="15"/>
        <v>12.8</v>
      </c>
      <c r="S50" s="13">
        <f t="shared" si="15"/>
        <v>4.8</v>
      </c>
      <c r="T50" s="13">
        <f t="shared" si="15"/>
        <v>44.400000000000013</v>
      </c>
      <c r="U50" s="13">
        <f t="shared" si="15"/>
        <v>24</v>
      </c>
      <c r="V50" s="13">
        <f t="shared" si="15"/>
        <v>19</v>
      </c>
      <c r="W50" s="13">
        <f t="shared" si="15"/>
        <v>20.6</v>
      </c>
      <c r="X50" s="13">
        <f t="shared" si="15"/>
        <v>16.599999999999998</v>
      </c>
      <c r="Y50" s="13">
        <f t="shared" si="15"/>
        <v>30.799999999999997</v>
      </c>
      <c r="Z50" s="13">
        <f t="shared" si="15"/>
        <v>21.8</v>
      </c>
      <c r="AA50" s="13">
        <f t="shared" si="15"/>
        <v>55.800000000000004</v>
      </c>
      <c r="AB50" s="13">
        <f t="shared" si="15"/>
        <v>74.000000000000014</v>
      </c>
      <c r="AC50" s="13">
        <f t="shared" si="15"/>
        <v>73.2</v>
      </c>
      <c r="AD50" s="13">
        <f t="shared" si="15"/>
        <v>57.800000000000018</v>
      </c>
      <c r="AE50" s="13">
        <f t="shared" si="15"/>
        <v>30</v>
      </c>
      <c r="AF50" s="15">
        <f t="shared" si="15"/>
        <v>260.60000000000002</v>
      </c>
      <c r="AG50" s="92">
        <f t="shared" si="15"/>
        <v>76.999999999999986</v>
      </c>
      <c r="AH50" s="183"/>
    </row>
    <row r="51" spans="1:35" s="8" customFormat="1" x14ac:dyDescent="0.2">
      <c r="A51" s="68" t="s">
        <v>34</v>
      </c>
      <c r="B51" s="110">
        <f t="shared" ref="B51:AF51" si="16">SUM(B5:B49)</f>
        <v>43.6</v>
      </c>
      <c r="C51" s="110">
        <f t="shared" si="16"/>
        <v>39.4</v>
      </c>
      <c r="D51" s="110">
        <f t="shared" si="16"/>
        <v>59.800000000000004</v>
      </c>
      <c r="E51" s="110">
        <f t="shared" si="16"/>
        <v>26</v>
      </c>
      <c r="F51" s="110">
        <f t="shared" si="16"/>
        <v>50.4</v>
      </c>
      <c r="G51" s="110">
        <f t="shared" si="16"/>
        <v>189.99999999999997</v>
      </c>
      <c r="H51" s="110">
        <f t="shared" si="16"/>
        <v>265.60000000000002</v>
      </c>
      <c r="I51" s="110">
        <f t="shared" si="16"/>
        <v>177.6</v>
      </c>
      <c r="J51" s="110">
        <f t="shared" si="16"/>
        <v>96.6</v>
      </c>
      <c r="K51" s="110">
        <f t="shared" si="16"/>
        <v>348</v>
      </c>
      <c r="L51" s="110">
        <f t="shared" si="16"/>
        <v>69.799999999999983</v>
      </c>
      <c r="M51" s="110">
        <f t="shared" si="16"/>
        <v>20.2</v>
      </c>
      <c r="N51" s="110">
        <f t="shared" si="16"/>
        <v>284.39999999999998</v>
      </c>
      <c r="O51" s="110">
        <f t="shared" si="16"/>
        <v>288.7999999999999</v>
      </c>
      <c r="P51" s="110">
        <f t="shared" si="16"/>
        <v>32</v>
      </c>
      <c r="Q51" s="110">
        <f t="shared" si="16"/>
        <v>4.4000000000000004</v>
      </c>
      <c r="R51" s="110">
        <f t="shared" si="16"/>
        <v>13.600000000000001</v>
      </c>
      <c r="S51" s="110">
        <f t="shared" si="16"/>
        <v>6.1999999999999993</v>
      </c>
      <c r="T51" s="110">
        <f t="shared" si="16"/>
        <v>75.800000000000011</v>
      </c>
      <c r="U51" s="110">
        <f t="shared" si="16"/>
        <v>26.599999999999998</v>
      </c>
      <c r="V51" s="110">
        <f t="shared" si="16"/>
        <v>61.6</v>
      </c>
      <c r="W51" s="110">
        <f t="shared" si="16"/>
        <v>45.599999999999994</v>
      </c>
      <c r="X51" s="110">
        <f t="shared" si="16"/>
        <v>56.800000000000011</v>
      </c>
      <c r="Y51" s="110">
        <f t="shared" si="16"/>
        <v>71.400000000000006</v>
      </c>
      <c r="Z51" s="110">
        <f t="shared" si="16"/>
        <v>67.400000000000006</v>
      </c>
      <c r="AA51" s="110">
        <f t="shared" si="16"/>
        <v>247.99999999999997</v>
      </c>
      <c r="AB51" s="110">
        <f t="shared" si="16"/>
        <v>640.60000000000014</v>
      </c>
      <c r="AC51" s="110">
        <f t="shared" si="16"/>
        <v>203.99999999999997</v>
      </c>
      <c r="AD51" s="110">
        <f t="shared" si="16"/>
        <v>139.60000000000002</v>
      </c>
      <c r="AE51" s="110">
        <f t="shared" si="16"/>
        <v>163.19999999999999</v>
      </c>
      <c r="AF51" s="141">
        <f t="shared" si="16"/>
        <v>3817.0000000000005</v>
      </c>
      <c r="AG51" s="102"/>
      <c r="AH51" s="184"/>
    </row>
    <row r="52" spans="1:35" x14ac:dyDescent="0.2">
      <c r="A52" s="47"/>
      <c r="B52" s="48"/>
      <c r="C52" s="48"/>
      <c r="D52" s="48" t="s">
        <v>101</v>
      </c>
      <c r="E52" s="48"/>
      <c r="F52" s="48"/>
      <c r="G52" s="48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55"/>
      <c r="AE52" s="61" t="s">
        <v>47</v>
      </c>
      <c r="AF52" s="52"/>
      <c r="AG52" s="56"/>
      <c r="AH52" s="54"/>
    </row>
    <row r="53" spans="1:35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7"/>
      <c r="K53" s="137"/>
      <c r="L53" s="137"/>
      <c r="M53" s="137" t="s">
        <v>45</v>
      </c>
      <c r="N53" s="137"/>
      <c r="O53" s="137"/>
      <c r="P53" s="137"/>
      <c r="Q53" s="137"/>
      <c r="R53" s="137"/>
      <c r="S53" s="137"/>
      <c r="T53" s="152" t="s">
        <v>97</v>
      </c>
      <c r="U53" s="152"/>
      <c r="V53" s="152"/>
      <c r="W53" s="152"/>
      <c r="X53" s="152"/>
      <c r="Y53" s="137"/>
      <c r="Z53" s="137"/>
      <c r="AA53" s="137"/>
      <c r="AB53" s="137"/>
      <c r="AC53" s="137"/>
      <c r="AD53" s="137"/>
      <c r="AE53" s="137"/>
      <c r="AF53" s="52"/>
      <c r="AG53" s="137"/>
      <c r="AH53" s="54"/>
    </row>
    <row r="54" spans="1:35" x14ac:dyDescent="0.2">
      <c r="A54" s="50"/>
      <c r="B54" s="137"/>
      <c r="C54" s="137"/>
      <c r="D54" s="137"/>
      <c r="E54" s="137"/>
      <c r="F54" s="137"/>
      <c r="G54" s="137"/>
      <c r="H54" s="137"/>
      <c r="I54" s="137"/>
      <c r="J54" s="138"/>
      <c r="K54" s="138"/>
      <c r="L54" s="138"/>
      <c r="M54" s="138" t="s">
        <v>46</v>
      </c>
      <c r="N54" s="138"/>
      <c r="O54" s="138"/>
      <c r="P54" s="138"/>
      <c r="Q54" s="137"/>
      <c r="R54" s="137"/>
      <c r="S54" s="137"/>
      <c r="T54" s="153" t="s">
        <v>98</v>
      </c>
      <c r="U54" s="153"/>
      <c r="V54" s="153"/>
      <c r="W54" s="153"/>
      <c r="X54" s="153"/>
      <c r="Y54" s="137"/>
      <c r="Z54" s="137"/>
      <c r="AA54" s="137"/>
      <c r="AB54" s="137"/>
      <c r="AC54" s="137"/>
      <c r="AD54" s="55"/>
      <c r="AE54" s="55"/>
      <c r="AF54" s="52"/>
      <c r="AG54" s="137"/>
      <c r="AH54" s="51"/>
    </row>
    <row r="55" spans="1:3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55"/>
      <c r="AE55" s="55"/>
      <c r="AF55" s="52"/>
      <c r="AG55" s="138"/>
      <c r="AH55" s="51"/>
    </row>
    <row r="56" spans="1:35" x14ac:dyDescent="0.2">
      <c r="A56" s="50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55"/>
      <c r="AF56" s="52"/>
      <c r="AG56" s="56"/>
      <c r="AH56" s="65"/>
    </row>
    <row r="57" spans="1:35" x14ac:dyDescent="0.2">
      <c r="A57" s="50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56"/>
      <c r="AF57" s="52"/>
      <c r="AG57" s="56"/>
      <c r="AH57" s="65"/>
    </row>
    <row r="58" spans="1:35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  <c r="AG58" s="66"/>
      <c r="AH58" s="57" t="s">
        <v>47</v>
      </c>
    </row>
    <row r="61" spans="1:35" x14ac:dyDescent="0.2">
      <c r="G61" s="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</row>
    <row r="65" spans="8:40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  <c r="AL65" t="s">
        <v>47</v>
      </c>
    </row>
    <row r="66" spans="8:40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H66" s="10" t="s">
        <v>47</v>
      </c>
      <c r="AN66" s="12" t="s">
        <v>47</v>
      </c>
    </row>
    <row r="67" spans="8:40" x14ac:dyDescent="0.2">
      <c r="H67" s="2" t="s">
        <v>47</v>
      </c>
      <c r="S67" s="2" t="s">
        <v>47</v>
      </c>
      <c r="W67" s="2" t="s">
        <v>47</v>
      </c>
    </row>
    <row r="68" spans="8:40" x14ac:dyDescent="0.2">
      <c r="Q68" s="2" t="s">
        <v>47</v>
      </c>
      <c r="R68" s="2" t="s">
        <v>47</v>
      </c>
      <c r="AE68" s="2" t="s">
        <v>47</v>
      </c>
      <c r="AH68" s="10" t="s">
        <v>47</v>
      </c>
    </row>
    <row r="69" spans="8:40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40" x14ac:dyDescent="0.2">
      <c r="Y70" s="2" t="s">
        <v>47</v>
      </c>
    </row>
    <row r="74" spans="8:40" x14ac:dyDescent="0.2">
      <c r="S74" s="2" t="s">
        <v>47</v>
      </c>
    </row>
    <row r="78" spans="8:40" x14ac:dyDescent="0.2">
      <c r="AN78" s="12" t="s">
        <v>47</v>
      </c>
    </row>
    <row r="84" spans="39:39" x14ac:dyDescent="0.2">
      <c r="AM84" s="12" t="s">
        <v>47</v>
      </c>
    </row>
  </sheetData>
  <sortState ref="A5:AI49">
    <sortCondition ref="A5:A49"/>
  </sortState>
  <mergeCells count="36"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H50:AH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12 AF37 AF41:AF44 AF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L62" sqref="AL6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8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</row>
    <row r="2" spans="1:35" ht="20.100000000000001" customHeight="1" x14ac:dyDescent="0.2">
      <c r="A2" s="161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5" s="4" customFormat="1" ht="20.100000000000001" customHeight="1" x14ac:dyDescent="0.2">
      <c r="A3" s="162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6">
        <v>30</v>
      </c>
      <c r="AF3" s="107" t="s">
        <v>37</v>
      </c>
      <c r="AG3" s="60" t="s">
        <v>36</v>
      </c>
    </row>
    <row r="4" spans="1:35" s="5" customFormat="1" ht="20.100000000000001" customHeight="1" x14ac:dyDescent="0.2">
      <c r="A4" s="163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7"/>
      <c r="AF4" s="107" t="s">
        <v>35</v>
      </c>
      <c r="AG4" s="60" t="s">
        <v>35</v>
      </c>
    </row>
    <row r="5" spans="1:35" s="5" customFormat="1" x14ac:dyDescent="0.2">
      <c r="A5" s="58" t="s">
        <v>40</v>
      </c>
      <c r="B5" s="124">
        <f>[1]Novembro!$C$5</f>
        <v>38.9</v>
      </c>
      <c r="C5" s="124">
        <f>[1]Novembro!$C$6</f>
        <v>38.5</v>
      </c>
      <c r="D5" s="124">
        <f>[1]Novembro!$C$7</f>
        <v>39.299999999999997</v>
      </c>
      <c r="E5" s="124">
        <f>[1]Novembro!$C$8</f>
        <v>39.1</v>
      </c>
      <c r="F5" s="124">
        <f>[1]Novembro!$C$9</f>
        <v>40.4</v>
      </c>
      <c r="G5" s="124">
        <f>[1]Novembro!$C$10</f>
        <v>34.200000000000003</v>
      </c>
      <c r="H5" s="124">
        <f>[1]Novembro!$C$11</f>
        <v>34.200000000000003</v>
      </c>
      <c r="I5" s="124">
        <f>[1]Novembro!$C$12</f>
        <v>30.5</v>
      </c>
      <c r="J5" s="124">
        <f>[1]Novembro!$C$13</f>
        <v>32.6</v>
      </c>
      <c r="K5" s="124">
        <f>[1]Novembro!$C$14</f>
        <v>31.4</v>
      </c>
      <c r="L5" s="124">
        <f>[1]Novembro!$C$15</f>
        <v>35.6</v>
      </c>
      <c r="M5" s="124">
        <f>[1]Novembro!$C$16</f>
        <v>34.299999999999997</v>
      </c>
      <c r="N5" s="124">
        <f>[1]Novembro!$C$17</f>
        <v>34.4</v>
      </c>
      <c r="O5" s="124">
        <f>[1]Novembro!$C$18</f>
        <v>29.9</v>
      </c>
      <c r="P5" s="124">
        <f>[1]Novembro!$C$19</f>
        <v>33.799999999999997</v>
      </c>
      <c r="Q5" s="124">
        <f>[1]Novembro!$C$20</f>
        <v>34.700000000000003</v>
      </c>
      <c r="R5" s="124">
        <f>[1]Novembro!$C$21</f>
        <v>36.6</v>
      </c>
      <c r="S5" s="124">
        <f>[1]Novembro!$C$22</f>
        <v>37.200000000000003</v>
      </c>
      <c r="T5" s="124">
        <f>[1]Novembro!$C$23</f>
        <v>37.9</v>
      </c>
      <c r="U5" s="124">
        <f>[1]Novembro!$C$24</f>
        <v>38</v>
      </c>
      <c r="V5" s="124">
        <f>[1]Novembro!$C$25</f>
        <v>37.700000000000003</v>
      </c>
      <c r="W5" s="124">
        <f>[1]Novembro!$C$26</f>
        <v>37.299999999999997</v>
      </c>
      <c r="X5" s="124">
        <f>[1]Novembro!$C$27</f>
        <v>37.9</v>
      </c>
      <c r="Y5" s="124">
        <f>[1]Novembro!$C$28</f>
        <v>33.6</v>
      </c>
      <c r="Z5" s="124">
        <f>[1]Novembro!$C$29</f>
        <v>36.1</v>
      </c>
      <c r="AA5" s="124">
        <f>[1]Novembro!$C$30</f>
        <v>36.700000000000003</v>
      </c>
      <c r="AB5" s="124">
        <f>[1]Novembro!$C$31</f>
        <v>32.799999999999997</v>
      </c>
      <c r="AC5" s="124">
        <f>[1]Novembro!$C$32</f>
        <v>31.5</v>
      </c>
      <c r="AD5" s="124">
        <f>[1]Novembro!$C$33</f>
        <v>31.6</v>
      </c>
      <c r="AE5" s="124">
        <f>[1]Novembro!$C$34</f>
        <v>33.700000000000003</v>
      </c>
      <c r="AF5" s="128">
        <f>MAX(B5:AE5)</f>
        <v>40.4</v>
      </c>
      <c r="AG5" s="92">
        <f>AVERAGE(B5:AE5)</f>
        <v>35.346666666666671</v>
      </c>
    </row>
    <row r="6" spans="1:35" x14ac:dyDescent="0.2">
      <c r="A6" s="58" t="s">
        <v>0</v>
      </c>
      <c r="B6" s="11">
        <f>[2]Novembro!$C$5</f>
        <v>37.200000000000003</v>
      </c>
      <c r="C6" s="11">
        <f>[2]Novembro!$C$6</f>
        <v>39.299999999999997</v>
      </c>
      <c r="D6" s="11">
        <f>[2]Novembro!$C$7</f>
        <v>39.700000000000003</v>
      </c>
      <c r="E6" s="11">
        <f>[2]Novembro!$C$8</f>
        <v>39.299999999999997</v>
      </c>
      <c r="F6" s="11">
        <f>[2]Novembro!$C$9</f>
        <v>39.700000000000003</v>
      </c>
      <c r="G6" s="11">
        <f>[2]Novembro!$C$10</f>
        <v>31.9</v>
      </c>
      <c r="H6" s="11">
        <f>[2]Novembro!$C$11</f>
        <v>33</v>
      </c>
      <c r="I6" s="11">
        <f>[2]Novembro!$C$12</f>
        <v>29.8</v>
      </c>
      <c r="J6" s="11">
        <f>[2]Novembro!$C$13</f>
        <v>34.6</v>
      </c>
      <c r="K6" s="11">
        <f>[2]Novembro!$C$14</f>
        <v>30.7</v>
      </c>
      <c r="L6" s="11">
        <f>[2]Novembro!$C$15</f>
        <v>33.5</v>
      </c>
      <c r="M6" s="11">
        <f>[2]Novembro!$C$16</f>
        <v>33.1</v>
      </c>
      <c r="N6" s="11">
        <f>[2]Novembro!$C$17</f>
        <v>28.1</v>
      </c>
      <c r="O6" s="11">
        <f>[2]Novembro!$C$18</f>
        <v>28</v>
      </c>
      <c r="P6" s="11">
        <f>[2]Novembro!$C$19</f>
        <v>32.6</v>
      </c>
      <c r="Q6" s="11">
        <f>[2]Novembro!$C$20</f>
        <v>32.799999999999997</v>
      </c>
      <c r="R6" s="11">
        <f>[2]Novembro!$C$21</f>
        <v>34.9</v>
      </c>
      <c r="S6" s="11">
        <f>[2]Novembro!$C$22</f>
        <v>35</v>
      </c>
      <c r="T6" s="11">
        <f>[2]Novembro!$C$23</f>
        <v>36.700000000000003</v>
      </c>
      <c r="U6" s="11">
        <f>[2]Novembro!$C$24</f>
        <v>36.6</v>
      </c>
      <c r="V6" s="11">
        <f>[2]Novembro!$C$25</f>
        <v>36</v>
      </c>
      <c r="W6" s="11">
        <f>[2]Novembro!$C$26</f>
        <v>36.6</v>
      </c>
      <c r="X6" s="11">
        <f>[2]Novembro!$C$27</f>
        <v>35</v>
      </c>
      <c r="Y6" s="11">
        <f>[2]Novembro!$C$28</f>
        <v>36.700000000000003</v>
      </c>
      <c r="Z6" s="11">
        <f>[2]Novembro!$C$29</f>
        <v>34.299999999999997</v>
      </c>
      <c r="AA6" s="11">
        <f>[2]Novembro!$C$30</f>
        <v>34.799999999999997</v>
      </c>
      <c r="AB6" s="11">
        <f>[2]Novembro!$C$31</f>
        <v>25.1</v>
      </c>
      <c r="AC6" s="11">
        <f>[2]Novembro!$C$32</f>
        <v>28.9</v>
      </c>
      <c r="AD6" s="11">
        <f>[2]Novembro!$C$33</f>
        <v>31.5</v>
      </c>
      <c r="AE6" s="11">
        <f>[2]Novembro!$C$34</f>
        <v>35.1</v>
      </c>
      <c r="AF6" s="128">
        <f>MAX(B6:AE6)</f>
        <v>39.700000000000003</v>
      </c>
      <c r="AG6" s="92">
        <f>AVERAGE(B6:AE6)</f>
        <v>34.016666666666673</v>
      </c>
    </row>
    <row r="7" spans="1:35" x14ac:dyDescent="0.2">
      <c r="A7" s="58" t="s">
        <v>104</v>
      </c>
      <c r="B7" s="11">
        <f>[3]Novembro!$C$5</f>
        <v>37.9</v>
      </c>
      <c r="C7" s="11">
        <f>[3]Novembro!$C$6</f>
        <v>38.200000000000003</v>
      </c>
      <c r="D7" s="11">
        <f>[3]Novembro!$C$7</f>
        <v>39.5</v>
      </c>
      <c r="E7" s="11">
        <f>[3]Novembro!$C$8</f>
        <v>38.5</v>
      </c>
      <c r="F7" s="11">
        <f>[3]Novembro!$C$9</f>
        <v>39.4</v>
      </c>
      <c r="G7" s="11">
        <f>[3]Novembro!$C$10</f>
        <v>33.9</v>
      </c>
      <c r="H7" s="11">
        <f>[3]Novembro!$C$11</f>
        <v>31.3</v>
      </c>
      <c r="I7" s="11">
        <f>[3]Novembro!$C$12</f>
        <v>30.5</v>
      </c>
      <c r="J7" s="11">
        <f>[3]Novembro!$C$13</f>
        <v>32.799999999999997</v>
      </c>
      <c r="K7" s="11">
        <f>[3]Novembro!$C$14</f>
        <v>30.2</v>
      </c>
      <c r="L7" s="11">
        <f>[3]Novembro!$C$15</f>
        <v>34.6</v>
      </c>
      <c r="M7" s="11">
        <f>[3]Novembro!$C$16</f>
        <v>34</v>
      </c>
      <c r="N7" s="11">
        <f>[3]Novembro!$C$17</f>
        <v>32.799999999999997</v>
      </c>
      <c r="O7" s="11">
        <f>[3]Novembro!$C$18</f>
        <v>26.2</v>
      </c>
      <c r="P7" s="11">
        <f>[3]Novembro!$C$19</f>
        <v>32.6</v>
      </c>
      <c r="Q7" s="11">
        <f>[3]Novembro!$C$20</f>
        <v>33.5</v>
      </c>
      <c r="R7" s="11">
        <f>[3]Novembro!$C$21</f>
        <v>34.700000000000003</v>
      </c>
      <c r="S7" s="11">
        <f>[3]Novembro!$C$22</f>
        <v>35.299999999999997</v>
      </c>
      <c r="T7" s="11">
        <f>[3]Novembro!$C$23</f>
        <v>35.5</v>
      </c>
      <c r="U7" s="11">
        <f>[3]Novembro!$C$24</f>
        <v>36.700000000000003</v>
      </c>
      <c r="V7" s="11">
        <f>[3]Novembro!$C$25</f>
        <v>37</v>
      </c>
      <c r="W7" s="11">
        <f>[3]Novembro!$C$26</f>
        <v>37.5</v>
      </c>
      <c r="X7" s="11">
        <f>[3]Novembro!$C$27</f>
        <v>36.5</v>
      </c>
      <c r="Y7" s="11">
        <f>[3]Novembro!$C$28</f>
        <v>34.1</v>
      </c>
      <c r="Z7" s="11">
        <f>[3]Novembro!$C$29</f>
        <v>35.1</v>
      </c>
      <c r="AA7" s="11">
        <f>[3]Novembro!$C$30</f>
        <v>33.200000000000003</v>
      </c>
      <c r="AB7" s="11">
        <f>[3]Novembro!$C$31</f>
        <v>26.9</v>
      </c>
      <c r="AC7" s="11">
        <f>[3]Novembro!$C$32</f>
        <v>31.6</v>
      </c>
      <c r="AD7" s="11">
        <f>[3]Novembro!$C$33</f>
        <v>32.6</v>
      </c>
      <c r="AE7" s="11">
        <f>[3]Novembro!$C$34</f>
        <v>34.9</v>
      </c>
      <c r="AF7" s="128">
        <f t="shared" ref="AF7:AF9" si="1">MAX(B7:AE7)</f>
        <v>39.5</v>
      </c>
      <c r="AG7" s="92">
        <f t="shared" ref="AG7:AG9" si="2">AVERAGE(B7:AE7)</f>
        <v>34.250000000000007</v>
      </c>
    </row>
    <row r="8" spans="1:35" x14ac:dyDescent="0.2">
      <c r="A8" s="58" t="s">
        <v>1</v>
      </c>
      <c r="B8" s="11" t="str">
        <f>[4]Novembro!$C$5</f>
        <v>*</v>
      </c>
      <c r="C8" s="11" t="str">
        <f>[4]Novembro!$C$6</f>
        <v>*</v>
      </c>
      <c r="D8" s="11" t="str">
        <f>[4]Novembro!$C$7</f>
        <v>*</v>
      </c>
      <c r="E8" s="11" t="str">
        <f>[4]Novembro!$C$8</f>
        <v>*</v>
      </c>
      <c r="F8" s="11" t="str">
        <f>[4]Novembro!$C$9</f>
        <v>*</v>
      </c>
      <c r="G8" s="11">
        <f>[4]Novembro!$C$10</f>
        <v>33.9</v>
      </c>
      <c r="H8" s="11">
        <f>[4]Novembro!$C$11</f>
        <v>37</v>
      </c>
      <c r="I8" s="11">
        <f>[4]Novembro!$C$12</f>
        <v>30.8</v>
      </c>
      <c r="J8" s="11">
        <f>[4]Novembro!$C$13</f>
        <v>33.4</v>
      </c>
      <c r="K8" s="11">
        <f>[4]Novembro!$C$14</f>
        <v>31.1</v>
      </c>
      <c r="L8" s="11">
        <f>[4]Novembro!$C$15</f>
        <v>35.700000000000003</v>
      </c>
      <c r="M8" s="11">
        <f>[4]Novembro!$C$16</f>
        <v>38</v>
      </c>
      <c r="N8" s="11">
        <f>[4]Novembro!$C$17</f>
        <v>29</v>
      </c>
      <c r="O8" s="11" t="str">
        <f>[4]Novembro!$C$18</f>
        <v>*</v>
      </c>
      <c r="P8" s="11" t="str">
        <f>[4]Novembro!$C$19</f>
        <v>*</v>
      </c>
      <c r="Q8" s="11" t="str">
        <f>[4]Novembro!$C$20</f>
        <v>*</v>
      </c>
      <c r="R8" s="11" t="str">
        <f>[4]Novembro!$C$21</f>
        <v>*</v>
      </c>
      <c r="S8" s="11" t="str">
        <f>[4]Novembro!$C$22</f>
        <v>*</v>
      </c>
      <c r="T8" s="11" t="str">
        <f>[4]Novembro!$C$23</f>
        <v>*</v>
      </c>
      <c r="U8" s="11" t="str">
        <f>[4]Novembro!$C$24</f>
        <v>*</v>
      </c>
      <c r="V8" s="11" t="str">
        <f>[4]Novembro!$C$25</f>
        <v>*</v>
      </c>
      <c r="W8" s="11">
        <f>[4]Novembro!$C$26</f>
        <v>37.9</v>
      </c>
      <c r="X8" s="11">
        <f>[4]Novembro!$C$27</f>
        <v>36</v>
      </c>
      <c r="Y8" s="11">
        <f>[4]Novembro!$C$28</f>
        <v>36.200000000000003</v>
      </c>
      <c r="Z8" s="11">
        <f>[4]Novembro!$C$29</f>
        <v>36</v>
      </c>
      <c r="AA8" s="11">
        <f>[4]Novembro!$C$30</f>
        <v>35.799999999999997</v>
      </c>
      <c r="AB8" s="11">
        <f>[4]Novembro!$C$31</f>
        <v>29.5</v>
      </c>
      <c r="AC8" s="11">
        <f>[4]Novembro!$C$32</f>
        <v>29.8</v>
      </c>
      <c r="AD8" s="11">
        <f>[4]Novembro!$C$33</f>
        <v>26.7</v>
      </c>
      <c r="AE8" s="11" t="str">
        <f>[4]Novembro!$C$34</f>
        <v>*</v>
      </c>
      <c r="AF8" s="128">
        <f t="shared" si="1"/>
        <v>38</v>
      </c>
      <c r="AG8" s="92">
        <f t="shared" si="2"/>
        <v>33.549999999999997</v>
      </c>
    </row>
    <row r="9" spans="1:35" x14ac:dyDescent="0.2">
      <c r="A9" s="58" t="s">
        <v>167</v>
      </c>
      <c r="B9" s="11">
        <f>[5]Novembro!$C$5</f>
        <v>34.700000000000003</v>
      </c>
      <c r="C9" s="11">
        <f>[5]Novembro!$C$6</f>
        <v>35.9</v>
      </c>
      <c r="D9" s="11">
        <f>[5]Novembro!$C$7</f>
        <v>35.200000000000003</v>
      </c>
      <c r="E9" s="11">
        <f>[5]Novembro!$C$8</f>
        <v>35.299999999999997</v>
      </c>
      <c r="F9" s="11">
        <f>[5]Novembro!$C$9</f>
        <v>35.799999999999997</v>
      </c>
      <c r="G9" s="11">
        <f>[5]Novembro!$C$10</f>
        <v>30.3</v>
      </c>
      <c r="H9" s="11">
        <f>[5]Novembro!$C$11</f>
        <v>31.8</v>
      </c>
      <c r="I9" s="11">
        <f>[5]Novembro!$C$12</f>
        <v>28.7</v>
      </c>
      <c r="J9" s="11">
        <f>[5]Novembro!$C$13</f>
        <v>33.9</v>
      </c>
      <c r="K9" s="11">
        <f>[5]Novembro!$C$14</f>
        <v>27.9</v>
      </c>
      <c r="L9" s="11">
        <f>[5]Novembro!$C$15</f>
        <v>31.7</v>
      </c>
      <c r="M9" s="11">
        <f>[5]Novembro!$C$16</f>
        <v>31.9</v>
      </c>
      <c r="N9" s="11">
        <f>[5]Novembro!$C$17</f>
        <v>27.6</v>
      </c>
      <c r="O9" s="11">
        <f>[5]Novembro!$C$18</f>
        <v>24.2</v>
      </c>
      <c r="P9" s="11">
        <f>[5]Novembro!$C$19</f>
        <v>29.7</v>
      </c>
      <c r="Q9" s="11">
        <f>[5]Novembro!$C$20</f>
        <v>29.9</v>
      </c>
      <c r="R9" s="11">
        <f>[5]Novembro!$C$21</f>
        <v>33.4</v>
      </c>
      <c r="S9" s="11">
        <f>[5]Novembro!$C$22</f>
        <v>34</v>
      </c>
      <c r="T9" s="11">
        <f>[5]Novembro!$C$23</f>
        <v>34.4</v>
      </c>
      <c r="U9" s="11">
        <f>[5]Novembro!$C$24</f>
        <v>34.6</v>
      </c>
      <c r="V9" s="11">
        <f>[5]Novembro!$C$25</f>
        <v>34.799999999999997</v>
      </c>
      <c r="W9" s="11">
        <f>[5]Novembro!$C$26</f>
        <v>34.299999999999997</v>
      </c>
      <c r="X9" s="11">
        <f>[5]Novembro!$C$27</f>
        <v>31.4</v>
      </c>
      <c r="Y9" s="11">
        <f>[5]Novembro!$C$28</f>
        <v>33.200000000000003</v>
      </c>
      <c r="Z9" s="11">
        <f>[5]Novembro!$C$29</f>
        <v>32.6</v>
      </c>
      <c r="AA9" s="11">
        <f>[5]Novembro!$C$30</f>
        <v>32.9</v>
      </c>
      <c r="AB9" s="11">
        <f>[5]Novembro!$C$31</f>
        <v>24.6</v>
      </c>
      <c r="AC9" s="11">
        <f>[5]Novembro!$C$32</f>
        <v>26.5</v>
      </c>
      <c r="AD9" s="11">
        <f>[5]Novembro!$C$33</f>
        <v>29.9</v>
      </c>
      <c r="AE9" s="11">
        <f>[5]Novembro!$C$34</f>
        <v>33</v>
      </c>
      <c r="AF9" s="128">
        <f t="shared" si="1"/>
        <v>35.9</v>
      </c>
      <c r="AG9" s="92">
        <f t="shared" si="2"/>
        <v>31.803333333333327</v>
      </c>
    </row>
    <row r="10" spans="1:35" x14ac:dyDescent="0.2">
      <c r="A10" s="58" t="s">
        <v>111</v>
      </c>
      <c r="B10" s="11" t="str">
        <f>[6]Novembro!$C$5</f>
        <v>*</v>
      </c>
      <c r="C10" s="11" t="str">
        <f>[6]Novembro!$C$6</f>
        <v>*</v>
      </c>
      <c r="D10" s="11" t="str">
        <f>[6]Novembro!$C$7</f>
        <v>*</v>
      </c>
      <c r="E10" s="11" t="str">
        <f>[6]Novembro!$C$8</f>
        <v>*</v>
      </c>
      <c r="F10" s="11" t="str">
        <f>[6]Novembro!$C$9</f>
        <v>*</v>
      </c>
      <c r="G10" s="11" t="str">
        <f>[6]Novembro!$C$10</f>
        <v>*</v>
      </c>
      <c r="H10" s="11" t="str">
        <f>[6]Novembro!$C$11</f>
        <v>*</v>
      </c>
      <c r="I10" s="11" t="str">
        <f>[6]Novembro!$C$12</f>
        <v>*</v>
      </c>
      <c r="J10" s="11" t="str">
        <f>[6]Novembro!$C$13</f>
        <v>*</v>
      </c>
      <c r="K10" s="11" t="str">
        <f>[6]Novembro!$C$14</f>
        <v>*</v>
      </c>
      <c r="L10" s="11" t="str">
        <f>[6]Novembro!$C$15</f>
        <v>*</v>
      </c>
      <c r="M10" s="11" t="str">
        <f>[6]Novembro!$C$16</f>
        <v>*</v>
      </c>
      <c r="N10" s="11" t="str">
        <f>[6]Novembro!$C$17</f>
        <v>*</v>
      </c>
      <c r="O10" s="11" t="str">
        <f>[6]Novembro!$C$18</f>
        <v>*</v>
      </c>
      <c r="P10" s="11" t="str">
        <f>[6]Novembro!$C$19</f>
        <v>*</v>
      </c>
      <c r="Q10" s="11" t="str">
        <f>[6]Novembro!$C$20</f>
        <v>*</v>
      </c>
      <c r="R10" s="11" t="str">
        <f>[6]Novembro!$C$21</f>
        <v>*</v>
      </c>
      <c r="S10" s="11" t="str">
        <f>[6]Novembro!$C$22</f>
        <v>*</v>
      </c>
      <c r="T10" s="11" t="str">
        <f>[6]Novembro!$C$23</f>
        <v>*</v>
      </c>
      <c r="U10" s="11" t="str">
        <f>[6]Novembro!$C$24</f>
        <v>*</v>
      </c>
      <c r="V10" s="11" t="str">
        <f>[6]Novembro!$C$25</f>
        <v>*</v>
      </c>
      <c r="W10" s="11" t="str">
        <f>[6]Novembro!$C$26</f>
        <v>*</v>
      </c>
      <c r="X10" s="11" t="str">
        <f>[6]Novembro!$C$27</f>
        <v>*</v>
      </c>
      <c r="Y10" s="11" t="str">
        <f>[6]Novembro!$C$28</f>
        <v>*</v>
      </c>
      <c r="Z10" s="11" t="str">
        <f>[6]Novembro!$C$29</f>
        <v>*</v>
      </c>
      <c r="AA10" s="11" t="str">
        <f>[6]Novembro!$C$30</f>
        <v>*</v>
      </c>
      <c r="AB10" s="11" t="str">
        <f>[6]Novembro!$C$31</f>
        <v>*</v>
      </c>
      <c r="AC10" s="11" t="str">
        <f>[6]Novembro!$C$32</f>
        <v>*</v>
      </c>
      <c r="AD10" s="11" t="str">
        <f>[6]Novembro!$C$33</f>
        <v>*</v>
      </c>
      <c r="AE10" s="11" t="str">
        <f>[6]Novembro!$C$34</f>
        <v>*</v>
      </c>
      <c r="AF10" s="128" t="s">
        <v>226</v>
      </c>
      <c r="AG10" s="92" t="s">
        <v>226</v>
      </c>
    </row>
    <row r="11" spans="1:35" x14ac:dyDescent="0.2">
      <c r="A11" s="58" t="s">
        <v>64</v>
      </c>
      <c r="B11" s="11">
        <f>[7]Novembro!$C$5</f>
        <v>36</v>
      </c>
      <c r="C11" s="11">
        <f>[7]Novembro!$C$6</f>
        <v>35.4</v>
      </c>
      <c r="D11" s="11">
        <f>[7]Novembro!$C$7</f>
        <v>38.799999999999997</v>
      </c>
      <c r="E11" s="11">
        <f>[7]Novembro!$C$8</f>
        <v>38.4</v>
      </c>
      <c r="F11" s="11">
        <f>[7]Novembro!$C$9</f>
        <v>39.5</v>
      </c>
      <c r="G11" s="11">
        <f>[7]Novembro!$C$10</f>
        <v>32.1</v>
      </c>
      <c r="H11" s="11">
        <f>[7]Novembro!$C$11</f>
        <v>30.9</v>
      </c>
      <c r="I11" s="11">
        <f>[7]Novembro!$C$12</f>
        <v>29.2</v>
      </c>
      <c r="J11" s="11">
        <f>[7]Novembro!$C$13</f>
        <v>31</v>
      </c>
      <c r="K11" s="11">
        <f>[7]Novembro!$C$14</f>
        <v>28.2</v>
      </c>
      <c r="L11" s="11">
        <f>[7]Novembro!$C$15</f>
        <v>33</v>
      </c>
      <c r="M11" s="11">
        <f>[7]Novembro!$C$16</f>
        <v>33.4</v>
      </c>
      <c r="N11" s="11">
        <f>[7]Novembro!$C$17</f>
        <v>34</v>
      </c>
      <c r="O11" s="11">
        <f>[7]Novembro!$C$18</f>
        <v>29.5</v>
      </c>
      <c r="P11" s="11">
        <f>[7]Novembro!$C$19</f>
        <v>32.299999999999997</v>
      </c>
      <c r="Q11" s="11">
        <f>[7]Novembro!$C$20</f>
        <v>32.4</v>
      </c>
      <c r="R11" s="11">
        <f>[7]Novembro!$C$21</f>
        <v>32.6</v>
      </c>
      <c r="S11" s="11">
        <f>[7]Novembro!$C$22</f>
        <v>33.4</v>
      </c>
      <c r="T11" s="11">
        <f>[7]Novembro!$C$23</f>
        <v>34.700000000000003</v>
      </c>
      <c r="U11" s="11">
        <f>[7]Novembro!$C$24</f>
        <v>35.6</v>
      </c>
      <c r="V11" s="11">
        <f>[7]Novembro!$C$25</f>
        <v>35.6</v>
      </c>
      <c r="W11" s="11">
        <f>[7]Novembro!$C$26</f>
        <v>35.4</v>
      </c>
      <c r="X11" s="11">
        <f>[7]Novembro!$C$27</f>
        <v>35.5</v>
      </c>
      <c r="Y11" s="11">
        <f>[7]Novembro!$C$28</f>
        <v>31.9</v>
      </c>
      <c r="Z11" s="11">
        <f>[7]Novembro!$C$29</f>
        <v>32.799999999999997</v>
      </c>
      <c r="AA11" s="11">
        <f>[7]Novembro!$C$30</f>
        <v>34.6</v>
      </c>
      <c r="AB11" s="11">
        <f>[7]Novembro!$C$31</f>
        <v>31</v>
      </c>
      <c r="AC11" s="11">
        <f>[7]Novembro!$C$32</f>
        <v>31.3</v>
      </c>
      <c r="AD11" s="11">
        <f>[7]Novembro!$C$33</f>
        <v>31.8</v>
      </c>
      <c r="AE11" s="11">
        <f>[7]Novembro!$C$34</f>
        <v>33.200000000000003</v>
      </c>
      <c r="AF11" s="128">
        <f t="shared" ref="AF11:AF49" si="3">MAX(B11:AE11)</f>
        <v>39.5</v>
      </c>
      <c r="AG11" s="92">
        <f t="shared" ref="AG11:AG49" si="4">AVERAGE(B11:AE11)</f>
        <v>33.450000000000003</v>
      </c>
    </row>
    <row r="12" spans="1:35" x14ac:dyDescent="0.2">
      <c r="A12" s="58" t="s">
        <v>41</v>
      </c>
      <c r="B12" s="11">
        <f>[8]Novembro!$C$5</f>
        <v>37.6</v>
      </c>
      <c r="C12" s="11">
        <f>[8]Novembro!$C$6</f>
        <v>38.799999999999997</v>
      </c>
      <c r="D12" s="11">
        <f>[8]Novembro!$C$7</f>
        <v>38.700000000000003</v>
      </c>
      <c r="E12" s="11">
        <f>[8]Novembro!$C$8</f>
        <v>38.700000000000003</v>
      </c>
      <c r="F12" s="11">
        <f>[8]Novembro!$C$9</f>
        <v>38.799999999999997</v>
      </c>
      <c r="G12" s="11">
        <f>[8]Novembro!$C$10</f>
        <v>34.4</v>
      </c>
      <c r="H12" s="11">
        <f>[8]Novembro!$C$11</f>
        <v>35.6</v>
      </c>
      <c r="I12" s="11">
        <f>[8]Novembro!$C$12</f>
        <v>33.1</v>
      </c>
      <c r="J12" s="11">
        <f>[8]Novembro!$C$13</f>
        <v>36.799999999999997</v>
      </c>
      <c r="K12" s="11">
        <f>[8]Novembro!$C$14</f>
        <v>30.7</v>
      </c>
      <c r="L12" s="11">
        <f>[8]Novembro!$C$15</f>
        <v>36.5</v>
      </c>
      <c r="M12" s="11">
        <f>[8]Novembro!$C$16</f>
        <v>36.9</v>
      </c>
      <c r="N12" s="11">
        <f>[8]Novembro!$C$17</f>
        <v>32.6</v>
      </c>
      <c r="O12" s="11">
        <f>[8]Novembro!$C$18</f>
        <v>27.9</v>
      </c>
      <c r="P12" s="11">
        <f>[8]Novembro!$C$19</f>
        <v>32.6</v>
      </c>
      <c r="Q12" s="11">
        <f>[8]Novembro!$C$20</f>
        <v>33.200000000000003</v>
      </c>
      <c r="R12" s="11">
        <f>[8]Novembro!$C$21</f>
        <v>36</v>
      </c>
      <c r="S12" s="11">
        <f>[8]Novembro!$C$22</f>
        <v>36.799999999999997</v>
      </c>
      <c r="T12" s="11">
        <f>[8]Novembro!$C$23</f>
        <v>37.200000000000003</v>
      </c>
      <c r="U12" s="11">
        <f>[8]Novembro!$C$24</f>
        <v>37.1</v>
      </c>
      <c r="V12" s="11">
        <f>[8]Novembro!$C$25</f>
        <v>37.200000000000003</v>
      </c>
      <c r="W12" s="11">
        <f>[8]Novembro!$C$26</f>
        <v>35.200000000000003</v>
      </c>
      <c r="X12" s="11">
        <f>[8]Novembro!$C$27</f>
        <v>34.799999999999997</v>
      </c>
      <c r="Y12" s="11">
        <f>[8]Novembro!$C$28</f>
        <v>36.200000000000003</v>
      </c>
      <c r="Z12" s="11">
        <f>[8]Novembro!$C$29</f>
        <v>34.700000000000003</v>
      </c>
      <c r="AA12" s="11">
        <f>[8]Novembro!$C$30</f>
        <v>36.5</v>
      </c>
      <c r="AB12" s="11">
        <f>[8]Novembro!$C$31</f>
        <v>31.8</v>
      </c>
      <c r="AC12" s="11">
        <f>[8]Novembro!$C$32</f>
        <v>30.5</v>
      </c>
      <c r="AD12" s="11">
        <f>[8]Novembro!$C$33</f>
        <v>34.5</v>
      </c>
      <c r="AE12" s="11">
        <f>[8]Novembro!$C$34</f>
        <v>35.9</v>
      </c>
      <c r="AF12" s="128">
        <f t="shared" si="3"/>
        <v>38.799999999999997</v>
      </c>
      <c r="AG12" s="92">
        <f t="shared" si="4"/>
        <v>35.243333333333339</v>
      </c>
    </row>
    <row r="13" spans="1:35" x14ac:dyDescent="0.2">
      <c r="A13" s="58" t="s">
        <v>114</v>
      </c>
      <c r="B13" s="11" t="str">
        <f>[9]Novembro!$C$5</f>
        <v>*</v>
      </c>
      <c r="C13" s="11" t="str">
        <f>[9]Novembro!$C$6</f>
        <v>*</v>
      </c>
      <c r="D13" s="11" t="str">
        <f>[9]Novembro!$C$7</f>
        <v>*</v>
      </c>
      <c r="E13" s="11" t="str">
        <f>[9]Novembro!$C$8</f>
        <v>*</v>
      </c>
      <c r="F13" s="11" t="str">
        <f>[9]Novembro!$C$9</f>
        <v>*</v>
      </c>
      <c r="G13" s="11" t="str">
        <f>[9]Novembro!$C$10</f>
        <v>*</v>
      </c>
      <c r="H13" s="11" t="str">
        <f>[9]Novembro!$C$11</f>
        <v>*</v>
      </c>
      <c r="I13" s="11" t="str">
        <f>[9]Novembro!$C$12</f>
        <v>*</v>
      </c>
      <c r="J13" s="11" t="str">
        <f>[9]Novembro!$C$13</f>
        <v>*</v>
      </c>
      <c r="K13" s="11" t="str">
        <f>[9]Novembro!$C$14</f>
        <v>*</v>
      </c>
      <c r="L13" s="11" t="str">
        <f>[9]Novembro!$C$15</f>
        <v>*</v>
      </c>
      <c r="M13" s="11" t="str">
        <f>[9]Novembro!$C$16</f>
        <v>*</v>
      </c>
      <c r="N13" s="11" t="str">
        <f>[9]Novembro!$C$17</f>
        <v>*</v>
      </c>
      <c r="O13" s="11" t="str">
        <f>[9]Novembro!$C$18</f>
        <v>*</v>
      </c>
      <c r="P13" s="11" t="str">
        <f>[9]Novembro!$C$19</f>
        <v>*</v>
      </c>
      <c r="Q13" s="11" t="str">
        <f>[9]Novembro!$C$20</f>
        <v>*</v>
      </c>
      <c r="R13" s="11" t="str">
        <f>[9]Novembro!$C$21</f>
        <v>*</v>
      </c>
      <c r="S13" s="11" t="str">
        <f>[9]Novembro!$C$22</f>
        <v>*</v>
      </c>
      <c r="T13" s="11" t="str">
        <f>[9]Novembro!$C$23</f>
        <v>*</v>
      </c>
      <c r="U13" s="11" t="str">
        <f>[9]Novembro!$C$24</f>
        <v>*</v>
      </c>
      <c r="V13" s="11" t="str">
        <f>[9]Novembro!$C$25</f>
        <v>*</v>
      </c>
      <c r="W13" s="11" t="str">
        <f>[9]Novembro!$C$26</f>
        <v>*</v>
      </c>
      <c r="X13" s="11" t="str">
        <f>[9]Novembro!$C$27</f>
        <v>*</v>
      </c>
      <c r="Y13" s="11" t="str">
        <f>[9]Novembro!$C$28</f>
        <v>*</v>
      </c>
      <c r="Z13" s="11" t="str">
        <f>[9]Novembro!$C$29</f>
        <v>*</v>
      </c>
      <c r="AA13" s="11" t="str">
        <f>[9]Novembro!$C$30</f>
        <v>*</v>
      </c>
      <c r="AB13" s="11" t="str">
        <f>[9]Novembro!$C$31</f>
        <v>*</v>
      </c>
      <c r="AC13" s="11" t="str">
        <f>[9]Novembro!$C$32</f>
        <v>*</v>
      </c>
      <c r="AD13" s="11" t="str">
        <f>[9]Novembro!$C$33</f>
        <v>*</v>
      </c>
      <c r="AE13" s="11" t="str">
        <f>[9]Novembro!$C$34</f>
        <v>*</v>
      </c>
      <c r="AF13" s="134" t="s">
        <v>226</v>
      </c>
      <c r="AG13" s="109" t="s">
        <v>226</v>
      </c>
    </row>
    <row r="14" spans="1:35" x14ac:dyDescent="0.2">
      <c r="A14" s="58" t="s">
        <v>118</v>
      </c>
      <c r="B14" s="11" t="str">
        <f>[10]Novembro!$C$5</f>
        <v>*</v>
      </c>
      <c r="C14" s="11" t="str">
        <f>[10]Novembro!$C$6</f>
        <v>*</v>
      </c>
      <c r="D14" s="11" t="str">
        <f>[10]Novembro!$C$7</f>
        <v>*</v>
      </c>
      <c r="E14" s="11" t="str">
        <f>[10]Novembro!$C$8</f>
        <v>*</v>
      </c>
      <c r="F14" s="11" t="str">
        <f>[10]Novembro!$C$9</f>
        <v>*</v>
      </c>
      <c r="G14" s="11" t="str">
        <f>[10]Novembro!$C$10</f>
        <v>*</v>
      </c>
      <c r="H14" s="11" t="str">
        <f>[10]Novembro!$C$11</f>
        <v>*</v>
      </c>
      <c r="I14" s="11" t="str">
        <f>[10]Novembro!$C$12</f>
        <v>*</v>
      </c>
      <c r="J14" s="11" t="str">
        <f>[10]Novembro!$C$13</f>
        <v>*</v>
      </c>
      <c r="K14" s="11" t="str">
        <f>[10]Novembro!$C$14</f>
        <v>*</v>
      </c>
      <c r="L14" s="11" t="str">
        <f>[10]Novembro!$C$15</f>
        <v>*</v>
      </c>
      <c r="M14" s="11" t="str">
        <f>[10]Novembro!$C$16</f>
        <v>*</v>
      </c>
      <c r="N14" s="11" t="str">
        <f>[10]Novembro!$C$17</f>
        <v>*</v>
      </c>
      <c r="O14" s="11" t="str">
        <f>[10]Novembro!$C$18</f>
        <v>*</v>
      </c>
      <c r="P14" s="11" t="str">
        <f>[10]Novembro!$C$19</f>
        <v>*</v>
      </c>
      <c r="Q14" s="11" t="str">
        <f>[10]Novembro!$C$20</f>
        <v>*</v>
      </c>
      <c r="R14" s="11" t="str">
        <f>[10]Novembro!$C$21</f>
        <v>*</v>
      </c>
      <c r="S14" s="11" t="str">
        <f>[10]Novembro!$C$22</f>
        <v>*</v>
      </c>
      <c r="T14" s="11" t="str">
        <f>[10]Novembro!$C$23</f>
        <v>*</v>
      </c>
      <c r="U14" s="11" t="str">
        <f>[10]Novembro!$C$24</f>
        <v>*</v>
      </c>
      <c r="V14" s="11" t="str">
        <f>[10]Novembro!$C$25</f>
        <v>*</v>
      </c>
      <c r="W14" s="11" t="str">
        <f>[10]Novembro!$C$26</f>
        <v>*</v>
      </c>
      <c r="X14" s="11" t="str">
        <f>[10]Novembro!$C$27</f>
        <v>*</v>
      </c>
      <c r="Y14" s="11" t="str">
        <f>[10]Novembro!$C$28</f>
        <v>*</v>
      </c>
      <c r="Z14" s="11" t="str">
        <f>[10]Novembro!$C$29</f>
        <v>*</v>
      </c>
      <c r="AA14" s="11" t="str">
        <f>[10]Novembro!$C$30</f>
        <v>*</v>
      </c>
      <c r="AB14" s="11" t="str">
        <f>[10]Novembro!$C$31</f>
        <v>*</v>
      </c>
      <c r="AC14" s="11" t="str">
        <f>[10]Novembro!$C$32</f>
        <v>*</v>
      </c>
      <c r="AD14" s="11" t="str">
        <f>[10]Novembro!$C$33</f>
        <v>*</v>
      </c>
      <c r="AE14" s="11" t="str">
        <f>[10]Novembro!$C$34</f>
        <v>*</v>
      </c>
      <c r="AF14" s="128" t="s">
        <v>226</v>
      </c>
      <c r="AG14" s="92" t="s">
        <v>226</v>
      </c>
    </row>
    <row r="15" spans="1:35" x14ac:dyDescent="0.2">
      <c r="A15" s="58" t="s">
        <v>121</v>
      </c>
      <c r="B15" s="11">
        <f>[11]Novembro!$C$5</f>
        <v>36.299999999999997</v>
      </c>
      <c r="C15" s="11">
        <f>[11]Novembro!$C$6</f>
        <v>37.799999999999997</v>
      </c>
      <c r="D15" s="11">
        <f>[11]Novembro!$C$7</f>
        <v>35.5</v>
      </c>
      <c r="E15" s="11">
        <f>[11]Novembro!$C$8</f>
        <v>36.700000000000003</v>
      </c>
      <c r="F15" s="11">
        <f>[11]Novembro!$C$9</f>
        <v>39.5</v>
      </c>
      <c r="G15" s="11">
        <f>[11]Novembro!$C$10</f>
        <v>31.6</v>
      </c>
      <c r="H15" s="11">
        <f>[11]Novembro!$C$11</f>
        <v>28.6</v>
      </c>
      <c r="I15" s="11">
        <f>[11]Novembro!$C$12</f>
        <v>32.9</v>
      </c>
      <c r="J15" s="11">
        <f>[11]Novembro!$C$13</f>
        <v>34.200000000000003</v>
      </c>
      <c r="K15" s="11">
        <f>[11]Novembro!$C$14</f>
        <v>27.9</v>
      </c>
      <c r="L15" s="11">
        <f>[11]Novembro!$C$15</f>
        <v>34.1</v>
      </c>
      <c r="M15" s="11">
        <f>[11]Novembro!$C$16</f>
        <v>33.299999999999997</v>
      </c>
      <c r="N15" s="11">
        <f>[11]Novembro!$C$17</f>
        <v>29.1</v>
      </c>
      <c r="O15" s="11">
        <f>[11]Novembro!$C$18</f>
        <v>28.8</v>
      </c>
      <c r="P15" s="11">
        <f>[11]Novembro!$C$19</f>
        <v>31.9</v>
      </c>
      <c r="Q15" s="11">
        <f>[11]Novembro!$C$20</f>
        <v>33.299999999999997</v>
      </c>
      <c r="R15" s="11">
        <f>[11]Novembro!$C$21</f>
        <v>34.6</v>
      </c>
      <c r="S15" s="11">
        <f>[11]Novembro!$C$22</f>
        <v>35.200000000000003</v>
      </c>
      <c r="T15" s="11">
        <f>[11]Novembro!$C$23</f>
        <v>36.299999999999997</v>
      </c>
      <c r="U15" s="11">
        <f>[11]Novembro!$C$24</f>
        <v>37.700000000000003</v>
      </c>
      <c r="V15" s="11">
        <f>[11]Novembro!$C$25</f>
        <v>36.6</v>
      </c>
      <c r="W15" s="11">
        <f>[11]Novembro!$C$26</f>
        <v>37.5</v>
      </c>
      <c r="X15" s="11">
        <f>[11]Novembro!$C$27</f>
        <v>34.4</v>
      </c>
      <c r="Y15" s="11">
        <f>[11]Novembro!$C$28</f>
        <v>35.1</v>
      </c>
      <c r="Z15" s="11">
        <f>[11]Novembro!$C$29</f>
        <v>33.4</v>
      </c>
      <c r="AA15" s="11">
        <f>[11]Novembro!$C$30</f>
        <v>30</v>
      </c>
      <c r="AB15" s="11">
        <f>[11]Novembro!$C$31</f>
        <v>23.5</v>
      </c>
      <c r="AC15" s="11" t="str">
        <f>[11]Novembro!$C$32</f>
        <v>*</v>
      </c>
      <c r="AD15" s="11" t="str">
        <f>[11]Novembro!$C$33</f>
        <v>*</v>
      </c>
      <c r="AE15" s="11" t="str">
        <f>[11]Novembro!$C$34</f>
        <v>*</v>
      </c>
      <c r="AF15" s="128">
        <f>MAX(B15:AE15)</f>
        <v>39.5</v>
      </c>
      <c r="AG15" s="92">
        <f>AVERAGE(B15:AE15)</f>
        <v>33.548148148148151</v>
      </c>
    </row>
    <row r="16" spans="1:35" x14ac:dyDescent="0.2">
      <c r="A16" s="58" t="s">
        <v>168</v>
      </c>
      <c r="B16" s="11" t="str">
        <f>[12]Novembro!$C$5</f>
        <v>*</v>
      </c>
      <c r="C16" s="11" t="str">
        <f>[12]Novembro!$C$6</f>
        <v>*</v>
      </c>
      <c r="D16" s="11" t="str">
        <f>[12]Novembro!$C$7</f>
        <v>*</v>
      </c>
      <c r="E16" s="11" t="str">
        <f>[12]Novembro!$C$8</f>
        <v>*</v>
      </c>
      <c r="F16" s="11" t="str">
        <f>[12]Novembro!$C$9</f>
        <v>*</v>
      </c>
      <c r="G16" s="11" t="str">
        <f>[12]Novembro!$C$10</f>
        <v>*</v>
      </c>
      <c r="H16" s="11" t="str">
        <f>[12]Novembro!$C$11</f>
        <v>*</v>
      </c>
      <c r="I16" s="11" t="str">
        <f>[12]Novembro!$C$12</f>
        <v>*</v>
      </c>
      <c r="J16" s="11" t="str">
        <f>[12]Novembro!$C$13</f>
        <v>*</v>
      </c>
      <c r="K16" s="11" t="str">
        <f>[12]Novembro!$C$14</f>
        <v>*</v>
      </c>
      <c r="L16" s="11" t="str">
        <f>[12]Novembro!$C$15</f>
        <v>*</v>
      </c>
      <c r="M16" s="11" t="str">
        <f>[12]Novembro!$C$16</f>
        <v>*</v>
      </c>
      <c r="N16" s="11" t="str">
        <f>[12]Novembro!$C$17</f>
        <v>*</v>
      </c>
      <c r="O16" s="11" t="str">
        <f>[12]Novembro!$C$18</f>
        <v>*</v>
      </c>
      <c r="P16" s="11" t="str">
        <f>[12]Novembro!$C$19</f>
        <v>*</v>
      </c>
      <c r="Q16" s="11" t="str">
        <f>[12]Novembro!$C$20</f>
        <v>*</v>
      </c>
      <c r="R16" s="11" t="str">
        <f>[12]Novembro!$C$21</f>
        <v>*</v>
      </c>
      <c r="S16" s="11" t="str">
        <f>[12]Novembro!$C$22</f>
        <v>*</v>
      </c>
      <c r="T16" s="11" t="str">
        <f>[12]Novembro!$C$23</f>
        <v>*</v>
      </c>
      <c r="U16" s="11" t="str">
        <f>[12]Novembro!$C$24</f>
        <v>*</v>
      </c>
      <c r="V16" s="11" t="str">
        <f>[12]Novembro!$C$25</f>
        <v>*</v>
      </c>
      <c r="W16" s="11" t="str">
        <f>[12]Novembro!$C$26</f>
        <v>*</v>
      </c>
      <c r="X16" s="11" t="str">
        <f>[12]Novembro!$C$27</f>
        <v>*</v>
      </c>
      <c r="Y16" s="11" t="str">
        <f>[12]Novembro!$C$28</f>
        <v>*</v>
      </c>
      <c r="Z16" s="11" t="str">
        <f>[12]Novembro!$C$29</f>
        <v>*</v>
      </c>
      <c r="AA16" s="11" t="str">
        <f>[12]Novembro!$C$30</f>
        <v>*</v>
      </c>
      <c r="AB16" s="11" t="str">
        <f>[12]Novembro!$C$31</f>
        <v>*</v>
      </c>
      <c r="AC16" s="11" t="str">
        <f>[12]Novembro!$C$32</f>
        <v>*</v>
      </c>
      <c r="AD16" s="11" t="str">
        <f>[12]Novembro!$C$33</f>
        <v>*</v>
      </c>
      <c r="AE16" s="11" t="str">
        <f>[12]Novembro!$C$34</f>
        <v>*</v>
      </c>
      <c r="AF16" s="128" t="s">
        <v>226</v>
      </c>
      <c r="AG16" s="92" t="s">
        <v>226</v>
      </c>
      <c r="AI16" s="12" t="s">
        <v>47</v>
      </c>
    </row>
    <row r="17" spans="1:38" x14ac:dyDescent="0.2">
      <c r="A17" s="58" t="s">
        <v>2</v>
      </c>
      <c r="B17" s="11">
        <f>[13]Novembro!$C$5</f>
        <v>37.6</v>
      </c>
      <c r="C17" s="11">
        <f>[13]Novembro!$C$6</f>
        <v>37.6</v>
      </c>
      <c r="D17" s="11">
        <f>[13]Novembro!$C$7</f>
        <v>36.1</v>
      </c>
      <c r="E17" s="11">
        <f>[13]Novembro!$C$8</f>
        <v>35.4</v>
      </c>
      <c r="F17" s="11">
        <f>[13]Novembro!$C$9</f>
        <v>37.1</v>
      </c>
      <c r="G17" s="11">
        <f>[13]Novembro!$C$10</f>
        <v>32.700000000000003</v>
      </c>
      <c r="H17" s="11">
        <f>[13]Novembro!$C$11</f>
        <v>32.5</v>
      </c>
      <c r="I17" s="11">
        <f>[13]Novembro!$C$12</f>
        <v>29.4</v>
      </c>
      <c r="J17" s="11">
        <f>[13]Novembro!$C$13</f>
        <v>30.1</v>
      </c>
      <c r="K17" s="11">
        <f>[13]Novembro!$C$14</f>
        <v>32.1</v>
      </c>
      <c r="L17" s="11">
        <f>[13]Novembro!$C$15</f>
        <v>34</v>
      </c>
      <c r="M17" s="11">
        <f>[13]Novembro!$C$16</f>
        <v>35</v>
      </c>
      <c r="N17" s="11">
        <f>[13]Novembro!$C$17</f>
        <v>33.700000000000003</v>
      </c>
      <c r="O17" s="11">
        <f>[13]Novembro!$C$18</f>
        <v>24.1</v>
      </c>
      <c r="P17" s="11">
        <f>[13]Novembro!$C$19</f>
        <v>31.1</v>
      </c>
      <c r="Q17" s="11">
        <f>[13]Novembro!$C$20</f>
        <v>32.9</v>
      </c>
      <c r="R17" s="11">
        <f>[13]Novembro!$C$21</f>
        <v>35</v>
      </c>
      <c r="S17" s="11">
        <f>[13]Novembro!$C$22</f>
        <v>35.200000000000003</v>
      </c>
      <c r="T17" s="11">
        <f>[13]Novembro!$C$23</f>
        <v>34.200000000000003</v>
      </c>
      <c r="U17" s="11">
        <f>[13]Novembro!$C$24</f>
        <v>36</v>
      </c>
      <c r="V17" s="11">
        <f>[13]Novembro!$C$25</f>
        <v>35.700000000000003</v>
      </c>
      <c r="W17" s="11">
        <f>[13]Novembro!$C$26</f>
        <v>34.299999999999997</v>
      </c>
      <c r="X17" s="11">
        <f>[13]Novembro!$C$27</f>
        <v>33.9</v>
      </c>
      <c r="Y17" s="11">
        <f>[13]Novembro!$C$28</f>
        <v>33.9</v>
      </c>
      <c r="Z17" s="11">
        <f>[13]Novembro!$C$29</f>
        <v>31.7</v>
      </c>
      <c r="AA17" s="11">
        <f>[13]Novembro!$C$30</f>
        <v>32.200000000000003</v>
      </c>
      <c r="AB17" s="11">
        <f>[13]Novembro!$C$31</f>
        <v>26.5</v>
      </c>
      <c r="AC17" s="11">
        <f>[13]Novembro!$C$32</f>
        <v>29.6</v>
      </c>
      <c r="AD17" s="11">
        <f>[13]Novembro!$C$33</f>
        <v>30.9</v>
      </c>
      <c r="AE17" s="11">
        <f>[13]Novembro!$C$34</f>
        <v>33.9</v>
      </c>
      <c r="AF17" s="128">
        <f t="shared" si="3"/>
        <v>37.6</v>
      </c>
      <c r="AG17" s="92">
        <f t="shared" si="4"/>
        <v>33.146666666666675</v>
      </c>
      <c r="AI17" s="12" t="s">
        <v>47</v>
      </c>
    </row>
    <row r="18" spans="1:38" x14ac:dyDescent="0.2">
      <c r="A18" s="58" t="s">
        <v>3</v>
      </c>
      <c r="B18" s="11" t="str">
        <f>[14]Novembro!$C$5</f>
        <v>*</v>
      </c>
      <c r="C18" s="11" t="str">
        <f>[14]Novembro!$C$6</f>
        <v>*</v>
      </c>
      <c r="D18" s="11" t="str">
        <f>[14]Novembro!$C$7</f>
        <v>*</v>
      </c>
      <c r="E18" s="11" t="str">
        <f>[14]Novembro!$C$8</f>
        <v>*</v>
      </c>
      <c r="F18" s="11" t="str">
        <f>[14]Novembro!$C$9</f>
        <v>*</v>
      </c>
      <c r="G18" s="11" t="str">
        <f>[14]Novembro!$C$10</f>
        <v>*</v>
      </c>
      <c r="H18" s="11" t="str">
        <f>[14]Novembro!$C$11</f>
        <v>*</v>
      </c>
      <c r="I18" s="11" t="str">
        <f>[14]Novembro!$C$12</f>
        <v>*</v>
      </c>
      <c r="J18" s="11" t="str">
        <f>[14]Novembro!$C$13</f>
        <v>*</v>
      </c>
      <c r="K18" s="11" t="str">
        <f>[14]Novembro!$C$14</f>
        <v>*</v>
      </c>
      <c r="L18" s="11" t="str">
        <f>[14]Novembro!$C$15</f>
        <v>*</v>
      </c>
      <c r="M18" s="11" t="str">
        <f>[14]Novembro!$C$16</f>
        <v>*</v>
      </c>
      <c r="N18" s="11" t="str">
        <f>[14]Novembro!$C$17</f>
        <v>*</v>
      </c>
      <c r="O18" s="11" t="str">
        <f>[14]Novembro!$C$18</f>
        <v>*</v>
      </c>
      <c r="P18" s="11" t="str">
        <f>[14]Novembro!$C$19</f>
        <v>*</v>
      </c>
      <c r="Q18" s="11" t="str">
        <f>[14]Novembro!$C$20</f>
        <v>*</v>
      </c>
      <c r="R18" s="11" t="str">
        <f>[14]Novembro!$C$21</f>
        <v>*</v>
      </c>
      <c r="S18" s="11" t="str">
        <f>[14]Novembro!$C$22</f>
        <v>*</v>
      </c>
      <c r="T18" s="11" t="str">
        <f>[14]Novembro!$C$23</f>
        <v>*</v>
      </c>
      <c r="U18" s="11">
        <f>[14]Novembro!$C$24</f>
        <v>35.200000000000003</v>
      </c>
      <c r="V18" s="11">
        <f>[14]Novembro!$C$25</f>
        <v>34.1</v>
      </c>
      <c r="W18" s="11">
        <f>[14]Novembro!$C$26</f>
        <v>35.1</v>
      </c>
      <c r="X18" s="11">
        <f>[14]Novembro!$C$27</f>
        <v>35.299999999999997</v>
      </c>
      <c r="Y18" s="11">
        <f>[14]Novembro!$C$28</f>
        <v>31.4</v>
      </c>
      <c r="Z18" s="11">
        <f>[14]Novembro!$C$29</f>
        <v>33.4</v>
      </c>
      <c r="AA18" s="11">
        <f>[14]Novembro!$C$30</f>
        <v>34.700000000000003</v>
      </c>
      <c r="AB18" s="11">
        <f>[14]Novembro!$C$31</f>
        <v>31</v>
      </c>
      <c r="AC18" s="11">
        <f>[14]Novembro!$C$32</f>
        <v>30.3</v>
      </c>
      <c r="AD18" s="11">
        <f>[14]Novembro!$C$33</f>
        <v>31.6</v>
      </c>
      <c r="AE18" s="11">
        <f>[14]Novembro!$C$34</f>
        <v>29.7</v>
      </c>
      <c r="AF18" s="128">
        <f t="shared" ref="AF18" si="5">MAX(B18:AE18)</f>
        <v>35.299999999999997</v>
      </c>
      <c r="AG18" s="92">
        <f t="shared" ref="AG18" si="6">AVERAGE(B18:AE18)</f>
        <v>32.890909090909091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[15]Novembro!$C$5</f>
        <v>32.6</v>
      </c>
      <c r="C19" s="11">
        <f>[15]Novembro!$C$6</f>
        <v>31.9</v>
      </c>
      <c r="D19" s="11">
        <f>[15]Novembro!$C$7</f>
        <v>32.299999999999997</v>
      </c>
      <c r="E19" s="11">
        <f>[15]Novembro!$C$8</f>
        <v>33.5</v>
      </c>
      <c r="F19" s="11">
        <f>[15]Novembro!$C$9</f>
        <v>32.799999999999997</v>
      </c>
      <c r="G19" s="11">
        <f>[15]Novembro!$C$10</f>
        <v>30.2</v>
      </c>
      <c r="H19" s="11">
        <f>[15]Novembro!$C$11</f>
        <v>31.2</v>
      </c>
      <c r="I19" s="11">
        <f>[15]Novembro!$C$12</f>
        <v>28.9</v>
      </c>
      <c r="J19" s="11">
        <f>[15]Novembro!$C$13</f>
        <v>30.9</v>
      </c>
      <c r="K19" s="11">
        <f>[15]Novembro!$C$14</f>
        <v>29.2</v>
      </c>
      <c r="L19" s="11">
        <f>[15]Novembro!$C$15</f>
        <v>31.5</v>
      </c>
      <c r="M19" s="11">
        <f>[15]Novembro!$C$16</f>
        <v>26.7</v>
      </c>
      <c r="N19" s="11">
        <f>[15]Novembro!$C$17</f>
        <v>29.2</v>
      </c>
      <c r="O19" s="11">
        <f>[15]Novembro!$C$18</f>
        <v>29.6</v>
      </c>
      <c r="P19" s="11">
        <f>[15]Novembro!$C$19</f>
        <v>24.6</v>
      </c>
      <c r="Q19" s="11">
        <f>[15]Novembro!$C$20</f>
        <v>31.2</v>
      </c>
      <c r="R19" s="11">
        <f>[15]Novembro!$C$21</f>
        <v>32.9</v>
      </c>
      <c r="S19" s="11">
        <f>[15]Novembro!$C$22</f>
        <v>31.7</v>
      </c>
      <c r="T19" s="11">
        <f>[15]Novembro!$C$23</f>
        <v>31.7</v>
      </c>
      <c r="U19" s="11">
        <f>[15]Novembro!$C$24</f>
        <v>30.9</v>
      </c>
      <c r="V19" s="11">
        <f>[15]Novembro!$C$25</f>
        <v>30.6</v>
      </c>
      <c r="W19" s="11">
        <f>[15]Novembro!$C$26</f>
        <v>32.1</v>
      </c>
      <c r="X19" s="11">
        <f>[15]Novembro!$C$27</f>
        <v>32.200000000000003</v>
      </c>
      <c r="Y19" s="11">
        <f>[15]Novembro!$C$28</f>
        <v>31.8</v>
      </c>
      <c r="Z19" s="11">
        <f>[15]Novembro!$C$29</f>
        <v>29</v>
      </c>
      <c r="AA19" s="11">
        <f>[15]Novembro!$C$30</f>
        <v>30.2</v>
      </c>
      <c r="AB19" s="11">
        <f>[15]Novembro!$C$31</f>
        <v>29.8</v>
      </c>
      <c r="AC19" s="11">
        <f>[15]Novembro!$C$32</f>
        <v>29.3</v>
      </c>
      <c r="AD19" s="11">
        <f>[15]Novembro!$C$33</f>
        <v>29.9</v>
      </c>
      <c r="AE19" s="11">
        <f>[15]Novembro!$C$34</f>
        <v>29.3</v>
      </c>
      <c r="AF19" s="128">
        <f t="shared" si="3"/>
        <v>33.5</v>
      </c>
      <c r="AG19" s="92">
        <f t="shared" si="4"/>
        <v>30.59</v>
      </c>
    </row>
    <row r="20" spans="1:38" x14ac:dyDescent="0.2">
      <c r="A20" s="58" t="s">
        <v>5</v>
      </c>
      <c r="B20" s="11">
        <f>[16]Novembro!$C$5</f>
        <v>35.200000000000003</v>
      </c>
      <c r="C20" s="11">
        <f>[16]Novembro!$C$6</f>
        <v>38.6</v>
      </c>
      <c r="D20" s="11">
        <f>[16]Novembro!$C$7</f>
        <v>37.9</v>
      </c>
      <c r="E20" s="11">
        <f>[16]Novembro!$C$8</f>
        <v>39.6</v>
      </c>
      <c r="F20" s="11">
        <f>[16]Novembro!$C$9</f>
        <v>40.700000000000003</v>
      </c>
      <c r="G20" s="11">
        <f>[16]Novembro!$C$10</f>
        <v>34.200000000000003</v>
      </c>
      <c r="H20" s="11">
        <f>[16]Novembro!$C$11</f>
        <v>34.299999999999997</v>
      </c>
      <c r="I20" s="11">
        <f>[16]Novembro!$C$12</f>
        <v>30.9</v>
      </c>
      <c r="J20" s="11">
        <f>[16]Novembro!$C$13</f>
        <v>35.9</v>
      </c>
      <c r="K20" s="11">
        <f>[16]Novembro!$C$14</f>
        <v>30.7</v>
      </c>
      <c r="L20" s="11">
        <f>[16]Novembro!$C$15</f>
        <v>35.700000000000003</v>
      </c>
      <c r="M20" s="11">
        <f>[16]Novembro!$C$16</f>
        <v>36.700000000000003</v>
      </c>
      <c r="N20" s="11">
        <f>[16]Novembro!$C$17</f>
        <v>36.299999999999997</v>
      </c>
      <c r="O20" s="11">
        <f>[16]Novembro!$C$18</f>
        <v>29.3</v>
      </c>
      <c r="P20" s="11">
        <f>[16]Novembro!$C$19</f>
        <v>33.4</v>
      </c>
      <c r="Q20" s="11">
        <f>[16]Novembro!$C$20</f>
        <v>35.299999999999997</v>
      </c>
      <c r="R20" s="11">
        <f>[16]Novembro!$C$21</f>
        <v>37.299999999999997</v>
      </c>
      <c r="S20" s="11">
        <f>[16]Novembro!$C$22</f>
        <v>37.9</v>
      </c>
      <c r="T20" s="11">
        <f>[16]Novembro!$C$23</f>
        <v>37.1</v>
      </c>
      <c r="U20" s="11">
        <f>[16]Novembro!$C$24</f>
        <v>38.1</v>
      </c>
      <c r="V20" s="11">
        <f>[16]Novembro!$C$25</f>
        <v>38.200000000000003</v>
      </c>
      <c r="W20" s="11">
        <f>[16]Novembro!$C$26</f>
        <v>37.799999999999997</v>
      </c>
      <c r="X20" s="11">
        <f>[16]Novembro!$C$27</f>
        <v>34.700000000000003</v>
      </c>
      <c r="Y20" s="11">
        <f>[16]Novembro!$C$28</f>
        <v>37.299999999999997</v>
      </c>
      <c r="Z20" s="11">
        <f>[16]Novembro!$C$29</f>
        <v>37.700000000000003</v>
      </c>
      <c r="AA20" s="11">
        <f>[16]Novembro!$C$30</f>
        <v>39.1</v>
      </c>
      <c r="AB20" s="11">
        <f>[16]Novembro!$C$31</f>
        <v>31.6</v>
      </c>
      <c r="AC20" s="11">
        <f>[16]Novembro!$C$32</f>
        <v>28</v>
      </c>
      <c r="AD20" s="11">
        <f>[16]Novembro!$C$33</f>
        <v>35.1</v>
      </c>
      <c r="AE20" s="11">
        <f>[16]Novembro!$C$34</f>
        <v>38.1</v>
      </c>
      <c r="AF20" s="128">
        <f t="shared" si="3"/>
        <v>40.700000000000003</v>
      </c>
      <c r="AG20" s="92">
        <f t="shared" si="4"/>
        <v>35.756666666666661</v>
      </c>
      <c r="AH20" s="12" t="s">
        <v>47</v>
      </c>
      <c r="AI20" t="s">
        <v>47</v>
      </c>
      <c r="AK20" t="s">
        <v>47</v>
      </c>
    </row>
    <row r="21" spans="1:38" x14ac:dyDescent="0.2">
      <c r="A21" s="58" t="s">
        <v>43</v>
      </c>
      <c r="B21" s="11">
        <f>[17]Novembro!$C$5</f>
        <v>33</v>
      </c>
      <c r="C21" s="11">
        <f>[17]Novembro!$C$6</f>
        <v>34</v>
      </c>
      <c r="D21" s="11">
        <f>[17]Novembro!$C$7</f>
        <v>32.1</v>
      </c>
      <c r="E21" s="11">
        <f>[17]Novembro!$C$8</f>
        <v>33.4</v>
      </c>
      <c r="F21" s="11">
        <f>[17]Novembro!$C$9</f>
        <v>33.9</v>
      </c>
      <c r="G21" s="11">
        <f>[17]Novembro!$C$10</f>
        <v>29.5</v>
      </c>
      <c r="H21" s="11">
        <f>[17]Novembro!$C$11</f>
        <v>31.7</v>
      </c>
      <c r="I21" s="11">
        <f>[17]Novembro!$C$12</f>
        <v>28.6</v>
      </c>
      <c r="J21" s="11">
        <f>[17]Novembro!$C$13</f>
        <v>31.5</v>
      </c>
      <c r="K21" s="11">
        <f>[17]Novembro!$C$14</f>
        <v>31.3</v>
      </c>
      <c r="L21" s="11">
        <f>[17]Novembro!$C$15</f>
        <v>33.799999999999997</v>
      </c>
      <c r="M21" s="11">
        <f>[17]Novembro!$C$16</f>
        <v>32.5</v>
      </c>
      <c r="N21" s="11">
        <f>[17]Novembro!$C$17</f>
        <v>28.1</v>
      </c>
      <c r="O21" s="11">
        <f>[17]Novembro!$C$18</f>
        <v>28.8</v>
      </c>
      <c r="P21" s="11">
        <f>[17]Novembro!$C$19</f>
        <v>24.6</v>
      </c>
      <c r="Q21" s="11">
        <f>[17]Novembro!$C$20</f>
        <v>31.7</v>
      </c>
      <c r="R21" s="11">
        <f>[17]Novembro!$C$21</f>
        <v>34</v>
      </c>
      <c r="S21" s="11">
        <f>[17]Novembro!$C$22</f>
        <v>33</v>
      </c>
      <c r="T21" s="11">
        <f>[17]Novembro!$C$23</f>
        <v>32.4</v>
      </c>
      <c r="U21" s="11">
        <f>[17]Novembro!$C$24</f>
        <v>33.299999999999997</v>
      </c>
      <c r="V21" s="11">
        <f>[17]Novembro!$C$25</f>
        <v>32.9</v>
      </c>
      <c r="W21" s="11">
        <f>[17]Novembro!$C$26</f>
        <v>32.1</v>
      </c>
      <c r="X21" s="11">
        <f>[17]Novembro!$C$27</f>
        <v>32.299999999999997</v>
      </c>
      <c r="Y21" s="11">
        <f>[17]Novembro!$C$28</f>
        <v>31.9</v>
      </c>
      <c r="Z21" s="11">
        <f>[17]Novembro!$C$29</f>
        <v>34.299999999999997</v>
      </c>
      <c r="AA21" s="11">
        <f>[17]Novembro!$C$30</f>
        <v>33.5</v>
      </c>
      <c r="AB21" s="11">
        <f>[17]Novembro!$C$31</f>
        <v>30.4</v>
      </c>
      <c r="AC21" s="11">
        <f>[17]Novembro!$C$32</f>
        <v>30.6</v>
      </c>
      <c r="AD21" s="11">
        <f>[17]Novembro!$C$33</f>
        <v>32.799999999999997</v>
      </c>
      <c r="AE21" s="11">
        <f>[17]Novembro!$C$34</f>
        <v>31.1</v>
      </c>
      <c r="AF21" s="128">
        <f t="shared" si="3"/>
        <v>34.299999999999997</v>
      </c>
      <c r="AG21" s="92">
        <f t="shared" si="4"/>
        <v>31.769999999999992</v>
      </c>
      <c r="AI21" t="s">
        <v>229</v>
      </c>
      <c r="AK21" t="s">
        <v>47</v>
      </c>
    </row>
    <row r="22" spans="1:38" x14ac:dyDescent="0.2">
      <c r="A22" s="58" t="s">
        <v>6</v>
      </c>
      <c r="B22" s="11">
        <f>[18]Novembro!$C$5</f>
        <v>34.700000000000003</v>
      </c>
      <c r="C22" s="11">
        <f>[18]Novembro!$C$6</f>
        <v>38</v>
      </c>
      <c r="D22" s="11">
        <f>[18]Novembro!$C$7</f>
        <v>34.4</v>
      </c>
      <c r="E22" s="11">
        <f>[18]Novembro!$C$8</f>
        <v>37</v>
      </c>
      <c r="F22" s="11">
        <f>[18]Novembro!$C$9</f>
        <v>36.5</v>
      </c>
      <c r="G22" s="11">
        <f>[18]Novembro!$C$10</f>
        <v>32.1</v>
      </c>
      <c r="H22" s="11">
        <f>[18]Novembro!$C$11</f>
        <v>34</v>
      </c>
      <c r="I22" s="11">
        <f>[18]Novembro!$C$12</f>
        <v>31.9</v>
      </c>
      <c r="J22" s="11">
        <f>[18]Novembro!$C$13</f>
        <v>35.299999999999997</v>
      </c>
      <c r="K22" s="11">
        <f>[18]Novembro!$C$14</f>
        <v>32.4</v>
      </c>
      <c r="L22" s="11">
        <f>[18]Novembro!$C$15</f>
        <v>37.700000000000003</v>
      </c>
      <c r="M22" s="11">
        <f>[18]Novembro!$C$16</f>
        <v>35.299999999999997</v>
      </c>
      <c r="N22" s="11">
        <f>[18]Novembro!$C$17</f>
        <v>30.4</v>
      </c>
      <c r="O22" s="11">
        <f>[18]Novembro!$C$18</f>
        <v>30</v>
      </c>
      <c r="P22" s="11">
        <f>[18]Novembro!$C$19</f>
        <v>29.6</v>
      </c>
      <c r="Q22" s="11">
        <f>[18]Novembro!$C$20</f>
        <v>34.5</v>
      </c>
      <c r="R22" s="11">
        <f>[18]Novembro!$C$21</f>
        <v>37.1</v>
      </c>
      <c r="S22" s="11">
        <f>[18]Novembro!$C$22</f>
        <v>36</v>
      </c>
      <c r="T22" s="11">
        <f>[18]Novembro!$C$23</f>
        <v>34.6</v>
      </c>
      <c r="U22" s="11">
        <f>[18]Novembro!$C$24</f>
        <v>36.1</v>
      </c>
      <c r="V22" s="11">
        <f>[18]Novembro!$C$25</f>
        <v>34.4</v>
      </c>
      <c r="W22" s="11">
        <f>[18]Novembro!$C$26</f>
        <v>35.299999999999997</v>
      </c>
      <c r="X22" s="11">
        <f>[18]Novembro!$C$27</f>
        <v>35.6</v>
      </c>
      <c r="Y22" s="11">
        <f>[18]Novembro!$C$28</f>
        <v>34.6</v>
      </c>
      <c r="Z22" s="11">
        <f>[18]Novembro!$C$29</f>
        <v>34.6</v>
      </c>
      <c r="AA22" s="11">
        <f>[18]Novembro!$C$30</f>
        <v>32.5</v>
      </c>
      <c r="AB22" s="11">
        <f>[18]Novembro!$C$31</f>
        <v>26.3</v>
      </c>
      <c r="AC22" s="11">
        <f>[18]Novembro!$C$32</f>
        <v>30.1</v>
      </c>
      <c r="AD22" s="11">
        <f>[18]Novembro!$C$33</f>
        <v>32.6</v>
      </c>
      <c r="AE22" s="11">
        <f>[18]Novembro!$C$34</f>
        <v>33.700000000000003</v>
      </c>
      <c r="AF22" s="128">
        <f t="shared" si="3"/>
        <v>38</v>
      </c>
      <c r="AG22" s="92">
        <f t="shared" si="4"/>
        <v>33.910000000000004</v>
      </c>
      <c r="AI22" t="s">
        <v>47</v>
      </c>
    </row>
    <row r="23" spans="1:38" x14ac:dyDescent="0.2">
      <c r="A23" s="58" t="s">
        <v>7</v>
      </c>
      <c r="B23" s="11">
        <f>[19]Novembro!$C$5</f>
        <v>37.299999999999997</v>
      </c>
      <c r="C23" s="11">
        <f>[19]Novembro!$C$6</f>
        <v>38.700000000000003</v>
      </c>
      <c r="D23" s="11">
        <f>[19]Novembro!$C$7</f>
        <v>35.700000000000003</v>
      </c>
      <c r="E23" s="11">
        <f>[19]Novembro!$C$8</f>
        <v>37.700000000000003</v>
      </c>
      <c r="F23" s="11">
        <f>[19]Novembro!$C$9</f>
        <v>38.700000000000003</v>
      </c>
      <c r="G23" s="11">
        <f>[19]Novembro!$C$10</f>
        <v>32.6</v>
      </c>
      <c r="H23" s="11">
        <f>[19]Novembro!$C$11</f>
        <v>31</v>
      </c>
      <c r="I23" s="11">
        <f>[19]Novembro!$C$12</f>
        <v>32.4</v>
      </c>
      <c r="J23" s="11">
        <f>[19]Novembro!$C$13</f>
        <v>34.299999999999997</v>
      </c>
      <c r="K23" s="11">
        <f>[19]Novembro!$C$14</f>
        <v>29.9</v>
      </c>
      <c r="L23" s="11">
        <f>[19]Novembro!$C$15</f>
        <v>33.799999999999997</v>
      </c>
      <c r="M23" s="11">
        <f>[19]Novembro!$C$16</f>
        <v>33.6</v>
      </c>
      <c r="N23" s="11">
        <f>[19]Novembro!$C$17</f>
        <v>30.5</v>
      </c>
      <c r="O23" s="11">
        <f>[19]Novembro!$C$18</f>
        <v>27.1</v>
      </c>
      <c r="P23" s="11">
        <f>[19]Novembro!$C$19</f>
        <v>31.6</v>
      </c>
      <c r="Q23" s="11">
        <f>[19]Novembro!$C$20</f>
        <v>34.4</v>
      </c>
      <c r="R23" s="11">
        <f>[19]Novembro!$C$21</f>
        <v>35.200000000000003</v>
      </c>
      <c r="S23" s="11">
        <f>[19]Novembro!$C$22</f>
        <v>35</v>
      </c>
      <c r="T23" s="11">
        <f>[19]Novembro!$C$23</f>
        <v>35.299999999999997</v>
      </c>
      <c r="U23" s="11">
        <f>[19]Novembro!$C$24</f>
        <v>36.299999999999997</v>
      </c>
      <c r="V23" s="11">
        <f>[19]Novembro!$C$25</f>
        <v>35.9</v>
      </c>
      <c r="W23" s="11">
        <f>[19]Novembro!$C$26</f>
        <v>35.9</v>
      </c>
      <c r="X23" s="11">
        <f>[19]Novembro!$C$27</f>
        <v>34.6</v>
      </c>
      <c r="Y23" s="11">
        <f>[19]Novembro!$C$28</f>
        <v>34</v>
      </c>
      <c r="Z23" s="11">
        <f>[19]Novembro!$C$29</f>
        <v>33.1</v>
      </c>
      <c r="AA23" s="11">
        <f>[19]Novembro!$C$30</f>
        <v>31.6</v>
      </c>
      <c r="AB23" s="11">
        <f>[19]Novembro!$C$31</f>
        <v>25.6</v>
      </c>
      <c r="AC23" s="11">
        <f>[19]Novembro!$C$32</f>
        <v>29.5</v>
      </c>
      <c r="AD23" s="11">
        <f>[19]Novembro!$C$33</f>
        <v>31.5</v>
      </c>
      <c r="AE23" s="11">
        <f>[19]Novembro!$C$34</f>
        <v>35.4</v>
      </c>
      <c r="AF23" s="128">
        <f t="shared" si="3"/>
        <v>38.700000000000003</v>
      </c>
      <c r="AG23" s="92">
        <f t="shared" si="4"/>
        <v>33.606666666666669</v>
      </c>
      <c r="AI23" t="s">
        <v>47</v>
      </c>
      <c r="AK23" t="s">
        <v>47</v>
      </c>
    </row>
    <row r="24" spans="1:38" x14ac:dyDescent="0.2">
      <c r="A24" s="58" t="s">
        <v>169</v>
      </c>
      <c r="B24" s="11" t="str">
        <f>[20]Novembro!$C$5</f>
        <v>*</v>
      </c>
      <c r="C24" s="11" t="str">
        <f>[20]Novembro!$C$6</f>
        <v>*</v>
      </c>
      <c r="D24" s="11" t="str">
        <f>[20]Novembro!$C$7</f>
        <v>*</v>
      </c>
      <c r="E24" s="11" t="str">
        <f>[20]Novembro!$C$8</f>
        <v>*</v>
      </c>
      <c r="F24" s="11" t="str">
        <f>[20]Novembro!$C$9</f>
        <v>*</v>
      </c>
      <c r="G24" s="11" t="str">
        <f>[20]Novembro!$C$10</f>
        <v>*</v>
      </c>
      <c r="H24" s="11" t="str">
        <f>[20]Novembro!$C$11</f>
        <v>*</v>
      </c>
      <c r="I24" s="11" t="str">
        <f>[20]Novembro!$C$12</f>
        <v>*</v>
      </c>
      <c r="J24" s="11" t="str">
        <f>[20]Novembro!$C$13</f>
        <v>*</v>
      </c>
      <c r="K24" s="11" t="str">
        <f>[20]Novembro!$C$14</f>
        <v>*</v>
      </c>
      <c r="L24" s="11" t="str">
        <f>[20]Novembro!$C$15</f>
        <v>*</v>
      </c>
      <c r="M24" s="11" t="str">
        <f>[20]Novembro!$C$16</f>
        <v>*</v>
      </c>
      <c r="N24" s="11" t="str">
        <f>[20]Novembro!$C$17</f>
        <v>*</v>
      </c>
      <c r="O24" s="11" t="str">
        <f>[20]Novembro!$C$18</f>
        <v>*</v>
      </c>
      <c r="P24" s="11" t="str">
        <f>[20]Novembro!$C$19</f>
        <v>*</v>
      </c>
      <c r="Q24" s="11" t="str">
        <f>[20]Novembro!$C$20</f>
        <v>*</v>
      </c>
      <c r="R24" s="11" t="str">
        <f>[20]Novembro!$C$21</f>
        <v>*</v>
      </c>
      <c r="S24" s="11" t="str">
        <f>[20]Novembro!$C$22</f>
        <v>*</v>
      </c>
      <c r="T24" s="11" t="str">
        <f>[20]Novembro!$C$23</f>
        <v>*</v>
      </c>
      <c r="U24" s="11" t="str">
        <f>[20]Novembro!$C$24</f>
        <v>*</v>
      </c>
      <c r="V24" s="11" t="str">
        <f>[20]Novembro!$C$25</f>
        <v>*</v>
      </c>
      <c r="W24" s="11" t="str">
        <f>[20]Novembro!$C$26</f>
        <v>*</v>
      </c>
      <c r="X24" s="11" t="str">
        <f>[20]Novembro!$C$27</f>
        <v>*</v>
      </c>
      <c r="Y24" s="11" t="str">
        <f>[20]Novembro!$C$28</f>
        <v>*</v>
      </c>
      <c r="Z24" s="11" t="str">
        <f>[20]Novembro!$C$29</f>
        <v>*</v>
      </c>
      <c r="AA24" s="11" t="str">
        <f>[20]Novembro!$C$30</f>
        <v>*</v>
      </c>
      <c r="AB24" s="11" t="str">
        <f>[20]Novembro!$C$31</f>
        <v>*</v>
      </c>
      <c r="AC24" s="11" t="str">
        <f>[20]Novembro!$C$32</f>
        <v>*</v>
      </c>
      <c r="AD24" s="11" t="str">
        <f>[20]Novembro!$C$33</f>
        <v>*</v>
      </c>
      <c r="AE24" s="11" t="str">
        <f>[20]Novembro!$C$34</f>
        <v>*</v>
      </c>
      <c r="AF24" s="128" t="s">
        <v>226</v>
      </c>
      <c r="AG24" s="92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[21]Novembro!$C$5</f>
        <v>29.8</v>
      </c>
      <c r="C25" s="11">
        <f>[21]Novembro!$C$6</f>
        <v>36.799999999999997</v>
      </c>
      <c r="D25" s="11">
        <f>[21]Novembro!$C$7</f>
        <v>35.799999999999997</v>
      </c>
      <c r="E25" s="11">
        <f>[21]Novembro!$C$8</f>
        <v>38.1</v>
      </c>
      <c r="F25" s="11">
        <f>[21]Novembro!$C$9</f>
        <v>37.1</v>
      </c>
      <c r="G25" s="11">
        <f>[21]Novembro!$C$10</f>
        <v>25.5</v>
      </c>
      <c r="H25" s="11">
        <f>[21]Novembro!$C$11</f>
        <v>31.4</v>
      </c>
      <c r="I25" s="11">
        <f>[21]Novembro!$C$12</f>
        <v>29.2</v>
      </c>
      <c r="J25" s="11">
        <f>[21]Novembro!$C$13</f>
        <v>34.5</v>
      </c>
      <c r="K25" s="11">
        <f>[21]Novembro!$C$14</f>
        <v>30.6</v>
      </c>
      <c r="L25" s="11">
        <f>[21]Novembro!$C$15</f>
        <v>33</v>
      </c>
      <c r="M25" s="11">
        <f>[21]Novembro!$C$16</f>
        <v>33.5</v>
      </c>
      <c r="N25" s="11">
        <f>[21]Novembro!$C$17</f>
        <v>29.1</v>
      </c>
      <c r="O25" s="11">
        <f>[21]Novembro!$C$18</f>
        <v>27.3</v>
      </c>
      <c r="P25" s="11">
        <f>[21]Novembro!$C$19</f>
        <v>32.9</v>
      </c>
      <c r="Q25" s="11">
        <f>[21]Novembro!$C$20</f>
        <v>32.799999999999997</v>
      </c>
      <c r="R25" s="11">
        <f>[21]Novembro!$C$21</f>
        <v>35.200000000000003</v>
      </c>
      <c r="S25" s="11">
        <f>[21]Novembro!$C$22</f>
        <v>35.9</v>
      </c>
      <c r="T25" s="11">
        <f>[21]Novembro!$C$23</f>
        <v>36.6</v>
      </c>
      <c r="U25" s="11">
        <f>[21]Novembro!$C$24</f>
        <v>37.200000000000003</v>
      </c>
      <c r="V25" s="11">
        <f>[21]Novembro!$C$25</f>
        <v>37.4</v>
      </c>
      <c r="W25" s="11">
        <f>[21]Novembro!$C$26</f>
        <v>38.4</v>
      </c>
      <c r="X25" s="11">
        <f>[21]Novembro!$C$27</f>
        <v>36.299999999999997</v>
      </c>
      <c r="Y25" s="11">
        <f>[21]Novembro!$C$28</f>
        <v>35.200000000000003</v>
      </c>
      <c r="Z25" s="11">
        <f>[21]Novembro!$C$29</f>
        <v>35.4</v>
      </c>
      <c r="AA25" s="11">
        <f>[21]Novembro!$C$30</f>
        <v>34.299999999999997</v>
      </c>
      <c r="AB25" s="11">
        <f>[21]Novembro!$C$31</f>
        <v>26</v>
      </c>
      <c r="AC25" s="11">
        <f>[21]Novembro!$C$32</f>
        <v>31.3</v>
      </c>
      <c r="AD25" s="11">
        <f>[21]Novembro!$C$33</f>
        <v>33.200000000000003</v>
      </c>
      <c r="AE25" s="11">
        <f>[21]Novembro!$C$34</f>
        <v>35.6</v>
      </c>
      <c r="AF25" s="128">
        <f t="shared" ref="AF25:AF26" si="7">MAX(B25:AE25)</f>
        <v>38.4</v>
      </c>
      <c r="AG25" s="92">
        <f t="shared" ref="AG25:AG26" si="8">AVERAGE(B25:AE25)</f>
        <v>33.513333333333335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8" t="s">
        <v>171</v>
      </c>
      <c r="B26" s="11">
        <f>[22]Novembro!$C$5</f>
        <v>38.200000000000003</v>
      </c>
      <c r="C26" s="11">
        <f>[22]Novembro!$C$6</f>
        <v>39</v>
      </c>
      <c r="D26" s="11">
        <f>[22]Novembro!$C$7</f>
        <v>37</v>
      </c>
      <c r="E26" s="11">
        <f>[22]Novembro!$C$8</f>
        <v>38.1</v>
      </c>
      <c r="F26" s="11">
        <f>[22]Novembro!$C$9</f>
        <v>39.700000000000003</v>
      </c>
      <c r="G26" s="11">
        <f>[22]Novembro!$C$10</f>
        <v>33.799999999999997</v>
      </c>
      <c r="H26" s="11">
        <f>[22]Novembro!$C$11</f>
        <v>31.9</v>
      </c>
      <c r="I26" s="11">
        <f>[22]Novembro!$C$12</f>
        <v>33.6</v>
      </c>
      <c r="J26" s="11">
        <f>[22]Novembro!$C$13</f>
        <v>34.6</v>
      </c>
      <c r="K26" s="11">
        <f>[22]Novembro!$C$14</f>
        <v>31.6</v>
      </c>
      <c r="L26" s="11">
        <f>[22]Novembro!$C$15</f>
        <v>35.5</v>
      </c>
      <c r="M26" s="11">
        <f>[22]Novembro!$C$16</f>
        <v>34.6</v>
      </c>
      <c r="N26" s="11">
        <f>[22]Novembro!$C$17</f>
        <v>32</v>
      </c>
      <c r="O26" s="11">
        <f>[22]Novembro!$C$18</f>
        <v>27.8</v>
      </c>
      <c r="P26" s="11">
        <f>[22]Novembro!$C$19</f>
        <v>32.9</v>
      </c>
      <c r="Q26" s="11">
        <f>[22]Novembro!$C$20</f>
        <v>35.200000000000003</v>
      </c>
      <c r="R26" s="11">
        <f>[22]Novembro!$C$21</f>
        <v>35.799999999999997</v>
      </c>
      <c r="S26" s="11">
        <f>[22]Novembro!$C$22</f>
        <v>35.9</v>
      </c>
      <c r="T26" s="11">
        <f>[22]Novembro!$C$23</f>
        <v>36.4</v>
      </c>
      <c r="U26" s="11">
        <f>[22]Novembro!$C$24</f>
        <v>37.700000000000003</v>
      </c>
      <c r="V26" s="11">
        <f>[22]Novembro!$C$25</f>
        <v>37.200000000000003</v>
      </c>
      <c r="W26" s="11">
        <f>[22]Novembro!$C$26</f>
        <v>37.4</v>
      </c>
      <c r="X26" s="11">
        <f>[22]Novembro!$C$27</f>
        <v>36</v>
      </c>
      <c r="Y26" s="11">
        <f>[22]Novembro!$C$28</f>
        <v>35.200000000000003</v>
      </c>
      <c r="Z26" s="11">
        <f>[22]Novembro!$C$29</f>
        <v>33.1</v>
      </c>
      <c r="AA26" s="11">
        <f>[22]Novembro!$C$30</f>
        <v>31.5</v>
      </c>
      <c r="AB26" s="11">
        <f>[22]Novembro!$C$31</f>
        <v>25.9</v>
      </c>
      <c r="AC26" s="11">
        <f>[22]Novembro!$C$32</f>
        <v>31.5</v>
      </c>
      <c r="AD26" s="11">
        <f>[22]Novembro!$C$33</f>
        <v>33.299999999999997</v>
      </c>
      <c r="AE26" s="11">
        <f>[22]Novembro!$C$34</f>
        <v>36.200000000000003</v>
      </c>
      <c r="AF26" s="128">
        <f t="shared" si="7"/>
        <v>39.700000000000003</v>
      </c>
      <c r="AG26" s="92">
        <f t="shared" si="8"/>
        <v>34.620000000000005</v>
      </c>
      <c r="AI26" t="s">
        <v>47</v>
      </c>
      <c r="AK26" t="s">
        <v>47</v>
      </c>
    </row>
    <row r="27" spans="1:38" x14ac:dyDescent="0.2">
      <c r="A27" s="58" t="s">
        <v>8</v>
      </c>
      <c r="B27" s="11">
        <f>[23]Novembro!$C$5</f>
        <v>29.5</v>
      </c>
      <c r="C27" s="11">
        <f>[23]Novembro!$C$6</f>
        <v>35.6</v>
      </c>
      <c r="D27" s="11">
        <f>[23]Novembro!$C$7</f>
        <v>35.6</v>
      </c>
      <c r="E27" s="11">
        <f>[23]Novembro!$C$8</f>
        <v>37.200000000000003</v>
      </c>
      <c r="F27" s="11">
        <f>[23]Novembro!$C$9</f>
        <v>38.4</v>
      </c>
      <c r="G27" s="11">
        <f>[23]Novembro!$C$10</f>
        <v>28</v>
      </c>
      <c r="H27" s="11">
        <f>[23]Novembro!$C$11</f>
        <v>30.7</v>
      </c>
      <c r="I27" s="11">
        <f>[23]Novembro!$C$12</f>
        <v>29.4</v>
      </c>
      <c r="J27" s="11">
        <f>[23]Novembro!$C$13</f>
        <v>32.6</v>
      </c>
      <c r="K27" s="11">
        <f>[23]Novembro!$C$14</f>
        <v>31.3</v>
      </c>
      <c r="L27" s="11">
        <f>[23]Novembro!$C$15</f>
        <v>33.299999999999997</v>
      </c>
      <c r="M27" s="11">
        <f>[23]Novembro!$C$16</f>
        <v>33.299999999999997</v>
      </c>
      <c r="N27" s="11">
        <f>[23]Novembro!$C$17</f>
        <v>31.6</v>
      </c>
      <c r="O27" s="11">
        <f>[23]Novembro!$C$18</f>
        <v>30.3</v>
      </c>
      <c r="P27" s="11">
        <f>[23]Novembro!$C$19</f>
        <v>33.1</v>
      </c>
      <c r="Q27" s="11">
        <f>[23]Novembro!$C$20</f>
        <v>34.4</v>
      </c>
      <c r="R27" s="11">
        <f>[23]Novembro!$C$21</f>
        <v>34.4</v>
      </c>
      <c r="S27" s="11">
        <f>[23]Novembro!$C$22</f>
        <v>34.9</v>
      </c>
      <c r="T27" s="11">
        <f>[23]Novembro!$C$23</f>
        <v>35.6</v>
      </c>
      <c r="U27" s="11">
        <f>[23]Novembro!$C$24</f>
        <v>36.6</v>
      </c>
      <c r="V27" s="11">
        <f>[23]Novembro!$C$25</f>
        <v>36</v>
      </c>
      <c r="W27" s="11">
        <f>[23]Novembro!$C$26</f>
        <v>38.6</v>
      </c>
      <c r="X27" s="11">
        <f>[23]Novembro!$C$27</f>
        <v>37.700000000000003</v>
      </c>
      <c r="Y27" s="11">
        <f>[23]Novembro!$C$28</f>
        <v>34.200000000000003</v>
      </c>
      <c r="Z27" s="11">
        <f>[23]Novembro!$C$29</f>
        <v>33.9</v>
      </c>
      <c r="AA27" s="11">
        <f>[23]Novembro!$C$30</f>
        <v>32.799999999999997</v>
      </c>
      <c r="AB27" s="11">
        <f>[23]Novembro!$C$31</f>
        <v>25.3</v>
      </c>
      <c r="AC27" s="11">
        <f>[23]Novembro!$C$32</f>
        <v>30.8</v>
      </c>
      <c r="AD27" s="11">
        <f>[23]Novembro!$C$33</f>
        <v>31.9</v>
      </c>
      <c r="AE27" s="11">
        <f>[23]Novembro!$C$34</f>
        <v>34.9</v>
      </c>
      <c r="AF27" s="128">
        <f t="shared" si="3"/>
        <v>38.6</v>
      </c>
      <c r="AG27" s="92">
        <f t="shared" si="4"/>
        <v>33.396666666666668</v>
      </c>
      <c r="AI27" t="s">
        <v>47</v>
      </c>
    </row>
    <row r="28" spans="1:38" x14ac:dyDescent="0.2">
      <c r="A28" s="58" t="s">
        <v>9</v>
      </c>
      <c r="B28" s="11">
        <f>[24]Novembro!$C$5</f>
        <v>37.6</v>
      </c>
      <c r="C28" s="11">
        <f>[24]Novembro!$C$6</f>
        <v>38.299999999999997</v>
      </c>
      <c r="D28" s="11">
        <f>[24]Novembro!$C$7</f>
        <v>38.700000000000003</v>
      </c>
      <c r="E28" s="11">
        <f>[24]Novembro!$C$8</f>
        <v>37.5</v>
      </c>
      <c r="F28" s="11">
        <f>[24]Novembro!$C$9</f>
        <v>38.200000000000003</v>
      </c>
      <c r="G28" s="11">
        <f>[24]Novembro!$C$10</f>
        <v>34.700000000000003</v>
      </c>
      <c r="H28" s="11">
        <f>[24]Novembro!$C$11</f>
        <v>30.9</v>
      </c>
      <c r="I28" s="11">
        <f>[24]Novembro!$C$12</f>
        <v>31.5</v>
      </c>
      <c r="J28" s="11">
        <f>[24]Novembro!$C$13</f>
        <v>32.9</v>
      </c>
      <c r="K28" s="11">
        <f>[24]Novembro!$C$14</f>
        <v>29.6</v>
      </c>
      <c r="L28" s="11">
        <f>[24]Novembro!$C$15</f>
        <v>34.4</v>
      </c>
      <c r="M28" s="11">
        <f>[24]Novembro!$C$16</f>
        <v>34.1</v>
      </c>
      <c r="N28" s="11">
        <f>[24]Novembro!$C$17</f>
        <v>32.4</v>
      </c>
      <c r="O28" s="11">
        <f>[24]Novembro!$C$18</f>
        <v>27.3</v>
      </c>
      <c r="P28" s="11">
        <f>[24]Novembro!$C$19</f>
        <v>32.5</v>
      </c>
      <c r="Q28" s="11">
        <f>[24]Novembro!$C$20</f>
        <v>34</v>
      </c>
      <c r="R28" s="11">
        <f>[24]Novembro!$C$21</f>
        <v>34.5</v>
      </c>
      <c r="S28" s="11">
        <f>[24]Novembro!$C$22</f>
        <v>34.5</v>
      </c>
      <c r="T28" s="11">
        <f>[24]Novembro!$C$23</f>
        <v>35.299999999999997</v>
      </c>
      <c r="U28" s="11">
        <f>[24]Novembro!$C$24</f>
        <v>36</v>
      </c>
      <c r="V28" s="11">
        <f>[24]Novembro!$C$25</f>
        <v>36.9</v>
      </c>
      <c r="W28" s="11">
        <f>[24]Novembro!$C$26</f>
        <v>36.700000000000003</v>
      </c>
      <c r="X28" s="11">
        <f>[24]Novembro!$C$27</f>
        <v>35.9</v>
      </c>
      <c r="Y28" s="11">
        <f>[24]Novembro!$C$28</f>
        <v>33.700000000000003</v>
      </c>
      <c r="Z28" s="11">
        <f>[24]Novembro!$C$29</f>
        <v>34.799999999999997</v>
      </c>
      <c r="AA28" s="11">
        <f>[24]Novembro!$C$30</f>
        <v>32.700000000000003</v>
      </c>
      <c r="AB28" s="11">
        <f>[24]Novembro!$C$31</f>
        <v>25.6</v>
      </c>
      <c r="AC28" s="11">
        <f>[24]Novembro!$C$32</f>
        <v>31.3</v>
      </c>
      <c r="AD28" s="11">
        <f>[24]Novembro!$C$33</f>
        <v>32.6</v>
      </c>
      <c r="AE28" s="11">
        <f>[24]Novembro!$C$34</f>
        <v>35.4</v>
      </c>
      <c r="AF28" s="128">
        <f t="shared" si="3"/>
        <v>38.700000000000003</v>
      </c>
      <c r="AG28" s="92">
        <f t="shared" si="4"/>
        <v>34.016666666666666</v>
      </c>
      <c r="AK28" t="s">
        <v>47</v>
      </c>
    </row>
    <row r="29" spans="1:38" x14ac:dyDescent="0.2">
      <c r="A29" s="58" t="s">
        <v>42</v>
      </c>
      <c r="B29" s="11">
        <f>[25]Novembro!$C$5</f>
        <v>37.5</v>
      </c>
      <c r="C29" s="11">
        <f>[25]Novembro!$C$6</f>
        <v>38.1</v>
      </c>
      <c r="D29" s="11">
        <f>[25]Novembro!$C$7</f>
        <v>38</v>
      </c>
      <c r="E29" s="11">
        <f>[25]Novembro!$C$8</f>
        <v>37.700000000000003</v>
      </c>
      <c r="F29" s="11">
        <f>[25]Novembro!$C$9</f>
        <v>39.799999999999997</v>
      </c>
      <c r="G29" s="11">
        <f>[25]Novembro!$C$10</f>
        <v>31.9</v>
      </c>
      <c r="H29" s="11">
        <f>[25]Novembro!$C$11</f>
        <v>32.799999999999997</v>
      </c>
      <c r="I29" s="11">
        <f>[25]Novembro!$C$12</f>
        <v>30.1</v>
      </c>
      <c r="J29" s="11">
        <f>[25]Novembro!$C$13</f>
        <v>34.299999999999997</v>
      </c>
      <c r="K29" s="11">
        <f>[25]Novembro!$C$14</f>
        <v>29.3</v>
      </c>
      <c r="L29" s="11">
        <f>[25]Novembro!$C$15</f>
        <v>33.799999999999997</v>
      </c>
      <c r="M29" s="11">
        <f>[25]Novembro!$C$16</f>
        <v>35.6</v>
      </c>
      <c r="N29" s="11">
        <f>[25]Novembro!$C$17</f>
        <v>34.200000000000003</v>
      </c>
      <c r="O29" s="11">
        <f>[25]Novembro!$C$18</f>
        <v>27</v>
      </c>
      <c r="P29" s="11">
        <f>[25]Novembro!$C$19</f>
        <v>33.1</v>
      </c>
      <c r="Q29" s="11">
        <f>[25]Novembro!$C$20</f>
        <v>33.799999999999997</v>
      </c>
      <c r="R29" s="11">
        <f>[25]Novembro!$C$21</f>
        <v>35.5</v>
      </c>
      <c r="S29" s="11">
        <f>[25]Novembro!$C$22</f>
        <v>36.4</v>
      </c>
      <c r="T29" s="11">
        <f>[25]Novembro!$C$23</f>
        <v>36.9</v>
      </c>
      <c r="U29" s="11">
        <f>[25]Novembro!$C$24</f>
        <v>37.700000000000003</v>
      </c>
      <c r="V29" s="11">
        <f>[25]Novembro!$C$25</f>
        <v>37.1</v>
      </c>
      <c r="W29" s="11">
        <f>[25]Novembro!$C$26</f>
        <v>35.299999999999997</v>
      </c>
      <c r="X29" s="11">
        <f>[25]Novembro!$C$27</f>
        <v>35.700000000000003</v>
      </c>
      <c r="Y29" s="11">
        <f>[25]Novembro!$C$28</f>
        <v>35.799999999999997</v>
      </c>
      <c r="Z29" s="11">
        <f>[25]Novembro!$C$29</f>
        <v>34.9</v>
      </c>
      <c r="AA29" s="11">
        <f>[25]Novembro!$C$30</f>
        <v>35.700000000000003</v>
      </c>
      <c r="AB29" s="11">
        <f>[25]Novembro!$C$31</f>
        <v>31.2</v>
      </c>
      <c r="AC29" s="11">
        <f>[25]Novembro!$C$32</f>
        <v>31.9</v>
      </c>
      <c r="AD29" s="11">
        <f>[25]Novembro!$C$33</f>
        <v>33.299999999999997</v>
      </c>
      <c r="AE29" s="11">
        <f>[25]Novembro!$C$34</f>
        <v>34.799999999999997</v>
      </c>
      <c r="AF29" s="128">
        <f t="shared" si="3"/>
        <v>39.799999999999997</v>
      </c>
      <c r="AG29" s="92">
        <f t="shared" si="4"/>
        <v>34.64</v>
      </c>
      <c r="AK29" t="s">
        <v>47</v>
      </c>
      <c r="AL29" t="s">
        <v>47</v>
      </c>
    </row>
    <row r="30" spans="1:38" x14ac:dyDescent="0.2">
      <c r="A30" s="58" t="s">
        <v>10</v>
      </c>
      <c r="B30" s="11">
        <f>[26]Novembro!$C$5</f>
        <v>36.1</v>
      </c>
      <c r="C30" s="11">
        <f>[26]Novembro!$C$6</f>
        <v>38.1</v>
      </c>
      <c r="D30" s="11">
        <f>[26]Novembro!$C$7</f>
        <v>37.5</v>
      </c>
      <c r="E30" s="11">
        <f>[26]Novembro!$C$8</f>
        <v>38.5</v>
      </c>
      <c r="F30" s="11">
        <f>[26]Novembro!$C$9</f>
        <v>37.799999999999997</v>
      </c>
      <c r="G30" s="11">
        <f>[26]Novembro!$C$10</f>
        <v>32.5</v>
      </c>
      <c r="H30" s="11">
        <f>[26]Novembro!$C$11</f>
        <v>30.2</v>
      </c>
      <c r="I30" s="11">
        <f>[26]Novembro!$C$12</f>
        <v>31</v>
      </c>
      <c r="J30" s="11">
        <f>[26]Novembro!$C$13</f>
        <v>33.4</v>
      </c>
      <c r="K30" s="11">
        <f>[26]Novembro!$C$14</f>
        <v>29.7</v>
      </c>
      <c r="L30" s="11">
        <f>[26]Novembro!$C$15</f>
        <v>33.200000000000003</v>
      </c>
      <c r="M30" s="11">
        <f>[26]Novembro!$C$16</f>
        <v>33.4</v>
      </c>
      <c r="N30" s="11">
        <f>[26]Novembro!$C$17</f>
        <v>29.6</v>
      </c>
      <c r="O30" s="11">
        <f>[26]Novembro!$C$18</f>
        <v>29.4</v>
      </c>
      <c r="P30" s="11">
        <f>[26]Novembro!$C$19</f>
        <v>33.200000000000003</v>
      </c>
      <c r="Q30" s="11">
        <f>[26]Novembro!$C$20</f>
        <v>33.9</v>
      </c>
      <c r="R30" s="11">
        <f>[26]Novembro!$C$21</f>
        <v>34.799999999999997</v>
      </c>
      <c r="S30" s="11">
        <f>[26]Novembro!$C$22</f>
        <v>34.700000000000003</v>
      </c>
      <c r="T30" s="11">
        <f>[26]Novembro!$C$23</f>
        <v>36.1</v>
      </c>
      <c r="U30" s="11">
        <f>[26]Novembro!$C$24</f>
        <v>36.5</v>
      </c>
      <c r="V30" s="11">
        <f>[26]Novembro!$C$25</f>
        <v>34.9</v>
      </c>
      <c r="W30" s="11">
        <f>[26]Novembro!$C$26</f>
        <v>37.200000000000003</v>
      </c>
      <c r="X30" s="11">
        <f>[26]Novembro!$C$27</f>
        <v>34.700000000000003</v>
      </c>
      <c r="Y30" s="11">
        <f>[26]Novembro!$C$28</f>
        <v>34.700000000000003</v>
      </c>
      <c r="Z30" s="11">
        <f>[26]Novembro!$C$29</f>
        <v>34.4</v>
      </c>
      <c r="AA30" s="11">
        <f>[26]Novembro!$C$30</f>
        <v>31.7</v>
      </c>
      <c r="AB30" s="11">
        <f>[26]Novembro!$C$31</f>
        <v>25.3</v>
      </c>
      <c r="AC30" s="11">
        <f>[26]Novembro!$C$32</f>
        <v>30.7</v>
      </c>
      <c r="AD30" s="11">
        <f>[26]Novembro!$C$33</f>
        <v>32.5</v>
      </c>
      <c r="AE30" s="11">
        <f>[26]Novembro!$C$34</f>
        <v>35.200000000000003</v>
      </c>
      <c r="AF30" s="128">
        <f t="shared" si="3"/>
        <v>38.5</v>
      </c>
      <c r="AG30" s="92">
        <f t="shared" si="4"/>
        <v>33.696666666666673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[27]Novembro!$C$5</f>
        <v>36.9</v>
      </c>
      <c r="C31" s="11">
        <f>[27]Novembro!$C$6</f>
        <v>39.200000000000003</v>
      </c>
      <c r="D31" s="11">
        <f>[27]Novembro!$C$7</f>
        <v>37.200000000000003</v>
      </c>
      <c r="E31" s="11">
        <f>[27]Novembro!$C$8</f>
        <v>38</v>
      </c>
      <c r="F31" s="11">
        <f>[27]Novembro!$C$9</f>
        <v>39</v>
      </c>
      <c r="G31" s="11">
        <f>[27]Novembro!$C$10</f>
        <v>31.3</v>
      </c>
      <c r="H31" s="11">
        <f>[27]Novembro!$C$11</f>
        <v>30.7</v>
      </c>
      <c r="I31" s="11">
        <f>[27]Novembro!$C$12</f>
        <v>32.700000000000003</v>
      </c>
      <c r="J31" s="11">
        <f>[27]Novembro!$C$13</f>
        <v>35.700000000000003</v>
      </c>
      <c r="K31" s="11">
        <f>[27]Novembro!$C$14</f>
        <v>29.6</v>
      </c>
      <c r="L31" s="11">
        <f>[27]Novembro!$C$15</f>
        <v>33.6</v>
      </c>
      <c r="M31" s="11">
        <f>[27]Novembro!$C$16</f>
        <v>33.799999999999997</v>
      </c>
      <c r="N31" s="11">
        <f>[27]Novembro!$C$17</f>
        <v>29.8</v>
      </c>
      <c r="O31" s="11">
        <f>[27]Novembro!$C$18</f>
        <v>27.9</v>
      </c>
      <c r="P31" s="11">
        <f>[27]Novembro!$C$19</f>
        <v>31.9</v>
      </c>
      <c r="Q31" s="11">
        <f>[27]Novembro!$C$20</f>
        <v>33.200000000000003</v>
      </c>
      <c r="R31" s="11">
        <f>[27]Novembro!$C$21</f>
        <v>36</v>
      </c>
      <c r="S31" s="11">
        <f>[27]Novembro!$C$22</f>
        <v>35.5</v>
      </c>
      <c r="T31" s="11">
        <f>[27]Novembro!$C$23</f>
        <v>36.6</v>
      </c>
      <c r="U31" s="11">
        <f>[27]Novembro!$C$24</f>
        <v>37.6</v>
      </c>
      <c r="V31" s="11">
        <f>[27]Novembro!$C$25</f>
        <v>36.700000000000003</v>
      </c>
      <c r="W31" s="11">
        <f>[27]Novembro!$C$26</f>
        <v>36.200000000000003</v>
      </c>
      <c r="X31" s="11">
        <f>[27]Novembro!$C$27</f>
        <v>34.6</v>
      </c>
      <c r="Y31" s="11">
        <f>[27]Novembro!$C$28</f>
        <v>36.299999999999997</v>
      </c>
      <c r="Z31" s="11">
        <f>[27]Novembro!$C$29</f>
        <v>34.6</v>
      </c>
      <c r="AA31" s="11">
        <f>[27]Novembro!$C$30</f>
        <v>34.299999999999997</v>
      </c>
      <c r="AB31" s="11">
        <f>[27]Novembro!$C$31</f>
        <v>24.5</v>
      </c>
      <c r="AC31" s="11">
        <f>[27]Novembro!$C$32</f>
        <v>28.1</v>
      </c>
      <c r="AD31" s="11">
        <f>[27]Novembro!$C$33</f>
        <v>31.3</v>
      </c>
      <c r="AE31" s="11">
        <f>[27]Novembro!$C$34</f>
        <v>34.4</v>
      </c>
      <c r="AF31" s="128">
        <f>MAX(B31:AE31)</f>
        <v>39.200000000000003</v>
      </c>
      <c r="AG31" s="92">
        <f>AVERAGE(B31:AE31)</f>
        <v>33.906666666666666</v>
      </c>
      <c r="AH31" s="12" t="s">
        <v>47</v>
      </c>
      <c r="AK31" t="s">
        <v>47</v>
      </c>
    </row>
    <row r="32" spans="1:38" x14ac:dyDescent="0.2">
      <c r="A32" s="58" t="s">
        <v>11</v>
      </c>
      <c r="B32" s="11">
        <f>[28]Novembro!$C$5</f>
        <v>38</v>
      </c>
      <c r="C32" s="11">
        <f>[28]Novembro!$C$6</f>
        <v>38.700000000000003</v>
      </c>
      <c r="D32" s="11">
        <f>[28]Novembro!$C$7</f>
        <v>39.200000000000003</v>
      </c>
      <c r="E32" s="11">
        <f>[28]Novembro!$C$8</f>
        <v>38.200000000000003</v>
      </c>
      <c r="F32" s="11">
        <f>[28]Novembro!$C$9</f>
        <v>39.9</v>
      </c>
      <c r="G32" s="11">
        <f>[28]Novembro!$C$10</f>
        <v>35.9</v>
      </c>
      <c r="H32" s="11">
        <f>[28]Novembro!$C$11</f>
        <v>32</v>
      </c>
      <c r="I32" s="11">
        <f>[28]Novembro!$C$12</f>
        <v>32.6</v>
      </c>
      <c r="J32" s="11">
        <f>[28]Novembro!$C$13</f>
        <v>32.299999999999997</v>
      </c>
      <c r="K32" s="11">
        <f>[28]Novembro!$C$14</f>
        <v>27.1</v>
      </c>
      <c r="L32" s="11" t="str">
        <f>[28]Novembro!$C$15</f>
        <v>*</v>
      </c>
      <c r="M32" s="11" t="str">
        <f>[28]Novembro!$C$16</f>
        <v>*</v>
      </c>
      <c r="N32" s="11" t="str">
        <f>[28]Novembro!$C$17</f>
        <v>*</v>
      </c>
      <c r="O32" s="11" t="str">
        <f>[28]Novembro!$C$18</f>
        <v>*</v>
      </c>
      <c r="P32" s="11" t="str">
        <f>[28]Novembro!$C$19</f>
        <v>*</v>
      </c>
      <c r="Q32" s="11" t="str">
        <f>[28]Novembro!$C$20</f>
        <v>*</v>
      </c>
      <c r="R32" s="11" t="str">
        <f>[28]Novembro!$C$21</f>
        <v>*</v>
      </c>
      <c r="S32" s="11" t="str">
        <f>[28]Novembro!$C$22</f>
        <v>*</v>
      </c>
      <c r="T32" s="11" t="str">
        <f>[28]Novembro!$C$23</f>
        <v>*</v>
      </c>
      <c r="U32" s="11" t="str">
        <f>[28]Novembro!$C$24</f>
        <v>*</v>
      </c>
      <c r="V32" s="11" t="str">
        <f>[28]Novembro!$C$25</f>
        <v>*</v>
      </c>
      <c r="W32" s="11" t="str">
        <f>[28]Novembro!$C$26</f>
        <v>*</v>
      </c>
      <c r="X32" s="11" t="str">
        <f>[28]Novembro!$C$27</f>
        <v>*</v>
      </c>
      <c r="Y32" s="11" t="str">
        <f>[28]Novembro!$C$28</f>
        <v>*</v>
      </c>
      <c r="Z32" s="11" t="str">
        <f>[28]Novembro!$C$29</f>
        <v>*</v>
      </c>
      <c r="AA32" s="11" t="str">
        <f>[28]Novembro!$C$30</f>
        <v>*</v>
      </c>
      <c r="AB32" s="11" t="str">
        <f>[28]Novembro!$C$31</f>
        <v>*</v>
      </c>
      <c r="AC32" s="11" t="str">
        <f>[28]Novembro!$C$32</f>
        <v>*</v>
      </c>
      <c r="AD32" s="11" t="str">
        <f>[28]Novembro!$C$33</f>
        <v>*</v>
      </c>
      <c r="AE32" s="11" t="str">
        <f>[28]Novembro!$C$34</f>
        <v>*</v>
      </c>
      <c r="AF32" s="128">
        <f t="shared" si="3"/>
        <v>39.9</v>
      </c>
      <c r="AG32" s="92">
        <f t="shared" si="4"/>
        <v>35.390000000000008</v>
      </c>
      <c r="AL32" t="s">
        <v>47</v>
      </c>
    </row>
    <row r="33" spans="1:38" s="5" customFormat="1" x14ac:dyDescent="0.2">
      <c r="A33" s="58" t="s">
        <v>12</v>
      </c>
      <c r="B33" s="11">
        <f>[29]Novembro!$C$5</f>
        <v>36.5</v>
      </c>
      <c r="C33" s="11">
        <f>[29]Novembro!$C$6</f>
        <v>37.799999999999997</v>
      </c>
      <c r="D33" s="11">
        <f>[29]Novembro!$C$7</f>
        <v>37.9</v>
      </c>
      <c r="E33" s="11">
        <f>[29]Novembro!$C$8</f>
        <v>37.4</v>
      </c>
      <c r="F33" s="11">
        <f>[29]Novembro!$C$9</f>
        <v>32.5</v>
      </c>
      <c r="G33" s="11" t="str">
        <f>[29]Novembro!$C$10</f>
        <v>*</v>
      </c>
      <c r="H33" s="11" t="str">
        <f>[29]Novembro!$C$11</f>
        <v>*</v>
      </c>
      <c r="I33" s="11" t="str">
        <f>[29]Novembro!$C$12</f>
        <v>*</v>
      </c>
      <c r="J33" s="11" t="str">
        <f>[29]Novembro!$C$13</f>
        <v>*</v>
      </c>
      <c r="K33" s="11" t="str">
        <f>[29]Novembro!$C$14</f>
        <v>*</v>
      </c>
      <c r="L33" s="11" t="str">
        <f>[29]Novembro!$C$15</f>
        <v>*</v>
      </c>
      <c r="M33" s="11" t="str">
        <f>[29]Novembro!$C$16</f>
        <v>*</v>
      </c>
      <c r="N33" s="11" t="str">
        <f>[29]Novembro!$C$17</f>
        <v>*</v>
      </c>
      <c r="O33" s="11" t="str">
        <f>[29]Novembro!$C$18</f>
        <v>*</v>
      </c>
      <c r="P33" s="11" t="str">
        <f>[29]Novembro!$C$19</f>
        <v>*</v>
      </c>
      <c r="Q33" s="11" t="str">
        <f>[29]Novembro!$C$20</f>
        <v>*</v>
      </c>
      <c r="R33" s="11" t="str">
        <f>[29]Novembro!$C$21</f>
        <v>*</v>
      </c>
      <c r="S33" s="11" t="str">
        <f>[29]Novembro!$C$22</f>
        <v>*</v>
      </c>
      <c r="T33" s="11" t="str">
        <f>[29]Novembro!$C$23</f>
        <v>*</v>
      </c>
      <c r="U33" s="11" t="str">
        <f>[29]Novembro!$C$24</f>
        <v>*</v>
      </c>
      <c r="V33" s="11" t="str">
        <f>[29]Novembro!$C$25</f>
        <v>*</v>
      </c>
      <c r="W33" s="11">
        <f>[29]Novembro!$C$26</f>
        <v>35.200000000000003</v>
      </c>
      <c r="X33" s="11">
        <f>[29]Novembro!$C$27</f>
        <v>34.799999999999997</v>
      </c>
      <c r="Y33" s="11">
        <f>[29]Novembro!$C$28</f>
        <v>34.200000000000003</v>
      </c>
      <c r="Z33" s="11">
        <f>[29]Novembro!$C$29</f>
        <v>35.200000000000003</v>
      </c>
      <c r="AA33" s="11">
        <f>[29]Novembro!$C$30</f>
        <v>35.9</v>
      </c>
      <c r="AB33" s="11">
        <f>[29]Novembro!$C$31</f>
        <v>30</v>
      </c>
      <c r="AC33" s="11">
        <f>[29]Novembro!$C$32</f>
        <v>31.9</v>
      </c>
      <c r="AD33" s="11">
        <f>[29]Novembro!$C$33</f>
        <v>33.200000000000003</v>
      </c>
      <c r="AE33" s="11">
        <f>[29]Novembro!$C$34</f>
        <v>35.299999999999997</v>
      </c>
      <c r="AF33" s="128">
        <f t="shared" si="3"/>
        <v>37.9</v>
      </c>
      <c r="AG33" s="92">
        <f t="shared" si="4"/>
        <v>34.842857142857142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[30]Novembro!$C$5</f>
        <v>35.299999999999997</v>
      </c>
      <c r="C34" s="11">
        <f>[30]Novembro!$C$6</f>
        <v>37.799999999999997</v>
      </c>
      <c r="D34" s="11">
        <f>[30]Novembro!$C$7</f>
        <v>37</v>
      </c>
      <c r="E34" s="11">
        <f>[30]Novembro!$C$8</f>
        <v>38.299999999999997</v>
      </c>
      <c r="F34" s="11">
        <f>[30]Novembro!$C$9</f>
        <v>39.4</v>
      </c>
      <c r="G34" s="11">
        <f>[30]Novembro!$C$10</f>
        <v>33.6</v>
      </c>
      <c r="H34" s="11">
        <f>[30]Novembro!$C$11</f>
        <v>33.9</v>
      </c>
      <c r="I34" s="11">
        <f>[30]Novembro!$C$12</f>
        <v>31.9</v>
      </c>
      <c r="J34" s="11">
        <f>[30]Novembro!$C$13</f>
        <v>36.299999999999997</v>
      </c>
      <c r="K34" s="11">
        <f>[30]Novembro!$C$14</f>
        <v>33.299999999999997</v>
      </c>
      <c r="L34" s="11">
        <f>[30]Novembro!$C$15</f>
        <v>36.4</v>
      </c>
      <c r="M34" s="11">
        <f>[30]Novembro!$C$16</f>
        <v>35.700000000000003</v>
      </c>
      <c r="N34" s="11">
        <f>[30]Novembro!$C$17</f>
        <v>35.700000000000003</v>
      </c>
      <c r="O34" s="11">
        <f>[30]Novembro!$C$18</f>
        <v>28.2</v>
      </c>
      <c r="P34" s="11">
        <f>[30]Novembro!$C$19</f>
        <v>33.9</v>
      </c>
      <c r="Q34" s="11">
        <f>[30]Novembro!$C$20</f>
        <v>35.700000000000003</v>
      </c>
      <c r="R34" s="11">
        <f>[30]Novembro!$C$21</f>
        <v>37.6</v>
      </c>
      <c r="S34" s="11">
        <f>[30]Novembro!$C$22</f>
        <v>37.6</v>
      </c>
      <c r="T34" s="11">
        <f>[30]Novembro!$C$23</f>
        <v>37.700000000000003</v>
      </c>
      <c r="U34" s="11">
        <f>[30]Novembro!$C$24</f>
        <v>37.799999999999997</v>
      </c>
      <c r="V34" s="11">
        <f>[30]Novembro!$C$25</f>
        <v>37.799999999999997</v>
      </c>
      <c r="W34" s="11">
        <f>[30]Novembro!$C$26</f>
        <v>37</v>
      </c>
      <c r="X34" s="11">
        <f>[30]Novembro!$C$27</f>
        <v>35</v>
      </c>
      <c r="Y34" s="11">
        <f>[30]Novembro!$C$28</f>
        <v>34.700000000000003</v>
      </c>
      <c r="Z34" s="11">
        <f>[30]Novembro!$C$29</f>
        <v>37.200000000000003</v>
      </c>
      <c r="AA34" s="11">
        <f>[30]Novembro!$C$30</f>
        <v>37.200000000000003</v>
      </c>
      <c r="AB34" s="11">
        <f>[30]Novembro!$C$31</f>
        <v>31.6</v>
      </c>
      <c r="AC34" s="11">
        <f>[30]Novembro!$C$32</f>
        <v>30.5</v>
      </c>
      <c r="AD34" s="11">
        <f>[30]Novembro!$C$33</f>
        <v>33.5</v>
      </c>
      <c r="AE34" s="11">
        <f>[30]Novembro!$C$34</f>
        <v>36.4</v>
      </c>
      <c r="AF34" s="128">
        <f t="shared" si="3"/>
        <v>39.4</v>
      </c>
      <c r="AG34" s="92">
        <f t="shared" si="4"/>
        <v>35.466666666666676</v>
      </c>
    </row>
    <row r="35" spans="1:38" x14ac:dyDescent="0.2">
      <c r="A35" s="58" t="s">
        <v>173</v>
      </c>
      <c r="B35" s="11">
        <f>[31]Novembro!$C$5</f>
        <v>37.700000000000003</v>
      </c>
      <c r="C35" s="11">
        <f>[31]Novembro!$C$6</f>
        <v>38.1</v>
      </c>
      <c r="D35" s="11">
        <f>[31]Novembro!$C$7</f>
        <v>37.700000000000003</v>
      </c>
      <c r="E35" s="11">
        <f>[31]Novembro!$C$8</f>
        <v>36.6</v>
      </c>
      <c r="F35" s="11">
        <f>[31]Novembro!$C$9</f>
        <v>38.9</v>
      </c>
      <c r="G35" s="11">
        <f>[31]Novembro!$C$10</f>
        <v>33.5</v>
      </c>
      <c r="H35" s="11">
        <f>[31]Novembro!$C$11</f>
        <v>30.6</v>
      </c>
      <c r="I35" s="11">
        <f>[31]Novembro!$C$12</f>
        <v>29.5</v>
      </c>
      <c r="J35" s="11">
        <f>[31]Novembro!$C$13</f>
        <v>30.7</v>
      </c>
      <c r="K35" s="11">
        <f>[31]Novembro!$C$14</f>
        <v>30.1</v>
      </c>
      <c r="L35" s="11">
        <f>[31]Novembro!$C$15</f>
        <v>32.299999999999997</v>
      </c>
      <c r="M35" s="11">
        <f>[31]Novembro!$C$16</f>
        <v>32.700000000000003</v>
      </c>
      <c r="N35" s="11">
        <f>[31]Novembro!$C$17</f>
        <v>32.5</v>
      </c>
      <c r="O35" s="11">
        <f>[31]Novembro!$C$18</f>
        <v>25.2</v>
      </c>
      <c r="P35" s="11">
        <f>[31]Novembro!$C$19</f>
        <v>30.6</v>
      </c>
      <c r="Q35" s="11">
        <f>[31]Novembro!$C$20</f>
        <v>32.9</v>
      </c>
      <c r="R35" s="11">
        <f>[31]Novembro!$C$21</f>
        <v>34.9</v>
      </c>
      <c r="S35" s="11">
        <f>[31]Novembro!$C$22</f>
        <v>35.6</v>
      </c>
      <c r="T35" s="11">
        <f>[31]Novembro!$C$23</f>
        <v>35</v>
      </c>
      <c r="U35" s="11">
        <f>[31]Novembro!$C$24</f>
        <v>35.700000000000003</v>
      </c>
      <c r="V35" s="11">
        <f>[31]Novembro!$C$25</f>
        <v>35.799999999999997</v>
      </c>
      <c r="W35" s="11">
        <f>[31]Novembro!$C$26</f>
        <v>35.5</v>
      </c>
      <c r="X35" s="11">
        <f>[31]Novembro!$C$27</f>
        <v>35.299999999999997</v>
      </c>
      <c r="Y35" s="11">
        <f>[31]Novembro!$C$28</f>
        <v>33.4</v>
      </c>
      <c r="Z35" s="11">
        <f>[31]Novembro!$C$29</f>
        <v>31.7</v>
      </c>
      <c r="AA35" s="11">
        <f>[31]Novembro!$C$30</f>
        <v>31.8</v>
      </c>
      <c r="AB35" s="11">
        <f>[31]Novembro!$C$31</f>
        <v>27.9</v>
      </c>
      <c r="AC35" s="11">
        <f>[31]Novembro!$C$32</f>
        <v>31.2</v>
      </c>
      <c r="AD35" s="11">
        <f>[31]Novembro!$C$33</f>
        <v>31.8</v>
      </c>
      <c r="AE35" s="11">
        <f>[31]Novembro!$C$34</f>
        <v>32.5</v>
      </c>
      <c r="AF35" s="128">
        <f>MAX(B35:AE35)</f>
        <v>38.9</v>
      </c>
      <c r="AG35" s="92">
        <f>AVERAGE(B35:AE35)</f>
        <v>33.256666666666668</v>
      </c>
    </row>
    <row r="36" spans="1:38" x14ac:dyDescent="0.2">
      <c r="A36" s="58" t="s">
        <v>144</v>
      </c>
      <c r="B36" s="11" t="str">
        <f>[32]Novembro!$C$5</f>
        <v>*</v>
      </c>
      <c r="C36" s="11" t="str">
        <f>[32]Novembro!$C$6</f>
        <v>*</v>
      </c>
      <c r="D36" s="11" t="str">
        <f>[32]Novembro!$C$7</f>
        <v>*</v>
      </c>
      <c r="E36" s="11" t="str">
        <f>[32]Novembro!$C$8</f>
        <v>*</v>
      </c>
      <c r="F36" s="11" t="str">
        <f>[32]Novembro!$C$9</f>
        <v>*</v>
      </c>
      <c r="G36" s="11" t="str">
        <f>[32]Novembro!$C$10</f>
        <v>*</v>
      </c>
      <c r="H36" s="11" t="str">
        <f>[32]Novembro!$C$11</f>
        <v>*</v>
      </c>
      <c r="I36" s="11" t="str">
        <f>[32]Novembro!$C$12</f>
        <v>*</v>
      </c>
      <c r="J36" s="11" t="str">
        <f>[32]Novembro!$C$13</f>
        <v>*</v>
      </c>
      <c r="K36" s="11" t="str">
        <f>[32]Novembro!$C$14</f>
        <v>*</v>
      </c>
      <c r="L36" s="11" t="str">
        <f>[32]Novembro!$C$15</f>
        <v>*</v>
      </c>
      <c r="M36" s="11" t="str">
        <f>[32]Novembro!$C$16</f>
        <v>*</v>
      </c>
      <c r="N36" s="11" t="str">
        <f>[32]Novembro!$C$17</f>
        <v>*</v>
      </c>
      <c r="O36" s="11" t="str">
        <f>[32]Novembro!$C$18</f>
        <v>*</v>
      </c>
      <c r="P36" s="11" t="str">
        <f>[32]Novembro!$C$19</f>
        <v>*</v>
      </c>
      <c r="Q36" s="11" t="str">
        <f>[32]Novembro!$C$20</f>
        <v>*</v>
      </c>
      <c r="R36" s="11" t="str">
        <f>[32]Novembro!$C$21</f>
        <v>*</v>
      </c>
      <c r="S36" s="11" t="str">
        <f>[32]Novembro!$C$22</f>
        <v>*</v>
      </c>
      <c r="T36" s="11" t="str">
        <f>[32]Novembro!$C$23</f>
        <v>*</v>
      </c>
      <c r="U36" s="11" t="str">
        <f>[32]Novembro!$C$24</f>
        <v>*</v>
      </c>
      <c r="V36" s="11" t="str">
        <f>[32]Novembro!$C$25</f>
        <v>*</v>
      </c>
      <c r="W36" s="11" t="str">
        <f>[32]Novembro!$C$26</f>
        <v>*</v>
      </c>
      <c r="X36" s="11" t="str">
        <f>[32]Novembro!$C$27</f>
        <v>*</v>
      </c>
      <c r="Y36" s="11" t="str">
        <f>[32]Novembro!$C$28</f>
        <v>*</v>
      </c>
      <c r="Z36" s="11" t="str">
        <f>[32]Novembro!$C$29</f>
        <v>*</v>
      </c>
      <c r="AA36" s="11" t="str">
        <f>[32]Novembro!$C$30</f>
        <v>*</v>
      </c>
      <c r="AB36" s="11" t="str">
        <f>[32]Novembro!$C$31</f>
        <v>*</v>
      </c>
      <c r="AC36" s="11" t="str">
        <f>[32]Novembro!$C$32</f>
        <v>*</v>
      </c>
      <c r="AD36" s="11" t="str">
        <f>[32]Novembro!$C$33</f>
        <v>*</v>
      </c>
      <c r="AE36" s="11" t="str">
        <f>[32]Novembro!$C$34</f>
        <v>*</v>
      </c>
      <c r="AF36" s="128" t="s">
        <v>226</v>
      </c>
      <c r="AG36" s="92" t="s">
        <v>226</v>
      </c>
      <c r="AK36" t="s">
        <v>47</v>
      </c>
    </row>
    <row r="37" spans="1:38" x14ac:dyDescent="0.2">
      <c r="A37" s="58" t="s">
        <v>14</v>
      </c>
      <c r="B37" s="11">
        <f>[33]Novembro!$C$5</f>
        <v>37.5</v>
      </c>
      <c r="C37" s="11">
        <f>[33]Novembro!$C$6</f>
        <v>36.299999999999997</v>
      </c>
      <c r="D37" s="11">
        <f>[33]Novembro!$C$7</f>
        <v>36.799999999999997</v>
      </c>
      <c r="E37" s="11">
        <f>[33]Novembro!$C$8</f>
        <v>37.299999999999997</v>
      </c>
      <c r="F37" s="11">
        <f>[33]Novembro!$C$9</f>
        <v>37.5</v>
      </c>
      <c r="G37" s="11">
        <f>[33]Novembro!$C$10</f>
        <v>34.4</v>
      </c>
      <c r="H37" s="11">
        <f>[33]Novembro!$C$11</f>
        <v>34.200000000000003</v>
      </c>
      <c r="I37" s="11">
        <f>[33]Novembro!$C$12</f>
        <v>30.9</v>
      </c>
      <c r="J37" s="11">
        <f>[33]Novembro!$C$13</f>
        <v>32.799999999999997</v>
      </c>
      <c r="K37" s="11">
        <f>[33]Novembro!$C$14</f>
        <v>31.3</v>
      </c>
      <c r="L37" s="11">
        <f>[33]Novembro!$C$15</f>
        <v>35.799999999999997</v>
      </c>
      <c r="M37" s="11">
        <f>[33]Novembro!$C$16</f>
        <v>32.200000000000003</v>
      </c>
      <c r="N37" s="11">
        <f>[33]Novembro!$C$17</f>
        <v>32.6</v>
      </c>
      <c r="O37" s="11">
        <f>[33]Novembro!$C$18</f>
        <v>34</v>
      </c>
      <c r="P37" s="11">
        <f>[33]Novembro!$C$19</f>
        <v>28.8</v>
      </c>
      <c r="Q37" s="11">
        <f>[33]Novembro!$C$20</f>
        <v>34.1</v>
      </c>
      <c r="R37" s="11">
        <f>[33]Novembro!$C$21</f>
        <v>35.299999999999997</v>
      </c>
      <c r="S37" s="11">
        <f>[33]Novembro!$C$22</f>
        <v>35.4</v>
      </c>
      <c r="T37" s="11">
        <f>[33]Novembro!$C$23</f>
        <v>34.9</v>
      </c>
      <c r="U37" s="11">
        <f>[33]Novembro!$C$24</f>
        <v>35.6</v>
      </c>
      <c r="V37" s="11">
        <f>[33]Novembro!$C$25</f>
        <v>34</v>
      </c>
      <c r="W37" s="11">
        <f>[33]Novembro!$C$26</f>
        <v>35.1</v>
      </c>
      <c r="X37" s="11">
        <f>[33]Novembro!$C$27</f>
        <v>35.5</v>
      </c>
      <c r="Y37" s="11">
        <f>[33]Novembro!$C$28</f>
        <v>31.2</v>
      </c>
      <c r="Z37" s="11">
        <f>[33]Novembro!$C$29</f>
        <v>33.9</v>
      </c>
      <c r="AA37" s="11">
        <f>[33]Novembro!$C$30</f>
        <v>35</v>
      </c>
      <c r="AB37" s="11">
        <f>[33]Novembro!$C$31</f>
        <v>33.5</v>
      </c>
      <c r="AC37" s="11">
        <f>[33]Novembro!$C$32</f>
        <v>32.1</v>
      </c>
      <c r="AD37" s="11">
        <f>[33]Novembro!$C$33</f>
        <v>29.4</v>
      </c>
      <c r="AE37" s="11">
        <f>[33]Novembro!$C$34</f>
        <v>31.4</v>
      </c>
      <c r="AF37" s="128">
        <f t="shared" si="3"/>
        <v>37.5</v>
      </c>
      <c r="AG37" s="92">
        <f t="shared" si="4"/>
        <v>33.96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[34]Novembro!$C$5</f>
        <v>30.7</v>
      </c>
      <c r="C38" s="11">
        <f>[34]Novembro!$C$6</f>
        <v>31.7</v>
      </c>
      <c r="D38" s="11">
        <f>[34]Novembro!$C$7</f>
        <v>29.1</v>
      </c>
      <c r="E38" s="11">
        <f>[34]Novembro!$C$8</f>
        <v>31.2</v>
      </c>
      <c r="F38" s="11">
        <f>[34]Novembro!$C$9</f>
        <v>32.6</v>
      </c>
      <c r="G38" s="11">
        <f>[34]Novembro!$C$10</f>
        <v>31.2</v>
      </c>
      <c r="H38" s="11">
        <f>[34]Novembro!$C$11</f>
        <v>35.1</v>
      </c>
      <c r="I38" s="11">
        <f>[34]Novembro!$C$12</f>
        <v>30.8</v>
      </c>
      <c r="J38" s="11">
        <f>[34]Novembro!$C$13</f>
        <v>32.5</v>
      </c>
      <c r="K38" s="11">
        <f>[34]Novembro!$C$14</f>
        <v>30.3</v>
      </c>
      <c r="L38" s="11">
        <f>[34]Novembro!$C$15</f>
        <v>31.9</v>
      </c>
      <c r="M38" s="11">
        <f>[34]Novembro!$C$16</f>
        <v>29.9</v>
      </c>
      <c r="N38" s="11">
        <f>[34]Novembro!$C$17</f>
        <v>27.9</v>
      </c>
      <c r="O38" s="11">
        <f>[34]Novembro!$C$18</f>
        <v>30.2</v>
      </c>
      <c r="P38" s="11">
        <f>[34]Novembro!$C$19</f>
        <v>27.8</v>
      </c>
      <c r="Q38" s="11">
        <f>[34]Novembro!$C$20</f>
        <v>30.4</v>
      </c>
      <c r="R38" s="11">
        <f>[34]Novembro!$C$21</f>
        <v>30</v>
      </c>
      <c r="S38" s="11">
        <f>[34]Novembro!$C$22</f>
        <v>32.9</v>
      </c>
      <c r="T38" s="11">
        <f>[34]Novembro!$C$23</f>
        <v>29.8</v>
      </c>
      <c r="U38" s="11">
        <f>[34]Novembro!$C$24</f>
        <v>31.2</v>
      </c>
      <c r="V38" s="11">
        <f>[34]Novembro!$C$25</f>
        <v>30.5</v>
      </c>
      <c r="W38" s="11">
        <f>[34]Novembro!$C$26</f>
        <v>31.8</v>
      </c>
      <c r="X38" s="11">
        <f>[34]Novembro!$C$27</f>
        <v>30.2</v>
      </c>
      <c r="Y38" s="11">
        <f>[34]Novembro!$C$28</f>
        <v>30.6</v>
      </c>
      <c r="Z38" s="11">
        <f>[34]Novembro!$C$29</f>
        <v>30.7</v>
      </c>
      <c r="AA38" s="11">
        <f>[34]Novembro!$C$30</f>
        <v>32.9</v>
      </c>
      <c r="AB38" s="11">
        <f>[34]Novembro!$C$31</f>
        <v>27.1</v>
      </c>
      <c r="AC38" s="11">
        <f>[34]Novembro!$C$32</f>
        <v>28.7</v>
      </c>
      <c r="AD38" s="11">
        <f>[34]Novembro!$C$33</f>
        <v>29.6</v>
      </c>
      <c r="AE38" s="11">
        <f>[34]Novembro!$C$34</f>
        <v>29.3</v>
      </c>
      <c r="AF38" s="128">
        <f>MAX(B38:AE38)</f>
        <v>35.1</v>
      </c>
      <c r="AG38" s="92">
        <f>AVERAGE(B38:AE38)</f>
        <v>30.62</v>
      </c>
    </row>
    <row r="39" spans="1:38" x14ac:dyDescent="0.2">
      <c r="A39" s="58" t="s">
        <v>15</v>
      </c>
      <c r="B39" s="11">
        <f>[35]Novembro!$C$5</f>
        <v>34.200000000000003</v>
      </c>
      <c r="C39" s="11">
        <f>[35]Novembro!$C$6</f>
        <v>36.200000000000003</v>
      </c>
      <c r="D39" s="11">
        <f>[35]Novembro!$C$7</f>
        <v>35.1</v>
      </c>
      <c r="E39" s="11">
        <f>[35]Novembro!$C$8</f>
        <v>35.299999999999997</v>
      </c>
      <c r="F39" s="11">
        <f>[35]Novembro!$C$9</f>
        <v>35.700000000000003</v>
      </c>
      <c r="G39" s="11">
        <f>[35]Novembro!$C$10</f>
        <v>30.7</v>
      </c>
      <c r="H39" s="11">
        <f>[35]Novembro!$C$11</f>
        <v>31.6</v>
      </c>
      <c r="I39" s="11">
        <f>[35]Novembro!$C$12</f>
        <v>27.6</v>
      </c>
      <c r="J39" s="11">
        <f>[35]Novembro!$C$13</f>
        <v>33</v>
      </c>
      <c r="K39" s="11">
        <f>[35]Novembro!$C$14</f>
        <v>27</v>
      </c>
      <c r="L39" s="11">
        <f>[35]Novembro!$C$15</f>
        <v>31.4</v>
      </c>
      <c r="M39" s="11">
        <f>[35]Novembro!$C$16</f>
        <v>32.1</v>
      </c>
      <c r="N39" s="11">
        <f>[35]Novembro!$C$17</f>
        <v>26.9</v>
      </c>
      <c r="O39" s="11">
        <f>[35]Novembro!$C$18</f>
        <v>25.4</v>
      </c>
      <c r="P39" s="11">
        <f>[35]Novembro!$C$19</f>
        <v>29.5</v>
      </c>
      <c r="Q39" s="11">
        <f>[35]Novembro!$C$20</f>
        <v>30.2</v>
      </c>
      <c r="R39" s="11">
        <f>[35]Novembro!$C$21</f>
        <v>33.5</v>
      </c>
      <c r="S39" s="11">
        <f>[35]Novembro!$C$22</f>
        <v>33.9</v>
      </c>
      <c r="T39" s="11">
        <f>[35]Novembro!$C$23</f>
        <v>33.6</v>
      </c>
      <c r="U39" s="11">
        <f>[35]Novembro!$C$24</f>
        <v>34.9</v>
      </c>
      <c r="V39" s="11">
        <f>[35]Novembro!$C$25</f>
        <v>35</v>
      </c>
      <c r="W39" s="11">
        <f>[35]Novembro!$C$26</f>
        <v>33.200000000000003</v>
      </c>
      <c r="X39" s="11">
        <f>[35]Novembro!$C$27</f>
        <v>31.5</v>
      </c>
      <c r="Y39" s="11">
        <f>[35]Novembro!$C$28</f>
        <v>33.799999999999997</v>
      </c>
      <c r="Z39" s="11">
        <f>[35]Novembro!$C$29</f>
        <v>31.8</v>
      </c>
      <c r="AA39" s="11">
        <f>[35]Novembro!$C$30</f>
        <v>33.5</v>
      </c>
      <c r="AB39" s="11">
        <f>[35]Novembro!$C$31</f>
        <v>25.5</v>
      </c>
      <c r="AC39" s="11">
        <f>[35]Novembro!$C$32</f>
        <v>27.3</v>
      </c>
      <c r="AD39" s="11">
        <f>[35]Novembro!$C$33</f>
        <v>30.8</v>
      </c>
      <c r="AE39" s="11">
        <f>[35]Novembro!$C$34</f>
        <v>33.200000000000003</v>
      </c>
      <c r="AF39" s="128">
        <f t="shared" si="3"/>
        <v>36.200000000000003</v>
      </c>
      <c r="AG39" s="92">
        <f t="shared" si="4"/>
        <v>31.77999999999999</v>
      </c>
      <c r="AH39" s="12" t="s">
        <v>47</v>
      </c>
      <c r="AK39" t="s">
        <v>47</v>
      </c>
    </row>
    <row r="40" spans="1:38" x14ac:dyDescent="0.2">
      <c r="A40" s="58" t="s">
        <v>16</v>
      </c>
      <c r="B40" s="11">
        <f>[36]Novembro!$C$5</f>
        <v>38</v>
      </c>
      <c r="C40" s="11">
        <f>[36]Novembro!$C$6</f>
        <v>39.5</v>
      </c>
      <c r="D40" s="11">
        <f>[36]Novembro!$C$7</f>
        <v>40</v>
      </c>
      <c r="E40" s="11">
        <f>[36]Novembro!$C$8</f>
        <v>40.700000000000003</v>
      </c>
      <c r="F40" s="11">
        <f>[36]Novembro!$C$9</f>
        <v>38.9</v>
      </c>
      <c r="G40" s="11">
        <f>[36]Novembro!$C$10</f>
        <v>34.4</v>
      </c>
      <c r="H40" s="11">
        <f>[36]Novembro!$C$11</f>
        <v>37.9</v>
      </c>
      <c r="I40" s="11">
        <f>[36]Novembro!$C$12</f>
        <v>35.799999999999997</v>
      </c>
      <c r="J40" s="11">
        <f>[36]Novembro!$C$13</f>
        <v>38.4</v>
      </c>
      <c r="K40" s="11">
        <f>[36]Novembro!$C$14</f>
        <v>33.9</v>
      </c>
      <c r="L40" s="11">
        <f>[36]Novembro!$C$15</f>
        <v>36.299999999999997</v>
      </c>
      <c r="M40" s="11">
        <f>[36]Novembro!$C$16</f>
        <v>39</v>
      </c>
      <c r="N40" s="11">
        <f>[36]Novembro!$C$17</f>
        <v>37.4</v>
      </c>
      <c r="O40" s="11">
        <f>[36]Novembro!$C$18</f>
        <v>28.4</v>
      </c>
      <c r="P40" s="11">
        <f>[36]Novembro!$C$19</f>
        <v>33.4</v>
      </c>
      <c r="Q40" s="11">
        <f>[36]Novembro!$C$20</f>
        <v>34.5</v>
      </c>
      <c r="R40" s="11">
        <f>[36]Novembro!$C$21</f>
        <v>36.6</v>
      </c>
      <c r="S40" s="11">
        <f>[36]Novembro!$C$22</f>
        <v>37.9</v>
      </c>
      <c r="T40" s="11">
        <f>[36]Novembro!$C$23</f>
        <v>38.1</v>
      </c>
      <c r="U40" s="11">
        <f>[36]Novembro!$C$24</f>
        <v>38.6</v>
      </c>
      <c r="V40" s="11">
        <f>[36]Novembro!$C$25</f>
        <v>38</v>
      </c>
      <c r="W40" s="11">
        <f>[36]Novembro!$C$26</f>
        <v>37.200000000000003</v>
      </c>
      <c r="X40" s="11">
        <f>[36]Novembro!$C$27</f>
        <v>30.3</v>
      </c>
      <c r="Y40" s="11">
        <f>[36]Novembro!$C$28</f>
        <v>37.9</v>
      </c>
      <c r="Z40" s="11">
        <f>[36]Novembro!$C$29</f>
        <v>37.9</v>
      </c>
      <c r="AA40" s="11">
        <f>[36]Novembro!$C$30</f>
        <v>38.4</v>
      </c>
      <c r="AB40" s="11">
        <f>[36]Novembro!$C$31</f>
        <v>24.6</v>
      </c>
      <c r="AC40" s="11">
        <f>[36]Novembro!$C$32</f>
        <v>28.8</v>
      </c>
      <c r="AD40" s="11">
        <f>[36]Novembro!$C$33</f>
        <v>35.1</v>
      </c>
      <c r="AE40" s="11">
        <f>[36]Novembro!$C$34</f>
        <v>37</v>
      </c>
      <c r="AF40" s="128">
        <f t="shared" si="3"/>
        <v>40.700000000000003</v>
      </c>
      <c r="AG40" s="92">
        <f t="shared" si="4"/>
        <v>36.096666666666664</v>
      </c>
      <c r="AJ40" t="s">
        <v>47</v>
      </c>
      <c r="AK40" t="s">
        <v>47</v>
      </c>
      <c r="AL40" t="s">
        <v>47</v>
      </c>
    </row>
    <row r="41" spans="1:38" x14ac:dyDescent="0.2">
      <c r="A41" s="58" t="s">
        <v>175</v>
      </c>
      <c r="B41" s="11">
        <f>[37]Novembro!$C$5</f>
        <v>37.299999999999997</v>
      </c>
      <c r="C41" s="11">
        <f>[37]Novembro!$C$6</f>
        <v>37.1</v>
      </c>
      <c r="D41" s="11">
        <f>[37]Novembro!$C$7</f>
        <v>37.4</v>
      </c>
      <c r="E41" s="11">
        <f>[37]Novembro!$C$8</f>
        <v>37.700000000000003</v>
      </c>
      <c r="F41" s="11">
        <f>[37]Novembro!$C$9</f>
        <v>38.1</v>
      </c>
      <c r="G41" s="11">
        <f>[37]Novembro!$C$10</f>
        <v>31.3</v>
      </c>
      <c r="H41" s="11">
        <f>[37]Novembro!$C$11</f>
        <v>32.5</v>
      </c>
      <c r="I41" s="11">
        <f>[37]Novembro!$C$12</f>
        <v>31.6</v>
      </c>
      <c r="J41" s="11">
        <f>[37]Novembro!$C$13</f>
        <v>31.6</v>
      </c>
      <c r="K41" s="11">
        <f>[37]Novembro!$C$14</f>
        <v>31.8</v>
      </c>
      <c r="L41" s="11">
        <f>[37]Novembro!$C$15</f>
        <v>32.299999999999997</v>
      </c>
      <c r="M41" s="11">
        <f>[37]Novembro!$C$16</f>
        <v>31.6</v>
      </c>
      <c r="N41" s="11">
        <f>[37]Novembro!$C$17</f>
        <v>34.4</v>
      </c>
      <c r="O41" s="11">
        <f>[37]Novembro!$C$18</f>
        <v>27.3</v>
      </c>
      <c r="P41" s="11">
        <f>[37]Novembro!$C$19</f>
        <v>31.6</v>
      </c>
      <c r="Q41" s="11">
        <f>[37]Novembro!$C$20</f>
        <v>33.5</v>
      </c>
      <c r="R41" s="11">
        <f>[37]Novembro!$C$21</f>
        <v>34.799999999999997</v>
      </c>
      <c r="S41" s="11">
        <f>[37]Novembro!$C$22</f>
        <v>36.1</v>
      </c>
      <c r="T41" s="11">
        <f>[37]Novembro!$C$23</f>
        <v>36.6</v>
      </c>
      <c r="U41" s="11">
        <f>[37]Novembro!$C$24</f>
        <v>36.6</v>
      </c>
      <c r="V41" s="11">
        <f>[37]Novembro!$C$25</f>
        <v>37</v>
      </c>
      <c r="W41" s="11">
        <f>[37]Novembro!$C$26</f>
        <v>36.6</v>
      </c>
      <c r="X41" s="11">
        <f>[37]Novembro!$C$27</f>
        <v>36.5</v>
      </c>
      <c r="Y41" s="11">
        <f>[37]Novembro!$C$28</f>
        <v>33.5</v>
      </c>
      <c r="Z41" s="11">
        <f>[37]Novembro!$C$29</f>
        <v>33.6</v>
      </c>
      <c r="AA41" s="11">
        <f>[37]Novembro!$C$30</f>
        <v>34.4</v>
      </c>
      <c r="AB41" s="11">
        <f>[37]Novembro!$C$31</f>
        <v>31.8</v>
      </c>
      <c r="AC41" s="11">
        <f>[37]Novembro!$C$32</f>
        <v>29.8</v>
      </c>
      <c r="AD41" s="11">
        <f>[37]Novembro!$C$33</f>
        <v>31.6</v>
      </c>
      <c r="AE41" s="11">
        <f>[37]Novembro!$C$34</f>
        <v>32.9</v>
      </c>
      <c r="AF41" s="128">
        <f t="shared" si="3"/>
        <v>38.1</v>
      </c>
      <c r="AG41" s="92">
        <f t="shared" si="4"/>
        <v>33.963333333333338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[38]Novembro!$C$5</f>
        <v>37.6</v>
      </c>
      <c r="C42" s="11">
        <f>[38]Novembro!$C$6</f>
        <v>39.1</v>
      </c>
      <c r="D42" s="11">
        <f>[38]Novembro!$C$7</f>
        <v>37.5</v>
      </c>
      <c r="E42" s="11">
        <f>[38]Novembro!$C$8</f>
        <v>38</v>
      </c>
      <c r="F42" s="11">
        <f>[38]Novembro!$C$9</f>
        <v>40.1</v>
      </c>
      <c r="G42" s="11">
        <f>[38]Novembro!$C$10</f>
        <v>34.200000000000003</v>
      </c>
      <c r="H42" s="11">
        <f>[38]Novembro!$C$11</f>
        <v>31.5</v>
      </c>
      <c r="I42" s="11">
        <f>[38]Novembro!$C$12</f>
        <v>32</v>
      </c>
      <c r="J42" s="11">
        <f>[38]Novembro!$C$13</f>
        <v>32.799999999999997</v>
      </c>
      <c r="K42" s="11">
        <f>[38]Novembro!$C$14</f>
        <v>30.9</v>
      </c>
      <c r="L42" s="11">
        <f>[38]Novembro!$C$15</f>
        <v>34.4</v>
      </c>
      <c r="M42" s="11">
        <f>[38]Novembro!$C$16</f>
        <v>32.6</v>
      </c>
      <c r="N42" s="11">
        <f>[38]Novembro!$C$17</f>
        <v>32.200000000000003</v>
      </c>
      <c r="O42" s="11">
        <f>[38]Novembro!$C$18</f>
        <v>26.6</v>
      </c>
      <c r="P42" s="11">
        <f>[38]Novembro!$C$19</f>
        <v>32.799999999999997</v>
      </c>
      <c r="Q42" s="11">
        <f>[38]Novembro!$C$20</f>
        <v>34.200000000000003</v>
      </c>
      <c r="R42" s="11">
        <f>[38]Novembro!$C$21</f>
        <v>35.299999999999997</v>
      </c>
      <c r="S42" s="11">
        <f>[38]Novembro!$C$22</f>
        <v>35.4</v>
      </c>
      <c r="T42" s="11">
        <f>[38]Novembro!$C$23</f>
        <v>35.5</v>
      </c>
      <c r="U42" s="11">
        <f>[38]Novembro!$C$24</f>
        <v>36.299999999999997</v>
      </c>
      <c r="V42" s="11">
        <f>[38]Novembro!$C$25</f>
        <v>36.5</v>
      </c>
      <c r="W42" s="11">
        <f>[38]Novembro!$C$26</f>
        <v>36.6</v>
      </c>
      <c r="X42" s="11">
        <f>[38]Novembro!$C$27</f>
        <v>35.5</v>
      </c>
      <c r="Y42" s="11">
        <f>[38]Novembro!$C$28</f>
        <v>34.6</v>
      </c>
      <c r="Z42" s="11">
        <f>[38]Novembro!$C$29</f>
        <v>33.200000000000003</v>
      </c>
      <c r="AA42" s="11">
        <f>[38]Novembro!$C$30</f>
        <v>30.8</v>
      </c>
      <c r="AB42" s="11">
        <f>[38]Novembro!$C$31</f>
        <v>27</v>
      </c>
      <c r="AC42" s="11">
        <f>[38]Novembro!$C$32</f>
        <v>32.299999999999997</v>
      </c>
      <c r="AD42" s="11">
        <f>[38]Novembro!$C$33</f>
        <v>32.1</v>
      </c>
      <c r="AE42" s="11">
        <f>[38]Novembro!$C$34</f>
        <v>35.200000000000003</v>
      </c>
      <c r="AF42" s="128">
        <f t="shared" si="3"/>
        <v>40.1</v>
      </c>
      <c r="AG42" s="92">
        <f t="shared" si="4"/>
        <v>34.093333333333334</v>
      </c>
      <c r="AL42" t="s">
        <v>47</v>
      </c>
    </row>
    <row r="43" spans="1:38" x14ac:dyDescent="0.2">
      <c r="A43" s="58" t="s">
        <v>157</v>
      </c>
      <c r="B43" s="11">
        <f>[39]Novembro!$C$5</f>
        <v>37.200000000000003</v>
      </c>
      <c r="C43" s="11">
        <f>[39]Novembro!$C$6</f>
        <v>36.700000000000003</v>
      </c>
      <c r="D43" s="11">
        <f>[39]Novembro!$C$7</f>
        <v>37.4</v>
      </c>
      <c r="E43" s="11">
        <f>[39]Novembro!$C$8</f>
        <v>37.6</v>
      </c>
      <c r="F43" s="11">
        <f>[39]Novembro!$C$9</f>
        <v>37.9</v>
      </c>
      <c r="G43" s="11">
        <f>[39]Novembro!$C$10</f>
        <v>32.4</v>
      </c>
      <c r="H43" s="11">
        <f>[39]Novembro!$C$11</f>
        <v>30.9</v>
      </c>
      <c r="I43" s="11">
        <f>[39]Novembro!$C$12</f>
        <v>28.4</v>
      </c>
      <c r="J43" s="11">
        <f>[39]Novembro!$C$13</f>
        <v>28.7</v>
      </c>
      <c r="K43" s="11">
        <f>[39]Novembro!$C$14</f>
        <v>29.1</v>
      </c>
      <c r="L43" s="11">
        <f>[39]Novembro!$C$15</f>
        <v>33.700000000000003</v>
      </c>
      <c r="M43" s="11">
        <f>[39]Novembro!$C$16</f>
        <v>32.4</v>
      </c>
      <c r="N43" s="11">
        <f>[39]Novembro!$C$17</f>
        <v>32.700000000000003</v>
      </c>
      <c r="O43" s="11">
        <f>[39]Novembro!$C$18</f>
        <v>29.9</v>
      </c>
      <c r="P43" s="11">
        <f>[39]Novembro!$C$19</f>
        <v>31.7</v>
      </c>
      <c r="Q43" s="11">
        <f>[39]Novembro!$C$20</f>
        <v>32.6</v>
      </c>
      <c r="R43" s="11">
        <f>[39]Novembro!$C$21</f>
        <v>33.200000000000003</v>
      </c>
      <c r="S43" s="11">
        <f>[39]Novembro!$C$22</f>
        <v>34.799999999999997</v>
      </c>
      <c r="T43" s="11">
        <f>[39]Novembro!$C$23</f>
        <v>34.5</v>
      </c>
      <c r="U43" s="11">
        <f>[39]Novembro!$C$24</f>
        <v>35.9</v>
      </c>
      <c r="V43" s="11">
        <f>[39]Novembro!$C$25</f>
        <v>36.200000000000003</v>
      </c>
      <c r="W43" s="11">
        <f>[39]Novembro!$C$26</f>
        <v>36.4</v>
      </c>
      <c r="X43" s="11">
        <f>[39]Novembro!$C$27</f>
        <v>35.9</v>
      </c>
      <c r="Y43" s="11">
        <f>[39]Novembro!$C$28</f>
        <v>33.1</v>
      </c>
      <c r="Z43" s="11">
        <f>[39]Novembro!$C$29</f>
        <v>34.700000000000003</v>
      </c>
      <c r="AA43" s="11">
        <f>[39]Novembro!$C$30</f>
        <v>35.299999999999997</v>
      </c>
      <c r="AB43" s="11">
        <f>[39]Novembro!$C$31</f>
        <v>32.1</v>
      </c>
      <c r="AC43" s="11">
        <f>[39]Novembro!$C$32</f>
        <v>30.2</v>
      </c>
      <c r="AD43" s="11">
        <f>[39]Novembro!$C$33</f>
        <v>32.200000000000003</v>
      </c>
      <c r="AE43" s="11">
        <f>[39]Novembro!$C$34</f>
        <v>33.299999999999997</v>
      </c>
      <c r="AF43" s="128">
        <f t="shared" si="3"/>
        <v>37.9</v>
      </c>
      <c r="AG43" s="92">
        <f t="shared" si="4"/>
        <v>33.57</v>
      </c>
      <c r="AI43" s="12" t="s">
        <v>47</v>
      </c>
      <c r="AK43" t="s">
        <v>47</v>
      </c>
    </row>
    <row r="44" spans="1:38" x14ac:dyDescent="0.2">
      <c r="A44" s="58" t="s">
        <v>18</v>
      </c>
      <c r="B44" s="11">
        <f>[40]Novembro!$C$5</f>
        <v>34.799999999999997</v>
      </c>
      <c r="C44" s="11">
        <f>[40]Novembro!$C$6</f>
        <v>34.5</v>
      </c>
      <c r="D44" s="11">
        <f>[40]Novembro!$C$7</f>
        <v>32.1</v>
      </c>
      <c r="E44" s="11">
        <f>[40]Novembro!$C$8</f>
        <v>33.6</v>
      </c>
      <c r="F44" s="11">
        <f>[40]Novembro!$C$9</f>
        <v>34.4</v>
      </c>
      <c r="G44" s="11">
        <f>[40]Novembro!$C$10</f>
        <v>28.9</v>
      </c>
      <c r="H44" s="11">
        <f>[40]Novembro!$C$11</f>
        <v>29.7</v>
      </c>
      <c r="I44" s="11">
        <f>[40]Novembro!$C$12</f>
        <v>28.2</v>
      </c>
      <c r="J44" s="11">
        <f>[40]Novembro!$C$13</f>
        <v>29.9</v>
      </c>
      <c r="K44" s="11">
        <f>[40]Novembro!$C$14</f>
        <v>30.1</v>
      </c>
      <c r="L44" s="11">
        <f>[40]Novembro!$C$15</f>
        <v>32.1</v>
      </c>
      <c r="M44" s="11">
        <f>[40]Novembro!$C$16</f>
        <v>31.3</v>
      </c>
      <c r="N44" s="11">
        <f>[40]Novembro!$C$17</f>
        <v>30.6</v>
      </c>
      <c r="O44" s="11">
        <f>[40]Novembro!$C$18</f>
        <v>26.3</v>
      </c>
      <c r="P44" s="11">
        <f>[40]Novembro!$C$19</f>
        <v>29.6</v>
      </c>
      <c r="Q44" s="11">
        <f>[40]Novembro!$C$20</f>
        <v>32.200000000000003</v>
      </c>
      <c r="R44" s="11">
        <f>[40]Novembro!$C$21</f>
        <v>34.1</v>
      </c>
      <c r="S44" s="11">
        <f>[40]Novembro!$C$22</f>
        <v>33.299999999999997</v>
      </c>
      <c r="T44" s="11">
        <f>[40]Novembro!$C$23</f>
        <v>32.200000000000003</v>
      </c>
      <c r="U44" s="11">
        <f>[40]Novembro!$C$24</f>
        <v>34.6</v>
      </c>
      <c r="V44" s="11">
        <f>[40]Novembro!$C$25</f>
        <v>32</v>
      </c>
      <c r="W44" s="11">
        <f>[40]Novembro!$C$26</f>
        <v>32.6</v>
      </c>
      <c r="X44" s="11">
        <f>[40]Novembro!$C$27</f>
        <v>33</v>
      </c>
      <c r="Y44" s="11">
        <f>[40]Novembro!$C$28</f>
        <v>29.6</v>
      </c>
      <c r="Z44" s="11">
        <f>[40]Novembro!$C$29</f>
        <v>31.7</v>
      </c>
      <c r="AA44" s="11">
        <f>[40]Novembro!$C$30</f>
        <v>32.1</v>
      </c>
      <c r="AB44" s="11">
        <f>[40]Novembro!$C$31</f>
        <v>27.3</v>
      </c>
      <c r="AC44" s="11">
        <f>[40]Novembro!$C$32</f>
        <v>29.3</v>
      </c>
      <c r="AD44" s="11">
        <f>[40]Novembro!$C$33</f>
        <v>30.5</v>
      </c>
      <c r="AE44" s="11">
        <f>[40]Novembro!$C$34</f>
        <v>31.9</v>
      </c>
      <c r="AF44" s="128">
        <f t="shared" si="3"/>
        <v>34.799999999999997</v>
      </c>
      <c r="AG44" s="92">
        <f t="shared" si="4"/>
        <v>31.416666666666671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[41]Novembro!$C$5</f>
        <v>36.9</v>
      </c>
      <c r="C45" s="11">
        <f>[41]Novembro!$C$6</f>
        <v>36.1</v>
      </c>
      <c r="D45" s="11">
        <f>[41]Novembro!$C$7</f>
        <v>37.799999999999997</v>
      </c>
      <c r="E45" s="11">
        <f>[41]Novembro!$C$8</f>
        <v>38.799999999999997</v>
      </c>
      <c r="F45" s="11">
        <f>[41]Novembro!$C$9</f>
        <v>39.4</v>
      </c>
      <c r="G45" s="11">
        <f>[41]Novembro!$C$10</f>
        <v>34.200000000000003</v>
      </c>
      <c r="H45" s="11">
        <f>[41]Novembro!$C$11</f>
        <v>34.6</v>
      </c>
      <c r="I45" s="11">
        <f>[41]Novembro!$C$12</f>
        <v>30.4</v>
      </c>
      <c r="J45" s="11">
        <f>[41]Novembro!$C$13</f>
        <v>33.5</v>
      </c>
      <c r="K45" s="11">
        <f>[41]Novembro!$C$14</f>
        <v>32.200000000000003</v>
      </c>
      <c r="L45" s="11">
        <f>[41]Novembro!$C$15</f>
        <v>36.6</v>
      </c>
      <c r="M45" s="11">
        <f>[41]Novembro!$C$16</f>
        <v>35.299999999999997</v>
      </c>
      <c r="N45" s="11">
        <f>[41]Novembro!$C$17</f>
        <v>36.299999999999997</v>
      </c>
      <c r="O45" s="11">
        <f>[41]Novembro!$C$18</f>
        <v>35.5</v>
      </c>
      <c r="P45" s="11">
        <f>[41]Novembro!$C$19</f>
        <v>31.8</v>
      </c>
      <c r="Q45" s="11">
        <f>[41]Novembro!$C$20</f>
        <v>35.299999999999997</v>
      </c>
      <c r="R45" s="11">
        <f>[41]Novembro!$C$21</f>
        <v>36</v>
      </c>
      <c r="S45" s="11">
        <f>[41]Novembro!$C$22</f>
        <v>36.799999999999997</v>
      </c>
      <c r="T45" s="11">
        <f>[41]Novembro!$C$23</f>
        <v>35.1</v>
      </c>
      <c r="U45" s="11">
        <f>[41]Novembro!$C$24</f>
        <v>35.5</v>
      </c>
      <c r="V45" s="11">
        <f>[41]Novembro!$C$25</f>
        <v>34.5</v>
      </c>
      <c r="W45" s="11">
        <f>[41]Novembro!$C$26</f>
        <v>35.799999999999997</v>
      </c>
      <c r="X45" s="11">
        <f>[41]Novembro!$C$27</f>
        <v>37.299999999999997</v>
      </c>
      <c r="Y45" s="11">
        <f>[41]Novembro!$C$28</f>
        <v>31.5</v>
      </c>
      <c r="Z45" s="11">
        <f>[41]Novembro!$C$29</f>
        <v>33.4</v>
      </c>
      <c r="AA45" s="11">
        <f>[41]Novembro!$C$30</f>
        <v>36.5</v>
      </c>
      <c r="AB45" s="11">
        <f>[41]Novembro!$C$31</f>
        <v>35.200000000000003</v>
      </c>
      <c r="AC45" s="11">
        <f>[41]Novembro!$C$32</f>
        <v>29.4</v>
      </c>
      <c r="AD45" s="11">
        <f>[41]Novembro!$C$33</f>
        <v>30.3</v>
      </c>
      <c r="AE45" s="11">
        <f>[41]Novembro!$C$34</f>
        <v>30.6</v>
      </c>
      <c r="AF45" s="128">
        <f t="shared" si="3"/>
        <v>39.4</v>
      </c>
      <c r="AG45" s="92">
        <f t="shared" si="4"/>
        <v>34.753333333333323</v>
      </c>
      <c r="AK45" t="s">
        <v>47</v>
      </c>
    </row>
    <row r="46" spans="1:38" x14ac:dyDescent="0.2">
      <c r="A46" s="58" t="s">
        <v>19</v>
      </c>
      <c r="B46" s="11">
        <f>[42]Novembro!$C$5</f>
        <v>32.6</v>
      </c>
      <c r="C46" s="11">
        <f>[42]Novembro!$C$6</f>
        <v>37.200000000000003</v>
      </c>
      <c r="D46" s="11">
        <f>[42]Novembro!$C$7</f>
        <v>36.799999999999997</v>
      </c>
      <c r="E46" s="11">
        <f>[42]Novembro!$C$8</f>
        <v>37.200000000000003</v>
      </c>
      <c r="F46" s="11">
        <f>[42]Novembro!$C$9</f>
        <v>35.5</v>
      </c>
      <c r="G46" s="11">
        <f>[42]Novembro!$C$10</f>
        <v>24.2</v>
      </c>
      <c r="H46" s="11">
        <f>[42]Novembro!$C$11</f>
        <v>29.7</v>
      </c>
      <c r="I46" s="11">
        <f>[42]Novembro!$C$12</f>
        <v>31.7</v>
      </c>
      <c r="J46" s="11">
        <f>[42]Novembro!$C$13</f>
        <v>33.6</v>
      </c>
      <c r="K46" s="11">
        <f>[42]Novembro!$C$14</f>
        <v>29.5</v>
      </c>
      <c r="L46" s="11">
        <f>[42]Novembro!$C$15</f>
        <v>33.299999999999997</v>
      </c>
      <c r="M46" s="11">
        <f>[42]Novembro!$C$16</f>
        <v>33.5</v>
      </c>
      <c r="N46" s="11">
        <f>[42]Novembro!$C$17</f>
        <v>28.4</v>
      </c>
      <c r="O46" s="11">
        <f>[42]Novembro!$C$18</f>
        <v>26.2</v>
      </c>
      <c r="P46" s="11">
        <f>[42]Novembro!$C$19</f>
        <v>32.5</v>
      </c>
      <c r="Q46" s="11">
        <f>[42]Novembro!$C$20</f>
        <v>33.200000000000003</v>
      </c>
      <c r="R46" s="11">
        <f>[42]Novembro!$C$21</f>
        <v>34</v>
      </c>
      <c r="S46" s="11">
        <f>[42]Novembro!$C$22</f>
        <v>35.200000000000003</v>
      </c>
      <c r="T46" s="11">
        <f>[42]Novembro!$C$23</f>
        <v>35.799999999999997</v>
      </c>
      <c r="U46" s="11">
        <f>[42]Novembro!$C$24</f>
        <v>36.1</v>
      </c>
      <c r="V46" s="11">
        <f>[42]Novembro!$C$25</f>
        <v>36.4</v>
      </c>
      <c r="W46" s="11">
        <f>[42]Novembro!$C$26</f>
        <v>36.1</v>
      </c>
      <c r="X46" s="11">
        <f>[42]Novembro!$C$27</f>
        <v>34.700000000000003</v>
      </c>
      <c r="Y46" s="11">
        <f>[42]Novembro!$C$28</f>
        <v>35.299999999999997</v>
      </c>
      <c r="Z46" s="11">
        <f>[42]Novembro!$C$29</f>
        <v>33.700000000000003</v>
      </c>
      <c r="AA46" s="11">
        <f>[42]Novembro!$C$30</f>
        <v>32.700000000000003</v>
      </c>
      <c r="AB46" s="11">
        <f>[42]Novembro!$C$31</f>
        <v>24.3</v>
      </c>
      <c r="AC46" s="11">
        <f>[42]Novembro!$C$32</f>
        <v>29.9</v>
      </c>
      <c r="AD46" s="11">
        <f>[42]Novembro!$C$33</f>
        <v>32.200000000000003</v>
      </c>
      <c r="AE46" s="11">
        <f>[42]Novembro!$C$34</f>
        <v>34.5</v>
      </c>
      <c r="AF46" s="128">
        <f t="shared" si="3"/>
        <v>37.200000000000003</v>
      </c>
      <c r="AG46" s="92">
        <f t="shared" si="4"/>
        <v>32.866666666666667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[43]Novembro!$C$5</f>
        <v>37.299999999999997</v>
      </c>
      <c r="C47" s="11">
        <f>[43]Novembro!$C$6</f>
        <v>37.9</v>
      </c>
      <c r="D47" s="11">
        <f>[43]Novembro!$C$7</f>
        <v>37.1</v>
      </c>
      <c r="E47" s="11">
        <f>[43]Novembro!$C$8</f>
        <v>36.4</v>
      </c>
      <c r="F47" s="11">
        <f>[43]Novembro!$C$9</f>
        <v>38.200000000000003</v>
      </c>
      <c r="G47" s="11">
        <f>[43]Novembro!$C$10</f>
        <v>35.1</v>
      </c>
      <c r="H47" s="11">
        <f>[43]Novembro!$C$11</f>
        <v>33.6</v>
      </c>
      <c r="I47" s="11">
        <f>[43]Novembro!$C$12</f>
        <v>32.200000000000003</v>
      </c>
      <c r="J47" s="11">
        <f>[43]Novembro!$C$13</f>
        <v>31.9</v>
      </c>
      <c r="K47" s="11">
        <f>[43]Novembro!$C$14</f>
        <v>30.9</v>
      </c>
      <c r="L47" s="11">
        <f>[43]Novembro!$C$15</f>
        <v>34.6</v>
      </c>
      <c r="M47" s="11">
        <f>[43]Novembro!$C$16</f>
        <v>35.5</v>
      </c>
      <c r="N47" s="11">
        <f>[43]Novembro!$C$17</f>
        <v>33.1</v>
      </c>
      <c r="O47" s="11">
        <f>[43]Novembro!$C$18</f>
        <v>23</v>
      </c>
      <c r="P47" s="11">
        <f>[43]Novembro!$C$19</f>
        <v>31</v>
      </c>
      <c r="Q47" s="11">
        <f>[43]Novembro!$C$20</f>
        <v>33.200000000000003</v>
      </c>
      <c r="R47" s="11">
        <f>[43]Novembro!$C$21</f>
        <v>34.799999999999997</v>
      </c>
      <c r="S47" s="11">
        <f>[43]Novembro!$C$22</f>
        <v>35.9</v>
      </c>
      <c r="T47" s="11">
        <f>[43]Novembro!$C$23</f>
        <v>35.4</v>
      </c>
      <c r="U47" s="11">
        <f>[43]Novembro!$C$24</f>
        <v>36.6</v>
      </c>
      <c r="V47" s="11">
        <f>[43]Novembro!$C$25</f>
        <v>35.4</v>
      </c>
      <c r="W47" s="11">
        <f>[43]Novembro!$C$26</f>
        <v>35.299999999999997</v>
      </c>
      <c r="X47" s="11">
        <f>[43]Novembro!$C$27</f>
        <v>33.799999999999997</v>
      </c>
      <c r="Y47" s="11">
        <f>[43]Novembro!$C$28</f>
        <v>34</v>
      </c>
      <c r="Z47" s="11">
        <f>[43]Novembro!$C$29</f>
        <v>33</v>
      </c>
      <c r="AA47" s="11">
        <f>[43]Novembro!$C$30</f>
        <v>32.700000000000003</v>
      </c>
      <c r="AB47" s="11">
        <f>[43]Novembro!$C$31</f>
        <v>25.9</v>
      </c>
      <c r="AC47" s="11">
        <f>[43]Novembro!$C$32</f>
        <v>31</v>
      </c>
      <c r="AD47" s="11">
        <f>[43]Novembro!$C$33</f>
        <v>31.2</v>
      </c>
      <c r="AE47" s="11">
        <f>[43]Novembro!$C$34</f>
        <v>34.1</v>
      </c>
      <c r="AF47" s="128">
        <f t="shared" si="3"/>
        <v>38.200000000000003</v>
      </c>
      <c r="AG47" s="92">
        <f t="shared" si="4"/>
        <v>33.669999999999995</v>
      </c>
      <c r="AI47" s="12" t="s">
        <v>47</v>
      </c>
      <c r="AJ47" t="s">
        <v>47</v>
      </c>
      <c r="AK47" t="s">
        <v>47</v>
      </c>
    </row>
    <row r="48" spans="1:38" x14ac:dyDescent="0.2">
      <c r="A48" s="58" t="s">
        <v>44</v>
      </c>
      <c r="B48" s="11">
        <f>[44]Novembro!$C$5</f>
        <v>33.1</v>
      </c>
      <c r="C48" s="11">
        <f>[44]Novembro!$C$6</f>
        <v>36.4</v>
      </c>
      <c r="D48" s="11">
        <f>[44]Novembro!$C$7</f>
        <v>31.7</v>
      </c>
      <c r="E48" s="11">
        <f>[44]Novembro!$C$8</f>
        <v>36.1</v>
      </c>
      <c r="F48" s="11">
        <f>[44]Novembro!$C$9</f>
        <v>35.9</v>
      </c>
      <c r="G48" s="11">
        <f>[44]Novembro!$C$10</f>
        <v>32.5</v>
      </c>
      <c r="H48" s="11">
        <f>[44]Novembro!$C$11</f>
        <v>34.299999999999997</v>
      </c>
      <c r="I48" s="11">
        <f>[44]Novembro!$C$12</f>
        <v>29.1</v>
      </c>
      <c r="J48" s="11">
        <f>[44]Novembro!$C$13</f>
        <v>33.1</v>
      </c>
      <c r="K48" s="11">
        <f>[44]Novembro!$C$14</f>
        <v>32.1</v>
      </c>
      <c r="L48" s="11">
        <f>[44]Novembro!$C$15</f>
        <v>34.4</v>
      </c>
      <c r="M48" s="11">
        <f>[44]Novembro!$C$16</f>
        <v>34.5</v>
      </c>
      <c r="N48" s="11">
        <f>[44]Novembro!$C$17</f>
        <v>28.4</v>
      </c>
      <c r="O48" s="11">
        <f>[44]Novembro!$C$18</f>
        <v>28.8</v>
      </c>
      <c r="P48" s="11">
        <f>[44]Novembro!$C$19</f>
        <v>27</v>
      </c>
      <c r="Q48" s="11">
        <f>[44]Novembro!$C$20</f>
        <v>33.4</v>
      </c>
      <c r="R48" s="11">
        <f>[44]Novembro!$C$21</f>
        <v>35.700000000000003</v>
      </c>
      <c r="S48" s="11">
        <f>[44]Novembro!$C$22</f>
        <v>33.5</v>
      </c>
      <c r="T48" s="11">
        <f>[44]Novembro!$C$23</f>
        <v>32.5</v>
      </c>
      <c r="U48" s="11">
        <f>[44]Novembro!$C$24</f>
        <v>34</v>
      </c>
      <c r="V48" s="11">
        <f>[44]Novembro!$C$25</f>
        <v>33.200000000000003</v>
      </c>
      <c r="W48" s="11">
        <f>[44]Novembro!$C$26</f>
        <v>32.4</v>
      </c>
      <c r="X48" s="11">
        <f>[44]Novembro!$C$27</f>
        <v>31.6</v>
      </c>
      <c r="Y48" s="11">
        <f>[44]Novembro!$C$28</f>
        <v>32.9</v>
      </c>
      <c r="Z48" s="11">
        <f>[44]Novembro!$C$29</f>
        <v>32.5</v>
      </c>
      <c r="AA48" s="11">
        <f>[44]Novembro!$C$30</f>
        <v>33.9</v>
      </c>
      <c r="AB48" s="11">
        <f>[44]Novembro!$C$31</f>
        <v>26.9</v>
      </c>
      <c r="AC48" s="11">
        <f>[44]Novembro!$C$32</f>
        <v>28.3</v>
      </c>
      <c r="AD48" s="11">
        <f>[44]Novembro!$C$33</f>
        <v>32.1</v>
      </c>
      <c r="AE48" s="11">
        <f>[44]Novembro!$C$34</f>
        <v>30.7</v>
      </c>
      <c r="AF48" s="128">
        <f t="shared" si="3"/>
        <v>36.4</v>
      </c>
      <c r="AG48" s="92">
        <f t="shared" si="4"/>
        <v>32.366666666666667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8" t="s">
        <v>20</v>
      </c>
      <c r="B49" s="11">
        <f>[45]Novembro!$C$5</f>
        <v>39.200000000000003</v>
      </c>
      <c r="C49" s="11">
        <f>[45]Novembro!$C$6</f>
        <v>38.200000000000003</v>
      </c>
      <c r="D49" s="11">
        <f>[45]Novembro!$C$7</f>
        <v>39.799999999999997</v>
      </c>
      <c r="E49" s="11">
        <f>[45]Novembro!$C$8</f>
        <v>39.299999999999997</v>
      </c>
      <c r="F49" s="11">
        <f>[45]Novembro!$C$9</f>
        <v>39.9</v>
      </c>
      <c r="G49" s="11">
        <f>[45]Novembro!$C$10</f>
        <v>32.799999999999997</v>
      </c>
      <c r="H49" s="11">
        <f>[45]Novembro!$C$11</f>
        <v>36.5</v>
      </c>
      <c r="I49" s="11">
        <f>[45]Novembro!$C$12</f>
        <v>31.1</v>
      </c>
      <c r="J49" s="11">
        <f>[45]Novembro!$C$13</f>
        <v>35.1</v>
      </c>
      <c r="K49" s="11">
        <f>[45]Novembro!$C$14</f>
        <v>34.5</v>
      </c>
      <c r="L49" s="11">
        <f>[45]Novembro!$C$15</f>
        <v>37.299999999999997</v>
      </c>
      <c r="M49" s="11">
        <f>[45]Novembro!$C$16</f>
        <v>37.4</v>
      </c>
      <c r="N49" s="11">
        <f>[45]Novembro!$C$17</f>
        <v>37.299999999999997</v>
      </c>
      <c r="O49" s="11">
        <f>[45]Novembro!$C$18</f>
        <v>33.5</v>
      </c>
      <c r="P49" s="11">
        <f>[45]Novembro!$C$19</f>
        <v>33.1</v>
      </c>
      <c r="Q49" s="11">
        <f>[45]Novembro!$C$20</f>
        <v>36.5</v>
      </c>
      <c r="R49" s="11">
        <f>[45]Novembro!$C$21</f>
        <v>37.700000000000003</v>
      </c>
      <c r="S49" s="11">
        <f>[45]Novembro!$C$22</f>
        <v>37.799999999999997</v>
      </c>
      <c r="T49" s="11">
        <f>[45]Novembro!$C$23</f>
        <v>38.700000000000003</v>
      </c>
      <c r="U49" s="11">
        <f>[45]Novembro!$C$24</f>
        <v>38.5</v>
      </c>
      <c r="V49" s="11">
        <f>[45]Novembro!$C$25</f>
        <v>37.799999999999997</v>
      </c>
      <c r="W49" s="11">
        <f>[45]Novembro!$C$26</f>
        <v>36.4</v>
      </c>
      <c r="X49" s="11">
        <f>[45]Novembro!$C$27</f>
        <v>38.1</v>
      </c>
      <c r="Y49" s="11">
        <f>[45]Novembro!$C$28</f>
        <v>34.299999999999997</v>
      </c>
      <c r="Z49" s="11">
        <f>[45]Novembro!$C$29</f>
        <v>36.799999999999997</v>
      </c>
      <c r="AA49" s="11">
        <f>[45]Novembro!$C$30</f>
        <v>36.299999999999997</v>
      </c>
      <c r="AB49" s="11">
        <f>[45]Novembro!$C$31</f>
        <v>34.6</v>
      </c>
      <c r="AC49" s="11">
        <f>[45]Novembro!$C$32</f>
        <v>30.8</v>
      </c>
      <c r="AD49" s="11">
        <f>[45]Novembro!$C$33</f>
        <v>32.5</v>
      </c>
      <c r="AE49" s="11">
        <f>[45]Novembro!$C$34</f>
        <v>31.8</v>
      </c>
      <c r="AF49" s="128">
        <f t="shared" si="3"/>
        <v>39.9</v>
      </c>
      <c r="AG49" s="92">
        <f t="shared" si="4"/>
        <v>36.11999999999999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9">MAX(B5:B49)</f>
        <v>39.200000000000003</v>
      </c>
      <c r="C50" s="13">
        <f t="shared" si="9"/>
        <v>39.5</v>
      </c>
      <c r="D50" s="13">
        <f t="shared" si="9"/>
        <v>40</v>
      </c>
      <c r="E50" s="13">
        <f t="shared" si="9"/>
        <v>40.700000000000003</v>
      </c>
      <c r="F50" s="13">
        <f t="shared" si="9"/>
        <v>40.700000000000003</v>
      </c>
      <c r="G50" s="13">
        <f t="shared" si="9"/>
        <v>35.9</v>
      </c>
      <c r="H50" s="13">
        <f t="shared" si="9"/>
        <v>37.9</v>
      </c>
      <c r="I50" s="13">
        <f t="shared" si="9"/>
        <v>35.799999999999997</v>
      </c>
      <c r="J50" s="13">
        <f t="shared" si="9"/>
        <v>38.4</v>
      </c>
      <c r="K50" s="13">
        <f t="shared" si="9"/>
        <v>34.5</v>
      </c>
      <c r="L50" s="13">
        <f t="shared" si="9"/>
        <v>37.700000000000003</v>
      </c>
      <c r="M50" s="13">
        <f t="shared" si="9"/>
        <v>39</v>
      </c>
      <c r="N50" s="13">
        <f t="shared" si="9"/>
        <v>37.4</v>
      </c>
      <c r="O50" s="13">
        <f t="shared" si="9"/>
        <v>35.5</v>
      </c>
      <c r="P50" s="13">
        <f t="shared" si="9"/>
        <v>33.9</v>
      </c>
      <c r="Q50" s="13">
        <f t="shared" si="9"/>
        <v>36.5</v>
      </c>
      <c r="R50" s="13">
        <f t="shared" si="9"/>
        <v>37.700000000000003</v>
      </c>
      <c r="S50" s="13">
        <f t="shared" si="9"/>
        <v>37.9</v>
      </c>
      <c r="T50" s="13">
        <f t="shared" si="9"/>
        <v>38.700000000000003</v>
      </c>
      <c r="U50" s="13">
        <f t="shared" si="9"/>
        <v>38.6</v>
      </c>
      <c r="V50" s="13">
        <f t="shared" si="9"/>
        <v>38.200000000000003</v>
      </c>
      <c r="W50" s="13">
        <f t="shared" si="9"/>
        <v>38.6</v>
      </c>
      <c r="X50" s="13">
        <f t="shared" si="9"/>
        <v>38.1</v>
      </c>
      <c r="Y50" s="13">
        <f t="shared" si="9"/>
        <v>37.9</v>
      </c>
      <c r="Z50" s="13">
        <f t="shared" si="9"/>
        <v>37.9</v>
      </c>
      <c r="AA50" s="13">
        <f t="shared" si="9"/>
        <v>39.1</v>
      </c>
      <c r="AB50" s="13">
        <f t="shared" si="9"/>
        <v>35.200000000000003</v>
      </c>
      <c r="AC50" s="13">
        <f t="shared" si="9"/>
        <v>32.299999999999997</v>
      </c>
      <c r="AD50" s="13">
        <f t="shared" si="9"/>
        <v>35.1</v>
      </c>
      <c r="AE50" s="13">
        <f t="shared" si="9"/>
        <v>38.1</v>
      </c>
      <c r="AF50" s="15">
        <f t="shared" si="9"/>
        <v>40.700000000000003</v>
      </c>
      <c r="AG50" s="92">
        <f>AVERAGE(AG5:AG49)</f>
        <v>33.715433702100363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52"/>
      <c r="AG51" s="54"/>
      <c r="AJ51" t="s">
        <v>47</v>
      </c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113"/>
      <c r="AF52" s="52"/>
      <c r="AG52" s="51"/>
      <c r="AL52" t="s">
        <v>47</v>
      </c>
    </row>
    <row r="53" spans="1:38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8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3"/>
      <c r="AF55" s="52"/>
      <c r="AG55" s="54"/>
      <c r="AI55" s="12" t="s">
        <v>47</v>
      </c>
    </row>
    <row r="56" spans="1:38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3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  <c r="AK59" t="s">
        <v>47</v>
      </c>
    </row>
    <row r="62" spans="1:38" x14ac:dyDescent="0.2">
      <c r="X62" s="2" t="s">
        <v>47</v>
      </c>
      <c r="Z62" s="2" t="s">
        <v>47</v>
      </c>
      <c r="AL62" s="1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2" x14ac:dyDescent="0.2">
      <c r="S66" s="2" t="s">
        <v>47</v>
      </c>
    </row>
    <row r="67" spans="19:32" x14ac:dyDescent="0.2">
      <c r="U67" s="2" t="s">
        <v>47</v>
      </c>
      <c r="AF67" s="7" t="s">
        <v>47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45" t="s">
        <v>24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5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65"/>
      <c r="AF2" s="143"/>
      <c r="AG2" s="144"/>
    </row>
    <row r="3" spans="1:35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64">
        <f t="shared" si="0"/>
        <v>29</v>
      </c>
      <c r="AE3" s="166">
        <v>30</v>
      </c>
      <c r="AF3" s="46" t="s">
        <v>38</v>
      </c>
      <c r="AG3" s="60" t="s">
        <v>36</v>
      </c>
    </row>
    <row r="4" spans="1:35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64"/>
      <c r="AE4" s="166"/>
      <c r="AF4" s="46" t="s">
        <v>35</v>
      </c>
      <c r="AG4" s="60" t="s">
        <v>35</v>
      </c>
    </row>
    <row r="5" spans="1:35" s="5" customFormat="1" x14ac:dyDescent="0.2">
      <c r="A5" s="58" t="s">
        <v>40</v>
      </c>
      <c r="B5" s="124">
        <f>[1]Novembro!$D$5</f>
        <v>22.9</v>
      </c>
      <c r="C5" s="124">
        <f>[1]Novembro!$D$6</f>
        <v>20.9</v>
      </c>
      <c r="D5" s="124">
        <f>[1]Novembro!$D$7</f>
        <v>23.2</v>
      </c>
      <c r="E5" s="124">
        <f>[1]Novembro!$D$8</f>
        <v>22.4</v>
      </c>
      <c r="F5" s="124">
        <f>[1]Novembro!$D$9</f>
        <v>24.6</v>
      </c>
      <c r="G5" s="124">
        <f>[1]Novembro!$D$10</f>
        <v>22.3</v>
      </c>
      <c r="H5" s="124">
        <f>[1]Novembro!$D$11</f>
        <v>24.1</v>
      </c>
      <c r="I5" s="124">
        <f>[1]Novembro!$D$12</f>
        <v>23.5</v>
      </c>
      <c r="J5" s="124">
        <f>[1]Novembro!$D$13</f>
        <v>20.7</v>
      </c>
      <c r="K5" s="124">
        <f>[1]Novembro!$D$14</f>
        <v>22.2</v>
      </c>
      <c r="L5" s="124">
        <f>[1]Novembro!$D$15</f>
        <v>22.2</v>
      </c>
      <c r="M5" s="124">
        <f>[1]Novembro!$D$16</f>
        <v>23.1</v>
      </c>
      <c r="N5" s="124">
        <f>[1]Novembro!$D$17</f>
        <v>23.3</v>
      </c>
      <c r="O5" s="124">
        <f>[1]Novembro!$D$18</f>
        <v>23.2</v>
      </c>
      <c r="P5" s="124">
        <f>[1]Novembro!$D$19</f>
        <v>23.3</v>
      </c>
      <c r="Q5" s="124">
        <f>[1]Novembro!$D$20</f>
        <v>18.600000000000001</v>
      </c>
      <c r="R5" s="124">
        <f>[1]Novembro!$D$21</f>
        <v>17.899999999999999</v>
      </c>
      <c r="S5" s="124">
        <f>[1]Novembro!$D$22</f>
        <v>18.600000000000001</v>
      </c>
      <c r="T5" s="124">
        <f>[1]Novembro!$D$23</f>
        <v>18.899999999999999</v>
      </c>
      <c r="U5" s="124">
        <f>[1]Novembro!$D$24</f>
        <v>18.600000000000001</v>
      </c>
      <c r="V5" s="124">
        <f>[1]Novembro!$D$25</f>
        <v>21.5</v>
      </c>
      <c r="W5" s="124">
        <f>[1]Novembro!$D$26</f>
        <v>20</v>
      </c>
      <c r="X5" s="124">
        <f>[1]Novembro!$D$27</f>
        <v>23.1</v>
      </c>
      <c r="Y5" s="124">
        <f>[1]Novembro!$D$28</f>
        <v>23.8</v>
      </c>
      <c r="Z5" s="124">
        <f>[1]Novembro!$D$29</f>
        <v>23.1</v>
      </c>
      <c r="AA5" s="124">
        <f>[1]Novembro!$D$30</f>
        <v>21.6</v>
      </c>
      <c r="AB5" s="124">
        <f>[1]Novembro!$D$31</f>
        <v>23.2</v>
      </c>
      <c r="AC5" s="124">
        <f>[1]Novembro!$D$32</f>
        <v>22.1</v>
      </c>
      <c r="AD5" s="124">
        <f>[1]Novembro!$D$33</f>
        <v>23.2</v>
      </c>
      <c r="AE5" s="124">
        <f>[1]Novembro!$D$34</f>
        <v>23.4</v>
      </c>
      <c r="AF5" s="15">
        <f>MIN(B5:AE5)</f>
        <v>17.899999999999999</v>
      </c>
      <c r="AG5" s="92">
        <f>AVERAGE(B5:AE5)</f>
        <v>21.983333333333338</v>
      </c>
    </row>
    <row r="6" spans="1:35" x14ac:dyDescent="0.2">
      <c r="A6" s="58" t="s">
        <v>0</v>
      </c>
      <c r="B6" s="11">
        <f>[2]Novembro!$D$5</f>
        <v>18.399999999999999</v>
      </c>
      <c r="C6" s="11">
        <f>[2]Novembro!$D$6</f>
        <v>21.5</v>
      </c>
      <c r="D6" s="11">
        <f>[2]Novembro!$D$7</f>
        <v>22.1</v>
      </c>
      <c r="E6" s="11">
        <f>[2]Novembro!$D$8</f>
        <v>22.2</v>
      </c>
      <c r="F6" s="11">
        <f>[2]Novembro!$D$9</f>
        <v>23.1</v>
      </c>
      <c r="G6" s="11">
        <f>[2]Novembro!$D$10</f>
        <v>19.2</v>
      </c>
      <c r="H6" s="11">
        <f>[2]Novembro!$D$11</f>
        <v>20.3</v>
      </c>
      <c r="I6" s="11">
        <f>[2]Novembro!$D$12</f>
        <v>20.2</v>
      </c>
      <c r="J6" s="11">
        <f>[2]Novembro!$D$13</f>
        <v>19.7</v>
      </c>
      <c r="K6" s="11">
        <f>[2]Novembro!$D$14</f>
        <v>19.600000000000001</v>
      </c>
      <c r="L6" s="11">
        <f>[2]Novembro!$D$15</f>
        <v>20.2</v>
      </c>
      <c r="M6" s="11">
        <f>[2]Novembro!$D$16</f>
        <v>22.3</v>
      </c>
      <c r="N6" s="11">
        <f>[2]Novembro!$D$17</f>
        <v>22.5</v>
      </c>
      <c r="O6" s="11">
        <f>[2]Novembro!$D$18</f>
        <v>20.2</v>
      </c>
      <c r="P6" s="11">
        <f>[2]Novembro!$D$19</f>
        <v>18.8</v>
      </c>
      <c r="Q6" s="11">
        <f>[2]Novembro!$D$20</f>
        <v>15.8</v>
      </c>
      <c r="R6" s="11">
        <f>[2]Novembro!$D$21</f>
        <v>16.399999999999999</v>
      </c>
      <c r="S6" s="11">
        <f>[2]Novembro!$D$22</f>
        <v>18.399999999999999</v>
      </c>
      <c r="T6" s="11">
        <f>[2]Novembro!$D$23</f>
        <v>18.3</v>
      </c>
      <c r="U6" s="11">
        <f>[2]Novembro!$D$24</f>
        <v>18.100000000000001</v>
      </c>
      <c r="V6" s="11">
        <f>[2]Novembro!$D$25</f>
        <v>18.600000000000001</v>
      </c>
      <c r="W6" s="11">
        <f>[2]Novembro!$D$26</f>
        <v>21.3</v>
      </c>
      <c r="X6" s="11">
        <f>[2]Novembro!$D$27</f>
        <v>21.3</v>
      </c>
      <c r="Y6" s="11">
        <f>[2]Novembro!$D$28</f>
        <v>19.100000000000001</v>
      </c>
      <c r="Z6" s="11">
        <f>[2]Novembro!$D$29</f>
        <v>23.4</v>
      </c>
      <c r="AA6" s="11">
        <f>[2]Novembro!$D$30</f>
        <v>23.7</v>
      </c>
      <c r="AB6" s="11">
        <f>[2]Novembro!$D$31</f>
        <v>21.3</v>
      </c>
      <c r="AC6" s="11">
        <f>[2]Novembro!$D$32</f>
        <v>20.6</v>
      </c>
      <c r="AD6" s="11">
        <f>[2]Novembro!$D$33</f>
        <v>20.8</v>
      </c>
      <c r="AE6" s="11">
        <f>[2]Novembro!$D$34</f>
        <v>21.8</v>
      </c>
      <c r="AF6" s="15">
        <f>MIN(B6:AE6)</f>
        <v>15.8</v>
      </c>
      <c r="AG6" s="92">
        <f>AVERAGE(B6:AE6)</f>
        <v>20.306666666666665</v>
      </c>
    </row>
    <row r="7" spans="1:35" x14ac:dyDescent="0.2">
      <c r="A7" s="58" t="s">
        <v>104</v>
      </c>
      <c r="B7" s="11">
        <f>[3]Novembro!$D$5</f>
        <v>22</v>
      </c>
      <c r="C7" s="11">
        <f>[3]Novembro!$D$6</f>
        <v>24.2</v>
      </c>
      <c r="D7" s="11">
        <f>[3]Novembro!$D$7</f>
        <v>23.3</v>
      </c>
      <c r="E7" s="11">
        <f>[3]Novembro!$D$8</f>
        <v>23.7</v>
      </c>
      <c r="F7" s="11">
        <f>[3]Novembro!$D$9</f>
        <v>23</v>
      </c>
      <c r="G7" s="11">
        <f>[3]Novembro!$D$10</f>
        <v>22.5</v>
      </c>
      <c r="H7" s="11">
        <f>[3]Novembro!$D$11</f>
        <v>22.8</v>
      </c>
      <c r="I7" s="11">
        <f>[3]Novembro!$D$12</f>
        <v>23.4</v>
      </c>
      <c r="J7" s="11">
        <f>[3]Novembro!$D$13</f>
        <v>22.1</v>
      </c>
      <c r="K7" s="11">
        <f>[3]Novembro!$D$14</f>
        <v>21.4</v>
      </c>
      <c r="L7" s="11">
        <f>[3]Novembro!$D$15</f>
        <v>21.6</v>
      </c>
      <c r="M7" s="11">
        <f>[3]Novembro!$D$16</f>
        <v>22.3</v>
      </c>
      <c r="N7" s="11">
        <f>[3]Novembro!$D$17</f>
        <v>22.1</v>
      </c>
      <c r="O7" s="11">
        <f>[3]Novembro!$D$18</f>
        <v>21.9</v>
      </c>
      <c r="P7" s="11">
        <f>[3]Novembro!$D$19</f>
        <v>21</v>
      </c>
      <c r="Q7" s="11">
        <f>[3]Novembro!$D$20</f>
        <v>20.6</v>
      </c>
      <c r="R7" s="11">
        <f>[3]Novembro!$D$21</f>
        <v>20.100000000000001</v>
      </c>
      <c r="S7" s="11">
        <f>[3]Novembro!$D$22</f>
        <v>20.5</v>
      </c>
      <c r="T7" s="11">
        <f>[3]Novembro!$D$23</f>
        <v>21.3</v>
      </c>
      <c r="U7" s="11">
        <f>[3]Novembro!$D$24</f>
        <v>21.7</v>
      </c>
      <c r="V7" s="11">
        <f>[3]Novembro!$D$25</f>
        <v>23.2</v>
      </c>
      <c r="W7" s="11">
        <f>[3]Novembro!$D$26</f>
        <v>21.5</v>
      </c>
      <c r="X7" s="11">
        <f>[3]Novembro!$D$27</f>
        <v>23.6</v>
      </c>
      <c r="Y7" s="11">
        <f>[3]Novembro!$D$28</f>
        <v>23.1</v>
      </c>
      <c r="Z7" s="11">
        <f>[3]Novembro!$D$29</f>
        <v>22</v>
      </c>
      <c r="AA7" s="11">
        <f>[3]Novembro!$D$30</f>
        <v>23.8</v>
      </c>
      <c r="AB7" s="11">
        <f>[3]Novembro!$D$31</f>
        <v>21.5</v>
      </c>
      <c r="AC7" s="11">
        <f>[3]Novembro!$D$32</f>
        <v>21.8</v>
      </c>
      <c r="AD7" s="11">
        <f>[3]Novembro!$D$33</f>
        <v>22.2</v>
      </c>
      <c r="AE7" s="11">
        <f>[3]Novembro!$D$34</f>
        <v>23.5</v>
      </c>
      <c r="AF7" s="15">
        <f t="shared" ref="AF7:AF9" si="1">MIN(B7:AE7)</f>
        <v>20.100000000000001</v>
      </c>
      <c r="AG7" s="92">
        <f t="shared" ref="AG7:AG9" si="2">AVERAGE(B7:AE7)</f>
        <v>22.256666666666668</v>
      </c>
    </row>
    <row r="8" spans="1:35" x14ac:dyDescent="0.2">
      <c r="A8" s="58" t="s">
        <v>1</v>
      </c>
      <c r="B8" s="11" t="str">
        <f>[4]Novembro!$D$5</f>
        <v>*</v>
      </c>
      <c r="C8" s="11" t="str">
        <f>[4]Novembro!$D$6</f>
        <v>*</v>
      </c>
      <c r="D8" s="11" t="str">
        <f>[4]Novembro!$D$7</f>
        <v>*</v>
      </c>
      <c r="E8" s="11" t="str">
        <f>[4]Novembro!$D$8</f>
        <v>*</v>
      </c>
      <c r="F8" s="11" t="str">
        <f>[4]Novembro!$D$9</f>
        <v>*</v>
      </c>
      <c r="G8" s="11">
        <f>[4]Novembro!$D$10</f>
        <v>25.5</v>
      </c>
      <c r="H8" s="11">
        <f>[4]Novembro!$D$11</f>
        <v>24.6</v>
      </c>
      <c r="I8" s="11">
        <f>[4]Novembro!$D$12</f>
        <v>21.1</v>
      </c>
      <c r="J8" s="11">
        <f>[4]Novembro!$D$13</f>
        <v>23.3</v>
      </c>
      <c r="K8" s="11">
        <f>[4]Novembro!$D$14</f>
        <v>24.5</v>
      </c>
      <c r="L8" s="11">
        <f>[4]Novembro!$D$15</f>
        <v>22.7</v>
      </c>
      <c r="M8" s="11">
        <f>[4]Novembro!$D$16</f>
        <v>23.4</v>
      </c>
      <c r="N8" s="11">
        <f>[4]Novembro!$D$17</f>
        <v>26.6</v>
      </c>
      <c r="O8" s="11" t="str">
        <f>[4]Novembro!$D$18</f>
        <v>*</v>
      </c>
      <c r="P8" s="11" t="str">
        <f>[4]Novembro!$D$19</f>
        <v>*</v>
      </c>
      <c r="Q8" s="11" t="str">
        <f>[4]Novembro!$D$20</f>
        <v>*</v>
      </c>
      <c r="R8" s="11" t="str">
        <f>[4]Novembro!$D$21</f>
        <v>*</v>
      </c>
      <c r="S8" s="11" t="str">
        <f>[4]Novembro!$D$22</f>
        <v>*</v>
      </c>
      <c r="T8" s="11" t="str">
        <f>[4]Novembro!$D$23</f>
        <v>*</v>
      </c>
      <c r="U8" s="11" t="str">
        <f>[4]Novembro!$D$24</f>
        <v>*</v>
      </c>
      <c r="V8" s="11" t="str">
        <f>[4]Novembro!$D$25</f>
        <v>*</v>
      </c>
      <c r="W8" s="11">
        <f>[4]Novembro!$D$26</f>
        <v>26.3</v>
      </c>
      <c r="X8" s="11">
        <f>[4]Novembro!$D$27</f>
        <v>22.9</v>
      </c>
      <c r="Y8" s="11">
        <f>[4]Novembro!$D$28</f>
        <v>24.1</v>
      </c>
      <c r="Z8" s="11">
        <f>[4]Novembro!$D$29</f>
        <v>23.2</v>
      </c>
      <c r="AA8" s="11">
        <f>[4]Novembro!$D$30</f>
        <v>25.1</v>
      </c>
      <c r="AB8" s="11">
        <f>[4]Novembro!$D$31</f>
        <v>23.4</v>
      </c>
      <c r="AC8" s="11">
        <f>[4]Novembro!$D$32</f>
        <v>23.1</v>
      </c>
      <c r="AD8" s="11">
        <f>[4]Novembro!$D$33</f>
        <v>25</v>
      </c>
      <c r="AE8" s="11" t="str">
        <f>[4]Novembro!$D$34</f>
        <v>*</v>
      </c>
      <c r="AF8" s="15">
        <f t="shared" si="1"/>
        <v>21.1</v>
      </c>
      <c r="AG8" s="92">
        <f t="shared" si="2"/>
        <v>24.05</v>
      </c>
    </row>
    <row r="9" spans="1:35" x14ac:dyDescent="0.2">
      <c r="A9" s="58" t="s">
        <v>167</v>
      </c>
      <c r="B9" s="11">
        <f>[5]Novembro!$D$5</f>
        <v>19.3</v>
      </c>
      <c r="C9" s="11">
        <f>[5]Novembro!$D$6</f>
        <v>22.3</v>
      </c>
      <c r="D9" s="11">
        <f>[5]Novembro!$D$7</f>
        <v>24.4</v>
      </c>
      <c r="E9" s="11">
        <f>[5]Novembro!$D$8</f>
        <v>23.9</v>
      </c>
      <c r="F9" s="11">
        <f>[5]Novembro!$D$9</f>
        <v>20.7</v>
      </c>
      <c r="G9" s="11">
        <f>[5]Novembro!$D$10</f>
        <v>19.899999999999999</v>
      </c>
      <c r="H9" s="11">
        <f>[5]Novembro!$D$11</f>
        <v>19.399999999999999</v>
      </c>
      <c r="I9" s="11">
        <f>[5]Novembro!$D$12</f>
        <v>20.100000000000001</v>
      </c>
      <c r="J9" s="11">
        <f>[5]Novembro!$D$13</f>
        <v>20</v>
      </c>
      <c r="K9" s="11">
        <f>[5]Novembro!$D$14</f>
        <v>18.7</v>
      </c>
      <c r="L9" s="11">
        <f>[5]Novembro!$D$15</f>
        <v>20.399999999999999</v>
      </c>
      <c r="M9" s="11">
        <f>[5]Novembro!$D$16</f>
        <v>21.9</v>
      </c>
      <c r="N9" s="11">
        <f>[5]Novembro!$D$17</f>
        <v>22.1</v>
      </c>
      <c r="O9" s="11">
        <f>[5]Novembro!$D$18</f>
        <v>19</v>
      </c>
      <c r="P9" s="11">
        <f>[5]Novembro!$D$19</f>
        <v>19.2</v>
      </c>
      <c r="Q9" s="11">
        <f>[5]Novembro!$D$20</f>
        <v>18</v>
      </c>
      <c r="R9" s="11">
        <f>[5]Novembro!$D$21</f>
        <v>18.8</v>
      </c>
      <c r="S9" s="11">
        <f>[5]Novembro!$D$22</f>
        <v>21.2</v>
      </c>
      <c r="T9" s="11">
        <f>[5]Novembro!$D$23</f>
        <v>22.7</v>
      </c>
      <c r="U9" s="11">
        <f>[5]Novembro!$D$24</f>
        <v>23.3</v>
      </c>
      <c r="V9" s="11">
        <f>[5]Novembro!$D$25</f>
        <v>23.2</v>
      </c>
      <c r="W9" s="11">
        <f>[5]Novembro!$D$26</f>
        <v>20.5</v>
      </c>
      <c r="X9" s="11">
        <f>[5]Novembro!$D$27</f>
        <v>20.6</v>
      </c>
      <c r="Y9" s="11">
        <f>[5]Novembro!$D$28</f>
        <v>19.8</v>
      </c>
      <c r="Z9" s="11">
        <f>[5]Novembro!$D$29</f>
        <v>21.7</v>
      </c>
      <c r="AA9" s="11">
        <f>[5]Novembro!$D$30</f>
        <v>23.4</v>
      </c>
      <c r="AB9" s="11">
        <f>[5]Novembro!$D$31</f>
        <v>20.399999999999999</v>
      </c>
      <c r="AC9" s="11">
        <f>[5]Novembro!$D$32</f>
        <v>19.5</v>
      </c>
      <c r="AD9" s="11">
        <f>[5]Novembro!$D$33</f>
        <v>20.6</v>
      </c>
      <c r="AE9" s="11">
        <f>[5]Novembro!$D$34</f>
        <v>21.2</v>
      </c>
      <c r="AF9" s="15">
        <f t="shared" si="1"/>
        <v>18</v>
      </c>
      <c r="AG9" s="92">
        <f t="shared" si="2"/>
        <v>20.873333333333335</v>
      </c>
    </row>
    <row r="10" spans="1:35" x14ac:dyDescent="0.2">
      <c r="A10" s="58" t="s">
        <v>111</v>
      </c>
      <c r="B10" s="11" t="str">
        <f>[6]Novembro!$D$5</f>
        <v>*</v>
      </c>
      <c r="C10" s="11" t="str">
        <f>[6]Novembro!$D$6</f>
        <v>*</v>
      </c>
      <c r="D10" s="11" t="str">
        <f>[6]Novembro!$D$7</f>
        <v>*</v>
      </c>
      <c r="E10" s="11" t="str">
        <f>[6]Novembro!$D$8</f>
        <v>*</v>
      </c>
      <c r="F10" s="11" t="str">
        <f>[6]Novembro!$D$9</f>
        <v>*</v>
      </c>
      <c r="G10" s="11" t="str">
        <f>[6]Novembro!$D$10</f>
        <v>*</v>
      </c>
      <c r="H10" s="11" t="str">
        <f>[6]Novembro!$D$11</f>
        <v>*</v>
      </c>
      <c r="I10" s="11" t="str">
        <f>[6]Novembro!$D$12</f>
        <v>*</v>
      </c>
      <c r="J10" s="11" t="str">
        <f>[6]Novembro!$D$13</f>
        <v>*</v>
      </c>
      <c r="K10" s="11" t="str">
        <f>[6]Novembro!$D$14</f>
        <v>*</v>
      </c>
      <c r="L10" s="11" t="str">
        <f>[6]Novembro!$D$15</f>
        <v>*</v>
      </c>
      <c r="M10" s="11" t="str">
        <f>[6]Novembro!$D$16</f>
        <v>*</v>
      </c>
      <c r="N10" s="11" t="str">
        <f>[6]Novembro!$D$17</f>
        <v>*</v>
      </c>
      <c r="O10" s="11" t="str">
        <f>[6]Novembro!$D$18</f>
        <v>*</v>
      </c>
      <c r="P10" s="11" t="str">
        <f>[6]Novembro!$D$19</f>
        <v>*</v>
      </c>
      <c r="Q10" s="11" t="str">
        <f>[6]Novembro!$D$20</f>
        <v>*</v>
      </c>
      <c r="R10" s="11" t="str">
        <f>[6]Novembro!$D$21</f>
        <v>*</v>
      </c>
      <c r="S10" s="11" t="str">
        <f>[6]Novembro!$D$22</f>
        <v>*</v>
      </c>
      <c r="T10" s="11" t="str">
        <f>[6]Novembro!$D$23</f>
        <v>*</v>
      </c>
      <c r="U10" s="11" t="str">
        <f>[6]Novembro!$D$24</f>
        <v>*</v>
      </c>
      <c r="V10" s="11" t="str">
        <f>[6]Novembro!$D$25</f>
        <v>*</v>
      </c>
      <c r="W10" s="11" t="str">
        <f>[6]Novembro!$D$26</f>
        <v>*</v>
      </c>
      <c r="X10" s="11" t="str">
        <f>[6]Novembro!$D$27</f>
        <v>*</v>
      </c>
      <c r="Y10" s="11" t="str">
        <f>[6]Novembro!$D$28</f>
        <v>*</v>
      </c>
      <c r="Z10" s="11" t="str">
        <f>[6]Novembro!$D$29</f>
        <v>*</v>
      </c>
      <c r="AA10" s="11" t="str">
        <f>[6]Novembro!$D$30</f>
        <v>*</v>
      </c>
      <c r="AB10" s="11" t="str">
        <f>[6]Novembro!$D$31</f>
        <v>*</v>
      </c>
      <c r="AC10" s="11" t="str">
        <f>[6]Novembro!$D$32</f>
        <v>*</v>
      </c>
      <c r="AD10" s="11" t="str">
        <f>[6]Novembro!$D$33</f>
        <v>*</v>
      </c>
      <c r="AE10" s="11" t="str">
        <f>[6]Novembro!$D$34</f>
        <v>*</v>
      </c>
      <c r="AF10" s="15" t="s">
        <v>226</v>
      </c>
      <c r="AG10" s="92" t="s">
        <v>226</v>
      </c>
    </row>
    <row r="11" spans="1:35" x14ac:dyDescent="0.2">
      <c r="A11" s="58" t="s">
        <v>64</v>
      </c>
      <c r="B11" s="11">
        <f>[7]Novembro!$D$5</f>
        <v>23.6</v>
      </c>
      <c r="C11" s="11">
        <f>[7]Novembro!$D$6</f>
        <v>22.7</v>
      </c>
      <c r="D11" s="11">
        <f>[7]Novembro!$D$7</f>
        <v>24.9</v>
      </c>
      <c r="E11" s="11">
        <f>[7]Novembro!$D$8</f>
        <v>23.8</v>
      </c>
      <c r="F11" s="11">
        <f>[7]Novembro!$D$9</f>
        <v>24.8</v>
      </c>
      <c r="G11" s="11">
        <f>[7]Novembro!$D$10</f>
        <v>22.7</v>
      </c>
      <c r="H11" s="11">
        <f>[7]Novembro!$D$11</f>
        <v>22.1</v>
      </c>
      <c r="I11" s="11">
        <f>[7]Novembro!$D$12</f>
        <v>21.7</v>
      </c>
      <c r="J11" s="11">
        <f>[7]Novembro!$D$13</f>
        <v>22.8</v>
      </c>
      <c r="K11" s="11">
        <f>[7]Novembro!$D$14</f>
        <v>22</v>
      </c>
      <c r="L11" s="11">
        <f>[7]Novembro!$D$15</f>
        <v>22.7</v>
      </c>
      <c r="M11" s="11">
        <f>[7]Novembro!$D$16</f>
        <v>21.3</v>
      </c>
      <c r="N11" s="11">
        <f>[7]Novembro!$D$17</f>
        <v>21.3</v>
      </c>
      <c r="O11" s="11">
        <f>[7]Novembro!$D$18</f>
        <v>21.6</v>
      </c>
      <c r="P11" s="11">
        <f>[7]Novembro!$D$19</f>
        <v>22</v>
      </c>
      <c r="Q11" s="11">
        <f>[7]Novembro!$D$20</f>
        <v>20.399999999999999</v>
      </c>
      <c r="R11" s="11">
        <f>[7]Novembro!$D$21</f>
        <v>21.1</v>
      </c>
      <c r="S11" s="11">
        <f>[7]Novembro!$D$22</f>
        <v>20.2</v>
      </c>
      <c r="T11" s="11">
        <f>[7]Novembro!$D$23</f>
        <v>20.7</v>
      </c>
      <c r="U11" s="11">
        <f>[7]Novembro!$D$24</f>
        <v>22.6</v>
      </c>
      <c r="V11" s="11">
        <f>[7]Novembro!$D$25</f>
        <v>23</v>
      </c>
      <c r="W11" s="11">
        <f>[7]Novembro!$D$26</f>
        <v>21.4</v>
      </c>
      <c r="X11" s="11">
        <f>[7]Novembro!$D$27</f>
        <v>22.2</v>
      </c>
      <c r="Y11" s="11">
        <f>[7]Novembro!$D$28</f>
        <v>22.9</v>
      </c>
      <c r="Z11" s="11">
        <f>[7]Novembro!$D$29</f>
        <v>19.8</v>
      </c>
      <c r="AA11" s="11">
        <f>[7]Novembro!$D$30</f>
        <v>23.2</v>
      </c>
      <c r="AB11" s="11">
        <f>[7]Novembro!$D$31</f>
        <v>22.3</v>
      </c>
      <c r="AC11" s="11">
        <f>[7]Novembro!$D$32</f>
        <v>21</v>
      </c>
      <c r="AD11" s="11">
        <f>[7]Novembro!$D$33</f>
        <v>20.8</v>
      </c>
      <c r="AE11" s="11">
        <f>[7]Novembro!$D$34</f>
        <v>23.3</v>
      </c>
      <c r="AF11" s="15">
        <f t="shared" ref="AF11:AF49" si="3">MIN(B11:AE11)</f>
        <v>19.8</v>
      </c>
      <c r="AG11" s="92">
        <f t="shared" ref="AG11:AG49" si="4">AVERAGE(B11:AE11)</f>
        <v>22.16333333333333</v>
      </c>
    </row>
    <row r="12" spans="1:35" x14ac:dyDescent="0.2">
      <c r="A12" s="58" t="s">
        <v>41</v>
      </c>
      <c r="B12" s="11">
        <f>[8]Novembro!$D$5</f>
        <v>21.4</v>
      </c>
      <c r="C12" s="11">
        <f>[8]Novembro!$D$6</f>
        <v>22.6</v>
      </c>
      <c r="D12" s="11">
        <f>[8]Novembro!$D$7</f>
        <v>23.4</v>
      </c>
      <c r="E12" s="11">
        <f>[8]Novembro!$D$8</f>
        <v>25.3</v>
      </c>
      <c r="F12" s="11">
        <f>[8]Novembro!$D$9</f>
        <v>26.6</v>
      </c>
      <c r="G12" s="11">
        <f>[8]Novembro!$D$10</f>
        <v>23.7</v>
      </c>
      <c r="H12" s="11">
        <f>[8]Novembro!$D$11</f>
        <v>23.9</v>
      </c>
      <c r="I12" s="11">
        <f>[8]Novembro!$D$12</f>
        <v>22.1</v>
      </c>
      <c r="J12" s="11">
        <f>[8]Novembro!$D$13</f>
        <v>21</v>
      </c>
      <c r="K12" s="11">
        <f>[8]Novembro!$D$14</f>
        <v>21.5</v>
      </c>
      <c r="L12" s="11">
        <f>[8]Novembro!$D$15</f>
        <v>20.399999999999999</v>
      </c>
      <c r="M12" s="11">
        <f>[8]Novembro!$D$16</f>
        <v>23.7</v>
      </c>
      <c r="N12" s="11">
        <f>[8]Novembro!$D$17</f>
        <v>22.2</v>
      </c>
      <c r="O12" s="11">
        <f>[8]Novembro!$D$18</f>
        <v>20.9</v>
      </c>
      <c r="P12" s="11">
        <f>[8]Novembro!$D$19</f>
        <v>18.7</v>
      </c>
      <c r="Q12" s="11">
        <f>[8]Novembro!$D$20</f>
        <v>16.600000000000001</v>
      </c>
      <c r="R12" s="11">
        <f>[8]Novembro!$D$21</f>
        <v>15</v>
      </c>
      <c r="S12" s="11">
        <f>[8]Novembro!$D$22</f>
        <v>18.899999999999999</v>
      </c>
      <c r="T12" s="11">
        <f>[8]Novembro!$D$23</f>
        <v>20.399999999999999</v>
      </c>
      <c r="U12" s="11">
        <f>[8]Novembro!$D$24</f>
        <v>21.5</v>
      </c>
      <c r="V12" s="11">
        <f>[8]Novembro!$D$25</f>
        <v>19.899999999999999</v>
      </c>
      <c r="W12" s="11">
        <f>[8]Novembro!$D$26</f>
        <v>20.7</v>
      </c>
      <c r="X12" s="11">
        <f>[8]Novembro!$D$27</f>
        <v>22</v>
      </c>
      <c r="Y12" s="11">
        <f>[8]Novembro!$D$28</f>
        <v>19.100000000000001</v>
      </c>
      <c r="Z12" s="11">
        <f>[8]Novembro!$D$29</f>
        <v>24.1</v>
      </c>
      <c r="AA12" s="11">
        <f>[8]Novembro!$D$30</f>
        <v>25.2</v>
      </c>
      <c r="AB12" s="11">
        <f>[8]Novembro!$D$31</f>
        <v>22.1</v>
      </c>
      <c r="AC12" s="11">
        <f>[8]Novembro!$D$32</f>
        <v>22.7</v>
      </c>
      <c r="AD12" s="11">
        <f>[8]Novembro!$D$33</f>
        <v>21.5</v>
      </c>
      <c r="AE12" s="11">
        <f>[8]Novembro!$D$34</f>
        <v>23.2</v>
      </c>
      <c r="AF12" s="15">
        <f t="shared" si="3"/>
        <v>15</v>
      </c>
      <c r="AG12" s="92">
        <f t="shared" si="4"/>
        <v>21.676666666666669</v>
      </c>
    </row>
    <row r="13" spans="1:35" x14ac:dyDescent="0.2">
      <c r="A13" s="58" t="s">
        <v>114</v>
      </c>
      <c r="B13" s="11" t="str">
        <f>[9]Novembro!$D$5</f>
        <v>*</v>
      </c>
      <c r="C13" s="11" t="str">
        <f>[9]Novembro!$D$6</f>
        <v>*</v>
      </c>
      <c r="D13" s="11" t="str">
        <f>[9]Novembro!$D$7</f>
        <v>*</v>
      </c>
      <c r="E13" s="11" t="str">
        <f>[9]Novembro!$D$8</f>
        <v>*</v>
      </c>
      <c r="F13" s="11" t="str">
        <f>[9]Novembro!$D$9</f>
        <v>*</v>
      </c>
      <c r="G13" s="11" t="str">
        <f>[9]Novembro!$D$10</f>
        <v>*</v>
      </c>
      <c r="H13" s="11" t="str">
        <f>[9]Novembro!$D$11</f>
        <v>*</v>
      </c>
      <c r="I13" s="11" t="str">
        <f>[9]Novembro!$D$12</f>
        <v>*</v>
      </c>
      <c r="J13" s="11" t="str">
        <f>[9]Novembro!$D$13</f>
        <v>*</v>
      </c>
      <c r="K13" s="11" t="str">
        <f>[9]Novembro!$D$14</f>
        <v>*</v>
      </c>
      <c r="L13" s="11" t="str">
        <f>[9]Novembro!$D$15</f>
        <v>*</v>
      </c>
      <c r="M13" s="11" t="str">
        <f>[9]Novembro!$D$16</f>
        <v>*</v>
      </c>
      <c r="N13" s="11" t="str">
        <f>[9]Novembro!$D$17</f>
        <v>*</v>
      </c>
      <c r="O13" s="11" t="str">
        <f>[9]Novembro!$D$18</f>
        <v>*</v>
      </c>
      <c r="P13" s="11" t="str">
        <f>[9]Novembro!$D$19</f>
        <v>*</v>
      </c>
      <c r="Q13" s="11" t="str">
        <f>[9]Novembro!$D$20</f>
        <v>*</v>
      </c>
      <c r="R13" s="11" t="str">
        <f>[9]Novembro!$D$21</f>
        <v>*</v>
      </c>
      <c r="S13" s="11" t="str">
        <f>[9]Novembro!$D$22</f>
        <v>*</v>
      </c>
      <c r="T13" s="11" t="str">
        <f>[9]Novembro!$D$23</f>
        <v>*</v>
      </c>
      <c r="U13" s="11" t="str">
        <f>[9]Novembro!$D$24</f>
        <v>*</v>
      </c>
      <c r="V13" s="11" t="str">
        <f>[9]Novembro!$D$25</f>
        <v>*</v>
      </c>
      <c r="W13" s="11" t="str">
        <f>[9]Novembro!$D$26</f>
        <v>*</v>
      </c>
      <c r="X13" s="11" t="str">
        <f>[9]Novembro!$D$27</f>
        <v>*</v>
      </c>
      <c r="Y13" s="11" t="str">
        <f>[9]Novembro!$D$28</f>
        <v>*</v>
      </c>
      <c r="Z13" s="11" t="str">
        <f>[9]Novembro!$D$29</f>
        <v>*</v>
      </c>
      <c r="AA13" s="11" t="str">
        <f>[9]Novembro!$D$30</f>
        <v>*</v>
      </c>
      <c r="AB13" s="11" t="str">
        <f>[9]Novembro!$D$31</f>
        <v>*</v>
      </c>
      <c r="AC13" s="11" t="str">
        <f>[9]Novembro!$D$32</f>
        <v>*</v>
      </c>
      <c r="AD13" s="11" t="str">
        <f>[9]Novembro!$D$33</f>
        <v>*</v>
      </c>
      <c r="AE13" s="11" t="str">
        <f>[9]Novembro!$D$34</f>
        <v>*</v>
      </c>
      <c r="AF13" s="14" t="s">
        <v>226</v>
      </c>
      <c r="AG13" s="109" t="s">
        <v>226</v>
      </c>
    </row>
    <row r="14" spans="1:35" x14ac:dyDescent="0.2">
      <c r="A14" s="58" t="s">
        <v>118</v>
      </c>
      <c r="B14" s="11" t="str">
        <f>[10]Novembro!$D$5</f>
        <v>*</v>
      </c>
      <c r="C14" s="11" t="str">
        <f>[10]Novembro!$D$6</f>
        <v>*</v>
      </c>
      <c r="D14" s="11" t="str">
        <f>[10]Novembro!$D$7</f>
        <v>*</v>
      </c>
      <c r="E14" s="11" t="str">
        <f>[10]Novembro!$D$8</f>
        <v>*</v>
      </c>
      <c r="F14" s="11" t="str">
        <f>[10]Novembro!$D$9</f>
        <v>*</v>
      </c>
      <c r="G14" s="11" t="str">
        <f>[10]Novembro!$D$10</f>
        <v>*</v>
      </c>
      <c r="H14" s="11" t="str">
        <f>[10]Novembro!$D$11</f>
        <v>*</v>
      </c>
      <c r="I14" s="11" t="str">
        <f>[10]Novembro!$D$12</f>
        <v>*</v>
      </c>
      <c r="J14" s="11" t="str">
        <f>[10]Novembro!$D$13</f>
        <v>*</v>
      </c>
      <c r="K14" s="11" t="str">
        <f>[10]Novembro!$D$14</f>
        <v>*</v>
      </c>
      <c r="L14" s="11" t="str">
        <f>[10]Novembro!$D$15</f>
        <v>*</v>
      </c>
      <c r="M14" s="11" t="str">
        <f>[10]Novembro!$D$16</f>
        <v>*</v>
      </c>
      <c r="N14" s="11" t="str">
        <f>[10]Novembro!$D$17</f>
        <v>*</v>
      </c>
      <c r="O14" s="11" t="str">
        <f>[10]Novembro!$D$18</f>
        <v>*</v>
      </c>
      <c r="P14" s="11" t="str">
        <f>[10]Novembro!$D$19</f>
        <v>*</v>
      </c>
      <c r="Q14" s="11" t="str">
        <f>[10]Novembro!$D$20</f>
        <v>*</v>
      </c>
      <c r="R14" s="11" t="str">
        <f>[10]Novembro!$D$21</f>
        <v>*</v>
      </c>
      <c r="S14" s="11" t="str">
        <f>[10]Novembro!$D$22</f>
        <v>*</v>
      </c>
      <c r="T14" s="11" t="str">
        <f>[10]Novembro!$D$23</f>
        <v>*</v>
      </c>
      <c r="U14" s="11" t="str">
        <f>[10]Novembro!$D$24</f>
        <v>*</v>
      </c>
      <c r="V14" s="11" t="str">
        <f>[10]Novembro!$D$25</f>
        <v>*</v>
      </c>
      <c r="W14" s="11" t="str">
        <f>[10]Novembro!$D$26</f>
        <v>*</v>
      </c>
      <c r="X14" s="11" t="str">
        <f>[10]Novembro!$D$27</f>
        <v>*</v>
      </c>
      <c r="Y14" s="11" t="str">
        <f>[10]Novembro!$D$28</f>
        <v>*</v>
      </c>
      <c r="Z14" s="11" t="str">
        <f>[10]Novembro!$D$29</f>
        <v>*</v>
      </c>
      <c r="AA14" s="11" t="str">
        <f>[10]Novembro!$D$30</f>
        <v>*</v>
      </c>
      <c r="AB14" s="11" t="str">
        <f>[10]Novembro!$D$31</f>
        <v>*</v>
      </c>
      <c r="AC14" s="11" t="str">
        <f>[10]Novembro!$D$32</f>
        <v>*</v>
      </c>
      <c r="AD14" s="11" t="str">
        <f>[10]Novembro!$D$33</f>
        <v>*</v>
      </c>
      <c r="AE14" s="11" t="str">
        <f>[10]Novembro!$D$34</f>
        <v>*</v>
      </c>
      <c r="AF14" s="15" t="s">
        <v>226</v>
      </c>
      <c r="AG14" s="92" t="s">
        <v>226</v>
      </c>
      <c r="AI14" t="s">
        <v>47</v>
      </c>
    </row>
    <row r="15" spans="1:35" x14ac:dyDescent="0.2">
      <c r="A15" s="58" t="s">
        <v>121</v>
      </c>
      <c r="B15" s="11">
        <f>[11]Novembro!$D$5</f>
        <v>19.600000000000001</v>
      </c>
      <c r="C15" s="11">
        <f>[11]Novembro!$D$6</f>
        <v>23.6</v>
      </c>
      <c r="D15" s="11">
        <f>[11]Novembro!$D$7</f>
        <v>24.7</v>
      </c>
      <c r="E15" s="11">
        <f>[11]Novembro!$D$8</f>
        <v>23.7</v>
      </c>
      <c r="F15" s="11">
        <f>[11]Novembro!$D$9</f>
        <v>22.2</v>
      </c>
      <c r="G15" s="11">
        <f>[11]Novembro!$D$10</f>
        <v>19.600000000000001</v>
      </c>
      <c r="H15" s="11">
        <f>[11]Novembro!$D$11</f>
        <v>21.6</v>
      </c>
      <c r="I15" s="11">
        <f>[11]Novembro!$D$12</f>
        <v>21.1</v>
      </c>
      <c r="J15" s="11">
        <f>[11]Novembro!$D$13</f>
        <v>21</v>
      </c>
      <c r="K15" s="11">
        <f>[11]Novembro!$D$14</f>
        <v>20.100000000000001</v>
      </c>
      <c r="L15" s="11">
        <f>[11]Novembro!$D$15</f>
        <v>21.8</v>
      </c>
      <c r="M15" s="11">
        <f>[11]Novembro!$D$16</f>
        <v>22.5</v>
      </c>
      <c r="N15" s="11">
        <f>[11]Novembro!$D$17</f>
        <v>23.2</v>
      </c>
      <c r="O15" s="11">
        <f>[11]Novembro!$D$18</f>
        <v>20.399999999999999</v>
      </c>
      <c r="P15" s="11">
        <f>[11]Novembro!$D$19</f>
        <v>19.2</v>
      </c>
      <c r="Q15" s="11">
        <f>[11]Novembro!$D$20</f>
        <v>17.8</v>
      </c>
      <c r="R15" s="11">
        <f>[11]Novembro!$D$21</f>
        <v>18.100000000000001</v>
      </c>
      <c r="S15" s="11">
        <f>[11]Novembro!$D$22</f>
        <v>22</v>
      </c>
      <c r="T15" s="11">
        <f>[11]Novembro!$D$23</f>
        <v>21.5</v>
      </c>
      <c r="U15" s="11">
        <f>[11]Novembro!$D$24</f>
        <v>19.600000000000001</v>
      </c>
      <c r="V15" s="11">
        <f>[11]Novembro!$D$25</f>
        <v>22.4</v>
      </c>
      <c r="W15" s="11">
        <f>[11]Novembro!$D$26</f>
        <v>21.9</v>
      </c>
      <c r="X15" s="11">
        <f>[11]Novembro!$D$27</f>
        <v>23.8</v>
      </c>
      <c r="Y15" s="11">
        <f>[11]Novembro!$D$28</f>
        <v>22.4</v>
      </c>
      <c r="Z15" s="11">
        <f>[11]Novembro!$D$29</f>
        <v>23.4</v>
      </c>
      <c r="AA15" s="11">
        <f>[11]Novembro!$D$30</f>
        <v>24.2</v>
      </c>
      <c r="AB15" s="11">
        <f>[11]Novembro!$D$31</f>
        <v>22.7</v>
      </c>
      <c r="AC15" s="11" t="str">
        <f>[11]Novembro!$D$32</f>
        <v>*</v>
      </c>
      <c r="AD15" s="11" t="str">
        <f>[11]Novembro!$D$33</f>
        <v>*</v>
      </c>
      <c r="AE15" s="11" t="str">
        <f>[11]Novembro!$D$34</f>
        <v>*</v>
      </c>
      <c r="AF15" s="15">
        <f>MIN(B15:AE15)</f>
        <v>17.8</v>
      </c>
      <c r="AG15" s="92">
        <f>AVERAGE(B15:AE15)</f>
        <v>21.633333333333333</v>
      </c>
    </row>
    <row r="16" spans="1:35" x14ac:dyDescent="0.2">
      <c r="A16" s="58" t="s">
        <v>168</v>
      </c>
      <c r="B16" s="11" t="str">
        <f>[12]Novembro!$D$5</f>
        <v>*</v>
      </c>
      <c r="C16" s="11" t="str">
        <f>[12]Novembro!$D$6</f>
        <v>*</v>
      </c>
      <c r="D16" s="11" t="str">
        <f>[12]Novembro!$D$7</f>
        <v>*</v>
      </c>
      <c r="E16" s="11" t="str">
        <f>[12]Novembro!$D$8</f>
        <v>*</v>
      </c>
      <c r="F16" s="11" t="str">
        <f>[12]Novembro!$D$9</f>
        <v>*</v>
      </c>
      <c r="G16" s="11" t="str">
        <f>[12]Novembro!$D$10</f>
        <v>*</v>
      </c>
      <c r="H16" s="11" t="str">
        <f>[12]Novembro!$D$11</f>
        <v>*</v>
      </c>
      <c r="I16" s="11" t="str">
        <f>[12]Novembro!$D$12</f>
        <v>*</v>
      </c>
      <c r="J16" s="11" t="str">
        <f>[12]Novembro!$D$13</f>
        <v>*</v>
      </c>
      <c r="K16" s="11" t="str">
        <f>[12]Novembro!$D$14</f>
        <v>*</v>
      </c>
      <c r="L16" s="11" t="str">
        <f>[12]Novembro!$D$15</f>
        <v>*</v>
      </c>
      <c r="M16" s="11" t="str">
        <f>[12]Novembro!$D$16</f>
        <v>*</v>
      </c>
      <c r="N16" s="11" t="str">
        <f>[12]Novembro!$D$17</f>
        <v>*</v>
      </c>
      <c r="O16" s="11" t="str">
        <f>[12]Novembro!$D$18</f>
        <v>*</v>
      </c>
      <c r="P16" s="11" t="str">
        <f>[12]Novembro!$D$19</f>
        <v>*</v>
      </c>
      <c r="Q16" s="11" t="str">
        <f>[12]Novembro!$D$20</f>
        <v>*</v>
      </c>
      <c r="R16" s="11" t="str">
        <f>[12]Novembro!$D$21</f>
        <v>*</v>
      </c>
      <c r="S16" s="11" t="str">
        <f>[12]Novembro!$D$22</f>
        <v>*</v>
      </c>
      <c r="T16" s="11" t="str">
        <f>[12]Novembro!$D$23</f>
        <v>*</v>
      </c>
      <c r="U16" s="11" t="str">
        <f>[12]Novembro!$D$24</f>
        <v>*</v>
      </c>
      <c r="V16" s="11" t="str">
        <f>[12]Novembro!$D$25</f>
        <v>*</v>
      </c>
      <c r="W16" s="11" t="str">
        <f>[12]Novembro!$D$26</f>
        <v>*</v>
      </c>
      <c r="X16" s="11" t="str">
        <f>[12]Novembro!$D$27</f>
        <v>*</v>
      </c>
      <c r="Y16" s="11" t="str">
        <f>[12]Novembro!$D$28</f>
        <v>*</v>
      </c>
      <c r="Z16" s="11" t="str">
        <f>[12]Novembro!$D$29</f>
        <v>*</v>
      </c>
      <c r="AA16" s="11" t="str">
        <f>[12]Novembro!$D$30</f>
        <v>*</v>
      </c>
      <c r="AB16" s="11" t="str">
        <f>[12]Novembro!$D$31</f>
        <v>*</v>
      </c>
      <c r="AC16" s="11" t="str">
        <f>[12]Novembro!$D$32</f>
        <v>*</v>
      </c>
      <c r="AD16" s="11" t="str">
        <f>[12]Novembro!$D$33</f>
        <v>*</v>
      </c>
      <c r="AE16" s="11" t="str">
        <f>[12]Novembro!$D$34</f>
        <v>*</v>
      </c>
      <c r="AF16" s="15" t="s">
        <v>226</v>
      </c>
      <c r="AG16" s="92" t="s">
        <v>226</v>
      </c>
      <c r="AI16" s="12" t="s">
        <v>47</v>
      </c>
    </row>
    <row r="17" spans="1:38" x14ac:dyDescent="0.2">
      <c r="A17" s="58" t="s">
        <v>2</v>
      </c>
      <c r="B17" s="11">
        <f>[13]Novembro!$D$5</f>
        <v>20.399999999999999</v>
      </c>
      <c r="C17" s="11">
        <f>[13]Novembro!$D$6</f>
        <v>21.9</v>
      </c>
      <c r="D17" s="11">
        <f>[13]Novembro!$D$7</f>
        <v>24.9</v>
      </c>
      <c r="E17" s="11">
        <f>[13]Novembro!$D$8</f>
        <v>23.9</v>
      </c>
      <c r="F17" s="11">
        <f>[13]Novembro!$D$9</f>
        <v>24.7</v>
      </c>
      <c r="G17" s="11">
        <f>[13]Novembro!$D$10</f>
        <v>22.9</v>
      </c>
      <c r="H17" s="11">
        <f>[13]Novembro!$D$11</f>
        <v>20.5</v>
      </c>
      <c r="I17" s="11">
        <f>[13]Novembro!$D$12</f>
        <v>21.3</v>
      </c>
      <c r="J17" s="11">
        <f>[13]Novembro!$D$13</f>
        <v>22.2</v>
      </c>
      <c r="K17" s="11">
        <f>[13]Novembro!$D$14</f>
        <v>19.7</v>
      </c>
      <c r="L17" s="11">
        <f>[13]Novembro!$D$15</f>
        <v>20.9</v>
      </c>
      <c r="M17" s="11">
        <f>[13]Novembro!$D$16</f>
        <v>20.8</v>
      </c>
      <c r="N17" s="11">
        <f>[13]Novembro!$D$17</f>
        <v>21.9</v>
      </c>
      <c r="O17" s="11">
        <f>[13]Novembro!$D$18</f>
        <v>20.7</v>
      </c>
      <c r="P17" s="11">
        <f>[13]Novembro!$D$19</f>
        <v>20.100000000000001</v>
      </c>
      <c r="Q17" s="11">
        <f>[13]Novembro!$D$20</f>
        <v>18.600000000000001</v>
      </c>
      <c r="R17" s="11">
        <f>[13]Novembro!$D$21</f>
        <v>19.899999999999999</v>
      </c>
      <c r="S17" s="11">
        <f>[13]Novembro!$D$22</f>
        <v>24.3</v>
      </c>
      <c r="T17" s="11">
        <f>[13]Novembro!$D$23</f>
        <v>22.6</v>
      </c>
      <c r="U17" s="11">
        <f>[13]Novembro!$D$24</f>
        <v>20.8</v>
      </c>
      <c r="V17" s="11">
        <f>[13]Novembro!$D$25</f>
        <v>21.1</v>
      </c>
      <c r="W17" s="11">
        <f>[13]Novembro!$D$26</f>
        <v>21.2</v>
      </c>
      <c r="X17" s="11">
        <f>[13]Novembro!$D$27</f>
        <v>21</v>
      </c>
      <c r="Y17" s="11">
        <f>[13]Novembro!$D$28</f>
        <v>22.6</v>
      </c>
      <c r="Z17" s="11">
        <f>[13]Novembro!$D$29</f>
        <v>22.4</v>
      </c>
      <c r="AA17" s="11">
        <f>[13]Novembro!$D$30</f>
        <v>22</v>
      </c>
      <c r="AB17" s="11">
        <f>[13]Novembro!$D$31</f>
        <v>22.6</v>
      </c>
      <c r="AC17" s="11">
        <f>[13]Novembro!$D$32</f>
        <v>21.5</v>
      </c>
      <c r="AD17" s="11">
        <f>[13]Novembro!$D$33</f>
        <v>22.2</v>
      </c>
      <c r="AE17" s="11">
        <f>[13]Novembro!$D$34</f>
        <v>22.5</v>
      </c>
      <c r="AF17" s="15">
        <f t="shared" si="3"/>
        <v>18.600000000000001</v>
      </c>
      <c r="AG17" s="92">
        <f t="shared" si="4"/>
        <v>21.736666666666668</v>
      </c>
      <c r="AI17" s="12" t="s">
        <v>47</v>
      </c>
    </row>
    <row r="18" spans="1:38" x14ac:dyDescent="0.2">
      <c r="A18" s="58" t="s">
        <v>3</v>
      </c>
      <c r="B18" s="11" t="str">
        <f>[14]Novembro!$D$5</f>
        <v>*</v>
      </c>
      <c r="C18" s="11" t="str">
        <f>[14]Novembro!$D$6</f>
        <v>*</v>
      </c>
      <c r="D18" s="11" t="str">
        <f>[14]Novembro!$D$7</f>
        <v>*</v>
      </c>
      <c r="E18" s="11" t="str">
        <f>[14]Novembro!$D$8</f>
        <v>*</v>
      </c>
      <c r="F18" s="11" t="str">
        <f>[14]Novembro!$D$9</f>
        <v>*</v>
      </c>
      <c r="G18" s="11" t="str">
        <f>[14]Novembro!$D$10</f>
        <v>*</v>
      </c>
      <c r="H18" s="11" t="str">
        <f>[14]Novembro!$D$11</f>
        <v>*</v>
      </c>
      <c r="I18" s="11" t="str">
        <f>[14]Novembro!$D$12</f>
        <v>*</v>
      </c>
      <c r="J18" s="11" t="str">
        <f>[14]Novembro!$D$13</f>
        <v>*</v>
      </c>
      <c r="K18" s="11" t="str">
        <f>[14]Novembro!$D$14</f>
        <v>*</v>
      </c>
      <c r="L18" s="11" t="str">
        <f>[14]Novembro!$D$15</f>
        <v>*</v>
      </c>
      <c r="M18" s="11" t="str">
        <f>[14]Novembro!$D$16</f>
        <v>*</v>
      </c>
      <c r="N18" s="11" t="str">
        <f>[14]Novembro!$D$17</f>
        <v>*</v>
      </c>
      <c r="O18" s="11" t="str">
        <f>[14]Novembro!$D$18</f>
        <v>*</v>
      </c>
      <c r="P18" s="11" t="str">
        <f>[14]Novembro!$D$19</f>
        <v>*</v>
      </c>
      <c r="Q18" s="11" t="str">
        <f>[14]Novembro!$D$20</f>
        <v>*</v>
      </c>
      <c r="R18" s="11" t="str">
        <f>[14]Novembro!$D$21</f>
        <v>*</v>
      </c>
      <c r="S18" s="11" t="str">
        <f>[14]Novembro!$D$22</f>
        <v>*</v>
      </c>
      <c r="T18" s="11" t="str">
        <f>[14]Novembro!$D$23</f>
        <v>*</v>
      </c>
      <c r="U18" s="11">
        <f>[14]Novembro!$D$24</f>
        <v>24.7</v>
      </c>
      <c r="V18" s="11">
        <f>[14]Novembro!$D$25</f>
        <v>20.9</v>
      </c>
      <c r="W18" s="11">
        <f>[14]Novembro!$D$26</f>
        <v>19.2</v>
      </c>
      <c r="X18" s="11">
        <f>[14]Novembro!$D$27</f>
        <v>22.2</v>
      </c>
      <c r="Y18" s="11">
        <f>[14]Novembro!$D$28</f>
        <v>22.2</v>
      </c>
      <c r="Z18" s="11">
        <f>[14]Novembro!$D$29</f>
        <v>21.1</v>
      </c>
      <c r="AA18" s="11">
        <f>[14]Novembro!$D$30</f>
        <v>21.4</v>
      </c>
      <c r="AB18" s="11">
        <f>[14]Novembro!$D$31</f>
        <v>22.8</v>
      </c>
      <c r="AC18" s="11">
        <f>[14]Novembro!$D$32</f>
        <v>21.4</v>
      </c>
      <c r="AD18" s="11">
        <f>[14]Novembro!$D$33</f>
        <v>22</v>
      </c>
      <c r="AE18" s="11">
        <f>[14]Novembro!$D$34</f>
        <v>22.1</v>
      </c>
      <c r="AF18" s="15">
        <f t="shared" ref="AF18" si="5">MIN(B18:AE18)</f>
        <v>19.2</v>
      </c>
      <c r="AG18" s="92">
        <f t="shared" ref="AG18" si="6">AVERAGE(B18:AE18)</f>
        <v>21.81818181818182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[15]Novembro!$D$5</f>
        <v>19.600000000000001</v>
      </c>
      <c r="C19" s="11">
        <f>[15]Novembro!$D$6</f>
        <v>18.899999999999999</v>
      </c>
      <c r="D19" s="11">
        <f>[15]Novembro!$D$7</f>
        <v>21</v>
      </c>
      <c r="E19" s="11">
        <f>[15]Novembro!$D$8</f>
        <v>19.899999999999999</v>
      </c>
      <c r="F19" s="11">
        <f>[15]Novembro!$D$9</f>
        <v>19.399999999999999</v>
      </c>
      <c r="G19" s="11">
        <f>[15]Novembro!$D$10</f>
        <v>20.2</v>
      </c>
      <c r="H19" s="11">
        <f>[15]Novembro!$D$11</f>
        <v>20</v>
      </c>
      <c r="I19" s="11">
        <f>[15]Novembro!$D$12</f>
        <v>19.7</v>
      </c>
      <c r="J19" s="11">
        <f>[15]Novembro!$D$13</f>
        <v>18.899999999999999</v>
      </c>
      <c r="K19" s="11">
        <f>[15]Novembro!$D$14</f>
        <v>19.5</v>
      </c>
      <c r="L19" s="11">
        <f>[15]Novembro!$D$15</f>
        <v>18.399999999999999</v>
      </c>
      <c r="M19" s="11">
        <f>[15]Novembro!$D$16</f>
        <v>19.8</v>
      </c>
      <c r="N19" s="11">
        <f>[15]Novembro!$D$17</f>
        <v>22.5</v>
      </c>
      <c r="O19" s="11">
        <f>[15]Novembro!$D$18</f>
        <v>19.899999999999999</v>
      </c>
      <c r="P19" s="11">
        <f>[15]Novembro!$D$19</f>
        <v>20.100000000000001</v>
      </c>
      <c r="Q19" s="11">
        <f>[15]Novembro!$D$20</f>
        <v>17.3</v>
      </c>
      <c r="R19" s="11">
        <f>[15]Novembro!$D$21</f>
        <v>17.5</v>
      </c>
      <c r="S19" s="11">
        <f>[15]Novembro!$D$22</f>
        <v>20.7</v>
      </c>
      <c r="T19" s="11">
        <f>[15]Novembro!$D$23</f>
        <v>19</v>
      </c>
      <c r="U19" s="11">
        <f>[15]Novembro!$D$24</f>
        <v>18.899999999999999</v>
      </c>
      <c r="V19" s="11">
        <f>[15]Novembro!$D$25</f>
        <v>19.2</v>
      </c>
      <c r="W19" s="11">
        <f>[15]Novembro!$D$26</f>
        <v>18.2</v>
      </c>
      <c r="X19" s="11">
        <f>[15]Novembro!$D$27</f>
        <v>20</v>
      </c>
      <c r="Y19" s="11">
        <f>[15]Novembro!$D$28</f>
        <v>20.8</v>
      </c>
      <c r="Z19" s="11">
        <f>[15]Novembro!$D$29</f>
        <v>20.2</v>
      </c>
      <c r="AA19" s="11">
        <f>[15]Novembro!$D$30</f>
        <v>19.899999999999999</v>
      </c>
      <c r="AB19" s="11">
        <f>[15]Novembro!$D$31</f>
        <v>21.4</v>
      </c>
      <c r="AC19" s="11">
        <f>[15]Novembro!$D$32</f>
        <v>20</v>
      </c>
      <c r="AD19" s="11">
        <f>[15]Novembro!$D$33</f>
        <v>21</v>
      </c>
      <c r="AE19" s="11">
        <f>[15]Novembro!$D$34</f>
        <v>20.3</v>
      </c>
      <c r="AF19" s="15">
        <f t="shared" si="3"/>
        <v>17.3</v>
      </c>
      <c r="AG19" s="92">
        <f t="shared" si="4"/>
        <v>19.739999999999998</v>
      </c>
    </row>
    <row r="20" spans="1:38" x14ac:dyDescent="0.2">
      <c r="A20" s="58" t="s">
        <v>5</v>
      </c>
      <c r="B20" s="11">
        <f>[16]Novembro!$D$5</f>
        <v>21</v>
      </c>
      <c r="C20" s="11">
        <f>[16]Novembro!$D$6</f>
        <v>26.2</v>
      </c>
      <c r="D20" s="11">
        <f>[16]Novembro!$D$7</f>
        <v>27</v>
      </c>
      <c r="E20" s="11">
        <f>[16]Novembro!$D$8</f>
        <v>24.8</v>
      </c>
      <c r="F20" s="11">
        <f>[16]Novembro!$D$9</f>
        <v>27.1</v>
      </c>
      <c r="G20" s="11">
        <f>[16]Novembro!$D$10</f>
        <v>23.9</v>
      </c>
      <c r="H20" s="11">
        <f>[16]Novembro!$D$11</f>
        <v>24.2</v>
      </c>
      <c r="I20" s="11">
        <f>[16]Novembro!$D$12</f>
        <v>21.9</v>
      </c>
      <c r="J20" s="11">
        <f>[16]Novembro!$D$13</f>
        <v>24.6</v>
      </c>
      <c r="K20" s="11">
        <f>[16]Novembro!$D$14</f>
        <v>23.3</v>
      </c>
      <c r="L20" s="11">
        <f>[16]Novembro!$D$15</f>
        <v>22.9</v>
      </c>
      <c r="M20" s="11">
        <f>[16]Novembro!$D$16</f>
        <v>24.4</v>
      </c>
      <c r="N20" s="11">
        <f>[16]Novembro!$D$17</f>
        <v>26.7</v>
      </c>
      <c r="O20" s="11">
        <f>[16]Novembro!$D$18</f>
        <v>22.4</v>
      </c>
      <c r="P20" s="11">
        <f>[16]Novembro!$D$19</f>
        <v>24</v>
      </c>
      <c r="Q20" s="11">
        <f>[16]Novembro!$D$20</f>
        <v>21.3</v>
      </c>
      <c r="R20" s="11">
        <f>[16]Novembro!$D$21</f>
        <v>21.4</v>
      </c>
      <c r="S20" s="11">
        <f>[16]Novembro!$D$22</f>
        <v>23.5</v>
      </c>
      <c r="T20" s="11">
        <f>[16]Novembro!$D$23</f>
        <v>26.4</v>
      </c>
      <c r="U20" s="11">
        <f>[16]Novembro!$D$24</f>
        <v>25.7</v>
      </c>
      <c r="V20" s="11">
        <f>[16]Novembro!$D$25</f>
        <v>26.1</v>
      </c>
      <c r="W20" s="11">
        <f>[16]Novembro!$D$26</f>
        <v>25.1</v>
      </c>
      <c r="X20" s="11">
        <f>[16]Novembro!$D$27</f>
        <v>23.4</v>
      </c>
      <c r="Y20" s="11">
        <f>[16]Novembro!$D$28</f>
        <v>24.3</v>
      </c>
      <c r="Z20" s="11">
        <f>[16]Novembro!$D$29</f>
        <v>26.7</v>
      </c>
      <c r="AA20" s="11">
        <f>[16]Novembro!$D$30</f>
        <v>26.2</v>
      </c>
      <c r="AB20" s="11">
        <f>[16]Novembro!$D$31</f>
        <v>24.1</v>
      </c>
      <c r="AC20" s="11">
        <f>[16]Novembro!$D$32</f>
        <v>22.5</v>
      </c>
      <c r="AD20" s="11">
        <f>[16]Novembro!$D$33</f>
        <v>25.1</v>
      </c>
      <c r="AE20" s="11">
        <f>[16]Novembro!$D$34</f>
        <v>26.5</v>
      </c>
      <c r="AF20" s="15">
        <f t="shared" si="3"/>
        <v>21</v>
      </c>
      <c r="AG20" s="92">
        <f t="shared" si="4"/>
        <v>24.423333333333332</v>
      </c>
      <c r="AH20" s="12" t="s">
        <v>47</v>
      </c>
      <c r="AK20" t="s">
        <v>47</v>
      </c>
    </row>
    <row r="21" spans="1:38" x14ac:dyDescent="0.2">
      <c r="A21" s="58" t="s">
        <v>43</v>
      </c>
      <c r="B21" s="11">
        <f>[17]Novembro!$D$5</f>
        <v>30.1</v>
      </c>
      <c r="C21" s="11">
        <f>[17]Novembro!$D$6</f>
        <v>25.2</v>
      </c>
      <c r="D21" s="11">
        <f>[17]Novembro!$D$7</f>
        <v>23.3</v>
      </c>
      <c r="E21" s="11">
        <f>[17]Novembro!$D$8</f>
        <v>24.2</v>
      </c>
      <c r="F21" s="11">
        <f>[17]Novembro!$D$9</f>
        <v>22.8</v>
      </c>
      <c r="G21" s="11">
        <f>[17]Novembro!$D$10</f>
        <v>21</v>
      </c>
      <c r="H21" s="11">
        <f>[17]Novembro!$D$11</f>
        <v>30.1</v>
      </c>
      <c r="I21" s="11">
        <f>[17]Novembro!$D$12</f>
        <v>21</v>
      </c>
      <c r="J21" s="11">
        <f>[17]Novembro!$D$13</f>
        <v>24.9</v>
      </c>
      <c r="K21" s="11">
        <f>[17]Novembro!$D$14</f>
        <v>21.2</v>
      </c>
      <c r="L21" s="11">
        <f>[17]Novembro!$D$15</f>
        <v>18.8</v>
      </c>
      <c r="M21" s="11">
        <f>[17]Novembro!$D$16</f>
        <v>20.399999999999999</v>
      </c>
      <c r="N21" s="11">
        <f>[17]Novembro!$D$17</f>
        <v>21.3</v>
      </c>
      <c r="O21" s="11">
        <f>[17]Novembro!$D$18</f>
        <v>19.2</v>
      </c>
      <c r="P21" s="11">
        <f>[17]Novembro!$D$19</f>
        <v>19.7</v>
      </c>
      <c r="Q21" s="11">
        <f>[17]Novembro!$D$20</f>
        <v>20.100000000000001</v>
      </c>
      <c r="R21" s="11">
        <f>[17]Novembro!$D$21</f>
        <v>18.100000000000001</v>
      </c>
      <c r="S21" s="11">
        <f>[17]Novembro!$D$22</f>
        <v>21.2</v>
      </c>
      <c r="T21" s="11">
        <f>[17]Novembro!$D$23</f>
        <v>19.5</v>
      </c>
      <c r="U21" s="11">
        <f>[17]Novembro!$D$24</f>
        <v>19.100000000000001</v>
      </c>
      <c r="V21" s="11">
        <f>[17]Novembro!$D$25</f>
        <v>19</v>
      </c>
      <c r="W21" s="11">
        <f>[17]Novembro!$D$26</f>
        <v>17.8</v>
      </c>
      <c r="X21" s="11">
        <f>[17]Novembro!$D$27</f>
        <v>19.2</v>
      </c>
      <c r="Y21" s="11">
        <f>[17]Novembro!$D$28</f>
        <v>19.899999999999999</v>
      </c>
      <c r="Z21" s="11">
        <f>[17]Novembro!$D$29</f>
        <v>20.399999999999999</v>
      </c>
      <c r="AA21" s="11">
        <f>[17]Novembro!$D$30</f>
        <v>19.2</v>
      </c>
      <c r="AB21" s="11">
        <f>[17]Novembro!$D$31</f>
        <v>21.4</v>
      </c>
      <c r="AC21" s="11">
        <f>[17]Novembro!$D$32</f>
        <v>20.8</v>
      </c>
      <c r="AD21" s="11">
        <f>[17]Novembro!$D$33</f>
        <v>20.8</v>
      </c>
      <c r="AE21" s="11">
        <f>[17]Novembro!$D$34</f>
        <v>21</v>
      </c>
      <c r="AF21" s="15">
        <f t="shared" si="3"/>
        <v>17.8</v>
      </c>
      <c r="AG21" s="92">
        <f t="shared" si="4"/>
        <v>21.356666666666666</v>
      </c>
      <c r="AI21" t="s">
        <v>47</v>
      </c>
    </row>
    <row r="22" spans="1:38" x14ac:dyDescent="0.2">
      <c r="A22" s="58" t="s">
        <v>6</v>
      </c>
      <c r="B22" s="11">
        <f>[18]Novembro!$D$5</f>
        <v>24.5</v>
      </c>
      <c r="C22" s="11">
        <f>[18]Novembro!$D$6</f>
        <v>25.3</v>
      </c>
      <c r="D22" s="11">
        <f>[18]Novembro!$D$7</f>
        <v>26.3</v>
      </c>
      <c r="E22" s="11">
        <f>[18]Novembro!$D$8</f>
        <v>25.2</v>
      </c>
      <c r="F22" s="11">
        <f>[18]Novembro!$D$9</f>
        <v>26.2</v>
      </c>
      <c r="G22" s="11">
        <f>[18]Novembro!$D$10</f>
        <v>24.9</v>
      </c>
      <c r="H22" s="11">
        <f>[18]Novembro!$D$11</f>
        <v>25</v>
      </c>
      <c r="I22" s="11">
        <f>[18]Novembro!$D$12</f>
        <v>23.8</v>
      </c>
      <c r="J22" s="11">
        <f>[18]Novembro!$D$13</f>
        <v>25.6</v>
      </c>
      <c r="K22" s="11">
        <f>[18]Novembro!$D$14</f>
        <v>23.9</v>
      </c>
      <c r="L22" s="11">
        <f>[18]Novembro!$D$15</f>
        <v>23.4</v>
      </c>
      <c r="M22" s="11">
        <f>[18]Novembro!$D$16</f>
        <v>24.5</v>
      </c>
      <c r="N22" s="11">
        <f>[18]Novembro!$D$17</f>
        <v>23.9</v>
      </c>
      <c r="O22" s="11">
        <f>[18]Novembro!$D$18</f>
        <v>23.4</v>
      </c>
      <c r="P22" s="11">
        <f>[18]Novembro!$D$19</f>
        <v>23.5</v>
      </c>
      <c r="Q22" s="11">
        <f>[18]Novembro!$D$20</f>
        <v>22.2</v>
      </c>
      <c r="R22" s="11">
        <f>[18]Novembro!$D$21</f>
        <v>22.8</v>
      </c>
      <c r="S22" s="11">
        <f>[18]Novembro!$D$22</f>
        <v>24.2</v>
      </c>
      <c r="T22" s="11">
        <f>[18]Novembro!$D$23</f>
        <v>23.7</v>
      </c>
      <c r="U22" s="11">
        <f>[18]Novembro!$D$24</f>
        <v>24</v>
      </c>
      <c r="V22" s="11">
        <f>[18]Novembro!$D$25</f>
        <v>23.2</v>
      </c>
      <c r="W22" s="11">
        <f>[18]Novembro!$D$26</f>
        <v>23.5</v>
      </c>
      <c r="X22" s="11">
        <f>[18]Novembro!$D$27</f>
        <v>24.2</v>
      </c>
      <c r="Y22" s="11">
        <f>[18]Novembro!$D$28</f>
        <v>24.1</v>
      </c>
      <c r="Z22" s="11">
        <f>[18]Novembro!$D$29</f>
        <v>25</v>
      </c>
      <c r="AA22" s="11">
        <f>[18]Novembro!$D$30</f>
        <v>24.5</v>
      </c>
      <c r="AB22" s="11">
        <f>[18]Novembro!$D$31</f>
        <v>23.6</v>
      </c>
      <c r="AC22" s="11">
        <f>[18]Novembro!$D$32</f>
        <v>22.7</v>
      </c>
      <c r="AD22" s="11">
        <f>[18]Novembro!$D$33</f>
        <v>24.8</v>
      </c>
      <c r="AE22" s="11">
        <f>[18]Novembro!$D$34</f>
        <v>24.8</v>
      </c>
      <c r="AF22" s="15">
        <f t="shared" si="3"/>
        <v>22.2</v>
      </c>
      <c r="AG22" s="92">
        <f t="shared" si="4"/>
        <v>24.223333333333336</v>
      </c>
      <c r="AI22" t="s">
        <v>47</v>
      </c>
      <c r="AK22" t="s">
        <v>47</v>
      </c>
    </row>
    <row r="23" spans="1:38" x14ac:dyDescent="0.2">
      <c r="A23" s="58" t="s">
        <v>7</v>
      </c>
      <c r="B23" s="11">
        <f>[19]Novembro!$D$5</f>
        <v>25.8</v>
      </c>
      <c r="C23" s="11">
        <f>[19]Novembro!$D$6</f>
        <v>21.9</v>
      </c>
      <c r="D23" s="11">
        <f>[19]Novembro!$D$7</f>
        <v>22.1</v>
      </c>
      <c r="E23" s="11">
        <f>[19]Novembro!$D$8</f>
        <v>25.6</v>
      </c>
      <c r="F23" s="11">
        <f>[19]Novembro!$D$9</f>
        <v>22.8</v>
      </c>
      <c r="G23" s="11">
        <f>[19]Novembro!$D$10</f>
        <v>21.7</v>
      </c>
      <c r="H23" s="11">
        <f>[19]Novembro!$D$11</f>
        <v>23</v>
      </c>
      <c r="I23" s="11">
        <f>[19]Novembro!$D$12</f>
        <v>20.7</v>
      </c>
      <c r="J23" s="11">
        <f>[19]Novembro!$D$13</f>
        <v>20.5</v>
      </c>
      <c r="K23" s="11">
        <f>[19]Novembro!$D$14</f>
        <v>20.399999999999999</v>
      </c>
      <c r="L23" s="11">
        <f>[19]Novembro!$D$15</f>
        <v>21.3</v>
      </c>
      <c r="M23" s="11">
        <f>[19]Novembro!$D$16</f>
        <v>22.9</v>
      </c>
      <c r="N23" s="11">
        <f>[19]Novembro!$D$17</f>
        <v>21.9</v>
      </c>
      <c r="O23" s="11">
        <f>[19]Novembro!$D$18</f>
        <v>19.899999999999999</v>
      </c>
      <c r="P23" s="11">
        <f>[19]Novembro!$D$19</f>
        <v>19.399999999999999</v>
      </c>
      <c r="Q23" s="11">
        <f>[19]Novembro!$D$20</f>
        <v>17.8</v>
      </c>
      <c r="R23" s="11">
        <f>[19]Novembro!$D$21</f>
        <v>20.9</v>
      </c>
      <c r="S23" s="11">
        <f>[19]Novembro!$D$22</f>
        <v>22.2</v>
      </c>
      <c r="T23" s="11">
        <f>[19]Novembro!$D$23</f>
        <v>21.7</v>
      </c>
      <c r="U23" s="11">
        <f>[19]Novembro!$D$24</f>
        <v>23.9</v>
      </c>
      <c r="V23" s="11">
        <f>[19]Novembro!$D$25</f>
        <v>25.2</v>
      </c>
      <c r="W23" s="11">
        <f>[19]Novembro!$D$26</f>
        <v>23.9</v>
      </c>
      <c r="X23" s="11">
        <f>[19]Novembro!$D$27</f>
        <v>24.8</v>
      </c>
      <c r="Y23" s="11">
        <f>[19]Novembro!$D$28</f>
        <v>23.8</v>
      </c>
      <c r="Z23" s="11">
        <f>[19]Novembro!$D$29</f>
        <v>22.1</v>
      </c>
      <c r="AA23" s="11">
        <f>[19]Novembro!$D$30</f>
        <v>22.3</v>
      </c>
      <c r="AB23" s="11">
        <f>[19]Novembro!$D$31</f>
        <v>21.2</v>
      </c>
      <c r="AC23" s="11">
        <f>[19]Novembro!$D$32</f>
        <v>22</v>
      </c>
      <c r="AD23" s="11">
        <f>[19]Novembro!$D$33</f>
        <v>22.3</v>
      </c>
      <c r="AE23" s="11">
        <f>[19]Novembro!$D$34</f>
        <v>23.4</v>
      </c>
      <c r="AF23" s="15">
        <f t="shared" si="3"/>
        <v>17.8</v>
      </c>
      <c r="AG23" s="92">
        <f t="shared" si="4"/>
        <v>22.246666666666659</v>
      </c>
      <c r="AI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[20]Novembro!$D$5</f>
        <v>*</v>
      </c>
      <c r="C24" s="11" t="str">
        <f>[20]Novembro!$D$6</f>
        <v>*</v>
      </c>
      <c r="D24" s="11" t="str">
        <f>[20]Novembro!$D$7</f>
        <v>*</v>
      </c>
      <c r="E24" s="11" t="str">
        <f>[20]Novembro!$D$8</f>
        <v>*</v>
      </c>
      <c r="F24" s="11" t="str">
        <f>[20]Novembro!$D$9</f>
        <v>*</v>
      </c>
      <c r="G24" s="11" t="str">
        <f>[20]Novembro!$D$10</f>
        <v>*</v>
      </c>
      <c r="H24" s="11" t="str">
        <f>[20]Novembro!$D$11</f>
        <v>*</v>
      </c>
      <c r="I24" s="11" t="str">
        <f>[20]Novembro!$D$12</f>
        <v>*</v>
      </c>
      <c r="J24" s="11" t="str">
        <f>[20]Novembro!$D$13</f>
        <v>*</v>
      </c>
      <c r="K24" s="11" t="str">
        <f>[20]Novembro!$D$14</f>
        <v>*</v>
      </c>
      <c r="L24" s="11" t="str">
        <f>[20]Novembro!$D$15</f>
        <v>*</v>
      </c>
      <c r="M24" s="11" t="str">
        <f>[20]Novembro!$D$16</f>
        <v>*</v>
      </c>
      <c r="N24" s="11" t="str">
        <f>[20]Novembro!$D$17</f>
        <v>*</v>
      </c>
      <c r="O24" s="11" t="str">
        <f>[20]Novembro!$D$18</f>
        <v>*</v>
      </c>
      <c r="P24" s="11" t="str">
        <f>[20]Novembro!$D$19</f>
        <v>*</v>
      </c>
      <c r="Q24" s="11" t="str">
        <f>[20]Novembro!$D$20</f>
        <v>*</v>
      </c>
      <c r="R24" s="11" t="str">
        <f>[20]Novembro!$D$21</f>
        <v>*</v>
      </c>
      <c r="S24" s="11" t="str">
        <f>[20]Novembro!$D$22</f>
        <v>*</v>
      </c>
      <c r="T24" s="11" t="str">
        <f>[20]Novembro!$D$23</f>
        <v>*</v>
      </c>
      <c r="U24" s="11" t="str">
        <f>[20]Novembro!$D$24</f>
        <v>*</v>
      </c>
      <c r="V24" s="11" t="str">
        <f>[20]Novembro!$D$25</f>
        <v>*</v>
      </c>
      <c r="W24" s="11" t="str">
        <f>[20]Novembro!$D$26</f>
        <v>*</v>
      </c>
      <c r="X24" s="11" t="str">
        <f>[20]Novembro!$D$27</f>
        <v>*</v>
      </c>
      <c r="Y24" s="11" t="str">
        <f>[20]Novembro!$D$28</f>
        <v>*</v>
      </c>
      <c r="Z24" s="11" t="str">
        <f>[20]Novembro!$D$29</f>
        <v>*</v>
      </c>
      <c r="AA24" s="11" t="str">
        <f>[20]Novembro!$D$30</f>
        <v>*</v>
      </c>
      <c r="AB24" s="11" t="str">
        <f>[20]Novembro!$D$31</f>
        <v>*</v>
      </c>
      <c r="AC24" s="11" t="str">
        <f>[20]Novembro!$D$32</f>
        <v>*</v>
      </c>
      <c r="AD24" s="11" t="str">
        <f>[20]Novembro!$D$33</f>
        <v>*</v>
      </c>
      <c r="AE24" s="11" t="str">
        <f>[20]Novembro!$D$34</f>
        <v>*</v>
      </c>
      <c r="AF24" s="15" t="s">
        <v>226</v>
      </c>
      <c r="AG24" s="92" t="s">
        <v>226</v>
      </c>
      <c r="AI24" t="s">
        <v>47</v>
      </c>
      <c r="AL24" t="s">
        <v>47</v>
      </c>
    </row>
    <row r="25" spans="1:38" x14ac:dyDescent="0.2">
      <c r="A25" s="58" t="s">
        <v>170</v>
      </c>
      <c r="B25" s="11">
        <f>[21]Novembro!$D$5</f>
        <v>19.600000000000001</v>
      </c>
      <c r="C25" s="11">
        <f>[21]Novembro!$D$6</f>
        <v>23.1</v>
      </c>
      <c r="D25" s="11">
        <f>[21]Novembro!$D$7</f>
        <v>23.2</v>
      </c>
      <c r="E25" s="11">
        <f>[21]Novembro!$D$8</f>
        <v>22.5</v>
      </c>
      <c r="F25" s="11">
        <f>[21]Novembro!$D$9</f>
        <v>22.8</v>
      </c>
      <c r="G25" s="11">
        <f>[21]Novembro!$D$10</f>
        <v>19.2</v>
      </c>
      <c r="H25" s="11">
        <f>[21]Novembro!$D$11</f>
        <v>21.3</v>
      </c>
      <c r="I25" s="11">
        <f>[21]Novembro!$D$12</f>
        <v>21.2</v>
      </c>
      <c r="J25" s="11">
        <f>[21]Novembro!$D$13</f>
        <v>21.1</v>
      </c>
      <c r="K25" s="11">
        <f>[21]Novembro!$D$14</f>
        <v>20.399999999999999</v>
      </c>
      <c r="L25" s="11">
        <f>[21]Novembro!$D$15</f>
        <v>21</v>
      </c>
      <c r="M25" s="11">
        <f>[21]Novembro!$D$16</f>
        <v>22.4</v>
      </c>
      <c r="N25" s="11">
        <f>[21]Novembro!$D$17</f>
        <v>23.4</v>
      </c>
      <c r="O25" s="11">
        <f>[21]Novembro!$D$18</f>
        <v>21.5</v>
      </c>
      <c r="P25" s="11">
        <f>[21]Novembro!$D$19</f>
        <v>16.899999999999999</v>
      </c>
      <c r="Q25" s="11">
        <f>[21]Novembro!$D$20</f>
        <v>13.6</v>
      </c>
      <c r="R25" s="11">
        <f>[21]Novembro!$D$21</f>
        <v>15.6</v>
      </c>
      <c r="S25" s="11">
        <f>[21]Novembro!$D$22</f>
        <v>21.1</v>
      </c>
      <c r="T25" s="11">
        <f>[21]Novembro!$D$23</f>
        <v>21.6</v>
      </c>
      <c r="U25" s="11">
        <f>[21]Novembro!$D$24</f>
        <v>17.899999999999999</v>
      </c>
      <c r="V25" s="11">
        <f>[21]Novembro!$D$25</f>
        <v>23.4</v>
      </c>
      <c r="W25" s="11">
        <f>[21]Novembro!$D$26</f>
        <v>20.5</v>
      </c>
      <c r="X25" s="11">
        <f>[21]Novembro!$D$27</f>
        <v>22.9</v>
      </c>
      <c r="Y25" s="11">
        <f>[21]Novembro!$D$28</f>
        <v>19</v>
      </c>
      <c r="Z25" s="11">
        <f>[21]Novembro!$D$29</f>
        <v>22.9</v>
      </c>
      <c r="AA25" s="11">
        <f>[21]Novembro!$D$30</f>
        <v>22.4</v>
      </c>
      <c r="AB25" s="11">
        <f>[21]Novembro!$D$31</f>
        <v>21.2</v>
      </c>
      <c r="AC25" s="11">
        <f>[21]Novembro!$D$32</f>
        <v>21.5</v>
      </c>
      <c r="AD25" s="11">
        <f>[21]Novembro!$D$33</f>
        <v>21.4</v>
      </c>
      <c r="AE25" s="11">
        <f>[21]Novembro!$D$34</f>
        <v>21.3</v>
      </c>
      <c r="AF25" s="15">
        <f t="shared" ref="AF25:AF26" si="7">MIN(B25:AE25)</f>
        <v>13.6</v>
      </c>
      <c r="AG25" s="92">
        <f t="shared" ref="AG25:AG26" si="8">AVERAGE(B25:AE25)</f>
        <v>20.863333333333333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8" t="s">
        <v>171</v>
      </c>
      <c r="B26" s="11">
        <f>[22]Novembro!$D$5</f>
        <v>20.100000000000001</v>
      </c>
      <c r="C26" s="11">
        <f>[22]Novembro!$D$6</f>
        <v>23.5</v>
      </c>
      <c r="D26" s="11">
        <f>[22]Novembro!$D$7</f>
        <v>23.1</v>
      </c>
      <c r="E26" s="11">
        <f>[22]Novembro!$D$8</f>
        <v>23</v>
      </c>
      <c r="F26" s="11">
        <f>[22]Novembro!$D$9</f>
        <v>23.5</v>
      </c>
      <c r="G26" s="11">
        <f>[22]Novembro!$D$10</f>
        <v>21.1</v>
      </c>
      <c r="H26" s="11">
        <f>[22]Novembro!$D$11</f>
        <v>22</v>
      </c>
      <c r="I26" s="11">
        <f>[22]Novembro!$D$12</f>
        <v>21.3</v>
      </c>
      <c r="J26" s="11">
        <f>[22]Novembro!$D$13</f>
        <v>21</v>
      </c>
      <c r="K26" s="11">
        <f>[22]Novembro!$D$14</f>
        <v>21.9</v>
      </c>
      <c r="L26" s="11">
        <f>[22]Novembro!$D$15</f>
        <v>21.5</v>
      </c>
      <c r="M26" s="11">
        <f>[22]Novembro!$D$16</f>
        <v>23.3</v>
      </c>
      <c r="N26" s="11">
        <f>[22]Novembro!$D$17</f>
        <v>22</v>
      </c>
      <c r="O26" s="11">
        <f>[22]Novembro!$D$18</f>
        <v>20.7</v>
      </c>
      <c r="P26" s="11">
        <f>[22]Novembro!$D$19</f>
        <v>20.2</v>
      </c>
      <c r="Q26" s="11">
        <f>[22]Novembro!$D$20</f>
        <v>18.8</v>
      </c>
      <c r="R26" s="11">
        <f>[22]Novembro!$D$21</f>
        <v>17.899999999999999</v>
      </c>
      <c r="S26" s="11">
        <f>[22]Novembro!$D$22</f>
        <v>21.1</v>
      </c>
      <c r="T26" s="11">
        <f>[22]Novembro!$D$23</f>
        <v>20.100000000000001</v>
      </c>
      <c r="U26" s="11">
        <f>[22]Novembro!$D$24</f>
        <v>20.399999999999999</v>
      </c>
      <c r="V26" s="11">
        <f>[22]Novembro!$D$25</f>
        <v>23.2</v>
      </c>
      <c r="W26" s="11">
        <f>[22]Novembro!$D$26</f>
        <v>22</v>
      </c>
      <c r="X26" s="11">
        <f>[22]Novembro!$D$27</f>
        <v>21.8</v>
      </c>
      <c r="Y26" s="11">
        <f>[22]Novembro!$D$28</f>
        <v>21.7</v>
      </c>
      <c r="Z26" s="11">
        <f>[22]Novembro!$D$29</f>
        <v>23.4</v>
      </c>
      <c r="AA26" s="11">
        <f>[22]Novembro!$D$30</f>
        <v>23.8</v>
      </c>
      <c r="AB26" s="11">
        <f>[22]Novembro!$D$31</f>
        <v>20.7</v>
      </c>
      <c r="AC26" s="11">
        <f>[22]Novembro!$D$32</f>
        <v>20.9</v>
      </c>
      <c r="AD26" s="11">
        <f>[22]Novembro!$D$33</f>
        <v>22.5</v>
      </c>
      <c r="AE26" s="11">
        <f>[22]Novembro!$D$34</f>
        <v>23.8</v>
      </c>
      <c r="AF26" s="15">
        <f t="shared" si="7"/>
        <v>17.899999999999999</v>
      </c>
      <c r="AG26" s="92">
        <f t="shared" si="8"/>
        <v>21.676666666666666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[23]Novembro!$D$5</f>
        <v>20.399999999999999</v>
      </c>
      <c r="C27" s="11">
        <f>[23]Novembro!$D$6</f>
        <v>22.3</v>
      </c>
      <c r="D27" s="11">
        <f>[23]Novembro!$D$7</f>
        <v>23.2</v>
      </c>
      <c r="E27" s="11">
        <f>[23]Novembro!$D$8</f>
        <v>22.9</v>
      </c>
      <c r="F27" s="11">
        <f>[23]Novembro!$D$9</f>
        <v>21.8</v>
      </c>
      <c r="G27" s="11">
        <f>[23]Novembro!$D$10</f>
        <v>20.399999999999999</v>
      </c>
      <c r="H27" s="11">
        <f>[23]Novembro!$D$11</f>
        <v>21.9</v>
      </c>
      <c r="I27" s="11">
        <f>[23]Novembro!$D$12</f>
        <v>22.2</v>
      </c>
      <c r="J27" s="11">
        <f>[23]Novembro!$D$13</f>
        <v>21.6</v>
      </c>
      <c r="K27" s="11">
        <f>[23]Novembro!$D$14</f>
        <v>20.5</v>
      </c>
      <c r="L27" s="11">
        <f>[23]Novembro!$D$15</f>
        <v>21.3</v>
      </c>
      <c r="M27" s="11">
        <f>[23]Novembro!$D$16</f>
        <v>21.8</v>
      </c>
      <c r="N27" s="11">
        <f>[23]Novembro!$D$17</f>
        <v>22.7</v>
      </c>
      <c r="O27" s="11">
        <f>[23]Novembro!$D$18</f>
        <v>22.1</v>
      </c>
      <c r="P27" s="11">
        <f>[23]Novembro!$D$19</f>
        <v>19.600000000000001</v>
      </c>
      <c r="Q27" s="11">
        <f>[23]Novembro!$D$20</f>
        <v>17.600000000000001</v>
      </c>
      <c r="R27" s="11">
        <f>[23]Novembro!$D$21</f>
        <v>18</v>
      </c>
      <c r="S27" s="11">
        <f>[23]Novembro!$D$22</f>
        <v>21.1</v>
      </c>
      <c r="T27" s="11">
        <f>[23]Novembro!$D$23</f>
        <v>21.3</v>
      </c>
      <c r="U27" s="11">
        <f>[23]Novembro!$D$24</f>
        <v>21.6</v>
      </c>
      <c r="V27" s="11">
        <f>[23]Novembro!$D$25</f>
        <v>23.1</v>
      </c>
      <c r="W27" s="11">
        <f>[23]Novembro!$D$26</f>
        <v>22.5</v>
      </c>
      <c r="X27" s="11">
        <f>[23]Novembro!$D$27</f>
        <v>23.9</v>
      </c>
      <c r="Y27" s="11">
        <f>[23]Novembro!$D$28</f>
        <v>22.4</v>
      </c>
      <c r="Z27" s="11">
        <f>[23]Novembro!$D$29</f>
        <v>21.8</v>
      </c>
      <c r="AA27" s="11">
        <f>[23]Novembro!$D$30</f>
        <v>24.1</v>
      </c>
      <c r="AB27" s="11">
        <f>[23]Novembro!$D$31</f>
        <v>20.7</v>
      </c>
      <c r="AC27" s="11">
        <f>[23]Novembro!$D$32</f>
        <v>21.9</v>
      </c>
      <c r="AD27" s="11">
        <f>[23]Novembro!$D$33</f>
        <v>21.1</v>
      </c>
      <c r="AE27" s="11">
        <f>[23]Novembro!$D$34</f>
        <v>22.8</v>
      </c>
      <c r="AF27" s="15">
        <f t="shared" si="3"/>
        <v>17.600000000000001</v>
      </c>
      <c r="AG27" s="92">
        <f t="shared" si="4"/>
        <v>21.620000000000005</v>
      </c>
      <c r="AI27" t="s">
        <v>47</v>
      </c>
      <c r="AK27" t="s">
        <v>47</v>
      </c>
    </row>
    <row r="28" spans="1:38" x14ac:dyDescent="0.2">
      <c r="A28" s="58" t="s">
        <v>9</v>
      </c>
      <c r="B28" s="11">
        <f>[24]Novembro!$D$5</f>
        <v>22.8</v>
      </c>
      <c r="C28" s="11">
        <f>[24]Novembro!$D$6</f>
        <v>24</v>
      </c>
      <c r="D28" s="11">
        <f>[24]Novembro!$D$7</f>
        <v>26</v>
      </c>
      <c r="E28" s="11">
        <f>[24]Novembro!$D$8</f>
        <v>24</v>
      </c>
      <c r="F28" s="11">
        <f>[24]Novembro!$D$9</f>
        <v>24.9</v>
      </c>
      <c r="G28" s="11">
        <f>[24]Novembro!$D$10</f>
        <v>22.1</v>
      </c>
      <c r="H28" s="11">
        <f>[24]Novembro!$D$11</f>
        <v>22.7</v>
      </c>
      <c r="I28" s="11">
        <f>[24]Novembro!$D$12</f>
        <v>23.7</v>
      </c>
      <c r="J28" s="11">
        <f>[24]Novembro!$D$13</f>
        <v>22.1</v>
      </c>
      <c r="K28" s="11">
        <f>[24]Novembro!$D$14</f>
        <v>21.2</v>
      </c>
      <c r="L28" s="11">
        <f>[24]Novembro!$D$15</f>
        <v>22.1</v>
      </c>
      <c r="M28" s="11">
        <f>[24]Novembro!$D$16</f>
        <v>21.9</v>
      </c>
      <c r="N28" s="11">
        <f>[24]Novembro!$D$17</f>
        <v>22</v>
      </c>
      <c r="O28" s="11">
        <f>[24]Novembro!$D$18</f>
        <v>21.7</v>
      </c>
      <c r="P28" s="11">
        <f>[24]Novembro!$D$19</f>
        <v>21.1</v>
      </c>
      <c r="Q28" s="11">
        <f>[24]Novembro!$D$20</f>
        <v>20.6</v>
      </c>
      <c r="R28" s="11">
        <f>[24]Novembro!$D$21</f>
        <v>21</v>
      </c>
      <c r="S28" s="11">
        <f>[24]Novembro!$D$22</f>
        <v>21.3</v>
      </c>
      <c r="T28" s="11">
        <f>[24]Novembro!$D$23</f>
        <v>21.7</v>
      </c>
      <c r="U28" s="11">
        <f>[24]Novembro!$D$24</f>
        <v>22.6</v>
      </c>
      <c r="V28" s="11">
        <f>[24]Novembro!$D$25</f>
        <v>23.4</v>
      </c>
      <c r="W28" s="11">
        <f>[24]Novembro!$D$26</f>
        <v>21.5</v>
      </c>
      <c r="X28" s="11">
        <f>[24]Novembro!$D$27</f>
        <v>23.4</v>
      </c>
      <c r="Y28" s="11">
        <f>[24]Novembro!$D$28</f>
        <v>23.3</v>
      </c>
      <c r="Z28" s="11">
        <f>[24]Novembro!$D$29</f>
        <v>21.8</v>
      </c>
      <c r="AA28" s="11">
        <f>[24]Novembro!$D$30</f>
        <v>21.5</v>
      </c>
      <c r="AB28" s="11">
        <f>[24]Novembro!$D$31</f>
        <v>21.6</v>
      </c>
      <c r="AC28" s="11">
        <f>[24]Novembro!$D$32</f>
        <v>21.7</v>
      </c>
      <c r="AD28" s="11">
        <f>[24]Novembro!$D$33</f>
        <v>21.3</v>
      </c>
      <c r="AE28" s="11">
        <f>[24]Novembro!$D$34</f>
        <v>23.1</v>
      </c>
      <c r="AF28" s="15">
        <f t="shared" si="3"/>
        <v>20.6</v>
      </c>
      <c r="AG28" s="92">
        <f t="shared" si="4"/>
        <v>22.403333333333329</v>
      </c>
      <c r="AK28" t="s">
        <v>47</v>
      </c>
      <c r="AL28" t="s">
        <v>47</v>
      </c>
    </row>
    <row r="29" spans="1:38" x14ac:dyDescent="0.2">
      <c r="A29" s="58" t="s">
        <v>42</v>
      </c>
      <c r="B29" s="11">
        <f>[25]Novembro!$D$5</f>
        <v>21.8</v>
      </c>
      <c r="C29" s="11">
        <f>[25]Novembro!$D$6</f>
        <v>23.5</v>
      </c>
      <c r="D29" s="11">
        <f>[25]Novembro!$D$7</f>
        <v>25.1</v>
      </c>
      <c r="E29" s="11">
        <f>[25]Novembro!$D$8</f>
        <v>25.6</v>
      </c>
      <c r="F29" s="11">
        <f>[25]Novembro!$D$9</f>
        <v>25.8</v>
      </c>
      <c r="G29" s="11">
        <f>[25]Novembro!$D$10</f>
        <v>22.5</v>
      </c>
      <c r="H29" s="11">
        <f>[25]Novembro!$D$11</f>
        <v>22.6</v>
      </c>
      <c r="I29" s="11">
        <f>[25]Novembro!$D$12</f>
        <v>21.7</v>
      </c>
      <c r="J29" s="11">
        <f>[25]Novembro!$D$13</f>
        <v>22.2</v>
      </c>
      <c r="K29" s="11">
        <f>[25]Novembro!$D$14</f>
        <v>21.7</v>
      </c>
      <c r="L29" s="11">
        <f>[25]Novembro!$D$15</f>
        <v>22.1</v>
      </c>
      <c r="M29" s="11">
        <f>[25]Novembro!$D$16</f>
        <v>24</v>
      </c>
      <c r="N29" s="11">
        <f>[25]Novembro!$D$17</f>
        <v>23.8</v>
      </c>
      <c r="O29" s="11">
        <f>[25]Novembro!$D$18</f>
        <v>21.4</v>
      </c>
      <c r="P29" s="11">
        <f>[25]Novembro!$D$19</f>
        <v>20.3</v>
      </c>
      <c r="Q29" s="11">
        <f>[25]Novembro!$D$20</f>
        <v>18.2</v>
      </c>
      <c r="R29" s="11">
        <f>[25]Novembro!$D$21</f>
        <v>17.3</v>
      </c>
      <c r="S29" s="11">
        <f>[25]Novembro!$D$22</f>
        <v>20.100000000000001</v>
      </c>
      <c r="T29" s="11">
        <f>[25]Novembro!$D$23</f>
        <v>21.4</v>
      </c>
      <c r="U29" s="11">
        <f>[25]Novembro!$D$24</f>
        <v>22.7</v>
      </c>
      <c r="V29" s="11">
        <f>[25]Novembro!$D$25</f>
        <v>23.1</v>
      </c>
      <c r="W29" s="11">
        <f>[25]Novembro!$D$26</f>
        <v>22.8</v>
      </c>
      <c r="X29" s="11">
        <f>[25]Novembro!$D$27</f>
        <v>23.2</v>
      </c>
      <c r="Y29" s="11">
        <f>[25]Novembro!$D$28</f>
        <v>23.2</v>
      </c>
      <c r="Z29" s="11">
        <f>[25]Novembro!$D$29</f>
        <v>23.8</v>
      </c>
      <c r="AA29" s="11">
        <f>[25]Novembro!$D$30</f>
        <v>25.4</v>
      </c>
      <c r="AB29" s="11">
        <f>[25]Novembro!$D$31</f>
        <v>23</v>
      </c>
      <c r="AC29" s="11">
        <f>[25]Novembro!$D$32</f>
        <v>23.3</v>
      </c>
      <c r="AD29" s="11">
        <f>[25]Novembro!$D$33</f>
        <v>23.8</v>
      </c>
      <c r="AE29" s="11">
        <f>[25]Novembro!$D$34</f>
        <v>24.7</v>
      </c>
      <c r="AF29" s="15">
        <f t="shared" si="3"/>
        <v>17.3</v>
      </c>
      <c r="AG29" s="92">
        <f t="shared" si="4"/>
        <v>22.669999999999998</v>
      </c>
      <c r="AL29" t="s">
        <v>47</v>
      </c>
    </row>
    <row r="30" spans="1:38" x14ac:dyDescent="0.2">
      <c r="A30" s="58" t="s">
        <v>10</v>
      </c>
      <c r="B30" s="11">
        <f>[26]Novembro!$D$5</f>
        <v>20.399999999999999</v>
      </c>
      <c r="C30" s="11">
        <f>[26]Novembro!$D$6</f>
        <v>23.9</v>
      </c>
      <c r="D30" s="11">
        <f>[26]Novembro!$D$7</f>
        <v>25.5</v>
      </c>
      <c r="E30" s="11">
        <f>[26]Novembro!$D$8</f>
        <v>23.7</v>
      </c>
      <c r="F30" s="11">
        <f>[26]Novembro!$D$9</f>
        <v>23</v>
      </c>
      <c r="G30" s="11">
        <f>[26]Novembro!$D$10</f>
        <v>20</v>
      </c>
      <c r="H30" s="11">
        <f>[26]Novembro!$D$11</f>
        <v>21.4</v>
      </c>
      <c r="I30" s="11">
        <f>[26]Novembro!$D$12</f>
        <v>21.8</v>
      </c>
      <c r="J30" s="11">
        <f>[26]Novembro!$D$13</f>
        <v>21.3</v>
      </c>
      <c r="K30" s="11">
        <f>[26]Novembro!$D$14</f>
        <v>19.7</v>
      </c>
      <c r="L30" s="11">
        <f>[26]Novembro!$D$15</f>
        <v>22.3</v>
      </c>
      <c r="M30" s="11">
        <f>[26]Novembro!$D$16</f>
        <v>22.5</v>
      </c>
      <c r="N30" s="11">
        <f>[26]Novembro!$D$17</f>
        <v>22.8</v>
      </c>
      <c r="O30" s="11">
        <f>[26]Novembro!$D$18</f>
        <v>21.3</v>
      </c>
      <c r="P30" s="11">
        <f>[26]Novembro!$D$19</f>
        <v>20.2</v>
      </c>
      <c r="Q30" s="11">
        <f>[26]Novembro!$D$20</f>
        <v>17.399999999999999</v>
      </c>
      <c r="R30" s="11">
        <f>[26]Novembro!$D$21</f>
        <v>18.5</v>
      </c>
      <c r="S30" s="11">
        <f>[26]Novembro!$D$22</f>
        <v>21</v>
      </c>
      <c r="T30" s="11">
        <f>[26]Novembro!$D$23</f>
        <v>20.2</v>
      </c>
      <c r="U30" s="11">
        <f>[26]Novembro!$D$24</f>
        <v>20.9</v>
      </c>
      <c r="V30" s="11">
        <f>[26]Novembro!$D$25</f>
        <v>18.7</v>
      </c>
      <c r="W30" s="11">
        <f>[26]Novembro!$D$26</f>
        <v>21.7</v>
      </c>
      <c r="X30" s="11">
        <f>[26]Novembro!$D$27</f>
        <v>23</v>
      </c>
      <c r="Y30" s="11">
        <f>[26]Novembro!$D$28</f>
        <v>21.6</v>
      </c>
      <c r="Z30" s="11">
        <f>[26]Novembro!$D$29</f>
        <v>22.7</v>
      </c>
      <c r="AA30" s="11">
        <f>[26]Novembro!$D$30</f>
        <v>24.1</v>
      </c>
      <c r="AB30" s="11">
        <f>[26]Novembro!$D$31</f>
        <v>22</v>
      </c>
      <c r="AC30" s="11">
        <f>[26]Novembro!$D$32</f>
        <v>22.1</v>
      </c>
      <c r="AD30" s="11">
        <f>[26]Novembro!$D$33</f>
        <v>21.5</v>
      </c>
      <c r="AE30" s="11">
        <f>[26]Novembro!$D$34</f>
        <v>23.1</v>
      </c>
      <c r="AF30" s="15">
        <f t="shared" si="3"/>
        <v>17.399999999999999</v>
      </c>
      <c r="AG30" s="92">
        <f t="shared" si="4"/>
        <v>21.610000000000003</v>
      </c>
      <c r="AK30" t="s">
        <v>47</v>
      </c>
    </row>
    <row r="31" spans="1:38" x14ac:dyDescent="0.2">
      <c r="A31" s="58" t="s">
        <v>172</v>
      </c>
      <c r="B31" s="11">
        <f>[27]Novembro!$D$5</f>
        <v>20.2</v>
      </c>
      <c r="C31" s="11">
        <f>[27]Novembro!$D$6</f>
        <v>23.2</v>
      </c>
      <c r="D31" s="11">
        <f>[27]Novembro!$D$7</f>
        <v>22.6</v>
      </c>
      <c r="E31" s="11">
        <f>[27]Novembro!$D$8</f>
        <v>23.7</v>
      </c>
      <c r="F31" s="11">
        <f>[27]Novembro!$D$9</f>
        <v>22.6</v>
      </c>
      <c r="G31" s="11">
        <f>[27]Novembro!$D$10</f>
        <v>20.7</v>
      </c>
      <c r="H31" s="11">
        <f>[27]Novembro!$D$11</f>
        <v>21.5</v>
      </c>
      <c r="I31" s="11">
        <f>[27]Novembro!$D$12</f>
        <v>20.7</v>
      </c>
      <c r="J31" s="11">
        <f>[27]Novembro!$D$13</f>
        <v>19.600000000000001</v>
      </c>
      <c r="K31" s="11">
        <f>[27]Novembro!$D$14</f>
        <v>20.5</v>
      </c>
      <c r="L31" s="11">
        <f>[27]Novembro!$D$15</f>
        <v>21.7</v>
      </c>
      <c r="M31" s="11">
        <f>[27]Novembro!$D$16</f>
        <v>22.1</v>
      </c>
      <c r="N31" s="11">
        <f>[27]Novembro!$D$17</f>
        <v>22</v>
      </c>
      <c r="O31" s="11">
        <f>[27]Novembro!$D$18</f>
        <v>20.7</v>
      </c>
      <c r="P31" s="11">
        <f>[27]Novembro!$D$19</f>
        <v>19.399999999999999</v>
      </c>
      <c r="Q31" s="11">
        <f>[27]Novembro!$D$20</f>
        <v>18.5</v>
      </c>
      <c r="R31" s="11">
        <f>[27]Novembro!$D$21</f>
        <v>19.399999999999999</v>
      </c>
      <c r="S31" s="11">
        <f>[27]Novembro!$D$22</f>
        <v>19.5</v>
      </c>
      <c r="T31" s="11">
        <f>[27]Novembro!$D$23</f>
        <v>24.3</v>
      </c>
      <c r="U31" s="11">
        <f>[27]Novembro!$D$24</f>
        <v>21.1</v>
      </c>
      <c r="V31" s="11">
        <f>[27]Novembro!$D$25</f>
        <v>21.8</v>
      </c>
      <c r="W31" s="11">
        <f>[27]Novembro!$D$26</f>
        <v>21.1</v>
      </c>
      <c r="X31" s="11">
        <f>[27]Novembro!$D$27</f>
        <v>23.9</v>
      </c>
      <c r="Y31" s="11">
        <f>[27]Novembro!$D$28</f>
        <v>21.6</v>
      </c>
      <c r="Z31" s="11">
        <f>[27]Novembro!$D$29</f>
        <v>23.2</v>
      </c>
      <c r="AA31" s="11">
        <f>[27]Novembro!$D$30</f>
        <v>22.8</v>
      </c>
      <c r="AB31" s="11">
        <f>[27]Novembro!$D$31</f>
        <v>20.7</v>
      </c>
      <c r="AC31" s="11">
        <f>[27]Novembro!$D$32</f>
        <v>21.4</v>
      </c>
      <c r="AD31" s="11">
        <f>[27]Novembro!$D$33</f>
        <v>22</v>
      </c>
      <c r="AE31" s="11">
        <f>[27]Novembro!$D$34</f>
        <v>22.7</v>
      </c>
      <c r="AF31" s="15">
        <f>MIN(B31:AE31)</f>
        <v>18.5</v>
      </c>
      <c r="AG31" s="92">
        <f>AVERAGE(B31:AE31)</f>
        <v>21.506666666666668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8" t="s">
        <v>11</v>
      </c>
      <c r="B32" s="11">
        <f>[28]Novembro!$D$5</f>
        <v>22.6</v>
      </c>
      <c r="C32" s="11">
        <f>[28]Novembro!$D$6</f>
        <v>23.3</v>
      </c>
      <c r="D32" s="11">
        <f>[28]Novembro!$D$7</f>
        <v>23.4</v>
      </c>
      <c r="E32" s="11">
        <f>[28]Novembro!$D$8</f>
        <v>26.9</v>
      </c>
      <c r="F32" s="11">
        <f>[28]Novembro!$D$9</f>
        <v>23.8</v>
      </c>
      <c r="G32" s="11">
        <f>[28]Novembro!$D$10</f>
        <v>22.2</v>
      </c>
      <c r="H32" s="11">
        <f>[28]Novembro!$D$11</f>
        <v>23.3</v>
      </c>
      <c r="I32" s="11">
        <f>[28]Novembro!$D$12</f>
        <v>24</v>
      </c>
      <c r="J32" s="11">
        <f>[28]Novembro!$D$13</f>
        <v>27.1</v>
      </c>
      <c r="K32" s="11">
        <f>[28]Novembro!$D$14</f>
        <v>24.7</v>
      </c>
      <c r="L32" s="11" t="str">
        <f>[28]Novembro!$D$15</f>
        <v>*</v>
      </c>
      <c r="M32" s="11" t="str">
        <f>[28]Novembro!$D$16</f>
        <v>*</v>
      </c>
      <c r="N32" s="11" t="str">
        <f>[28]Novembro!$D$17</f>
        <v>*</v>
      </c>
      <c r="O32" s="11" t="str">
        <f>[28]Novembro!$D$18</f>
        <v>*</v>
      </c>
      <c r="P32" s="11" t="str">
        <f>[28]Novembro!$D$19</f>
        <v>*</v>
      </c>
      <c r="Q32" s="11" t="str">
        <f>[28]Novembro!$D$20</f>
        <v>*</v>
      </c>
      <c r="R32" s="11" t="str">
        <f>[28]Novembro!$D$21</f>
        <v>*</v>
      </c>
      <c r="S32" s="11" t="str">
        <f>[28]Novembro!$D$22</f>
        <v>*</v>
      </c>
      <c r="T32" s="11" t="str">
        <f>[28]Novembro!$D$23</f>
        <v>*</v>
      </c>
      <c r="U32" s="11" t="str">
        <f>[28]Novembro!$D$24</f>
        <v>*</v>
      </c>
      <c r="V32" s="11" t="str">
        <f>[28]Novembro!$D$25</f>
        <v>*</v>
      </c>
      <c r="W32" s="11" t="str">
        <f>[28]Novembro!$D$26</f>
        <v>*</v>
      </c>
      <c r="X32" s="11" t="str">
        <f>[28]Novembro!$D$27</f>
        <v>*</v>
      </c>
      <c r="Y32" s="11" t="str">
        <f>[28]Novembro!$D$28</f>
        <v>*</v>
      </c>
      <c r="Z32" s="11" t="str">
        <f>[28]Novembro!$D$29</f>
        <v>*</v>
      </c>
      <c r="AA32" s="11" t="str">
        <f>[28]Novembro!$D$30</f>
        <v>*</v>
      </c>
      <c r="AB32" s="11" t="str">
        <f>[28]Novembro!$D$31</f>
        <v>*</v>
      </c>
      <c r="AC32" s="11" t="str">
        <f>[28]Novembro!$D$32</f>
        <v>*</v>
      </c>
      <c r="AD32" s="11" t="str">
        <f>[28]Novembro!$D$33</f>
        <v>*</v>
      </c>
      <c r="AE32" s="11" t="str">
        <f>[28]Novembro!$D$34</f>
        <v>*</v>
      </c>
      <c r="AF32" s="15">
        <f t="shared" si="3"/>
        <v>22.2</v>
      </c>
      <c r="AG32" s="92">
        <f t="shared" si="4"/>
        <v>24.130000000000003</v>
      </c>
    </row>
    <row r="33" spans="1:38" s="5" customFormat="1" x14ac:dyDescent="0.2">
      <c r="A33" s="58" t="s">
        <v>12</v>
      </c>
      <c r="B33" s="11">
        <f>[29]Novembro!$D$5</f>
        <v>22.8</v>
      </c>
      <c r="C33" s="11">
        <f>[29]Novembro!$D$6</f>
        <v>23.8</v>
      </c>
      <c r="D33" s="11">
        <f>[29]Novembro!$D$7</f>
        <v>24.7</v>
      </c>
      <c r="E33" s="11">
        <f>[29]Novembro!$D$8</f>
        <v>22.8</v>
      </c>
      <c r="F33" s="11">
        <f>[29]Novembro!$D$9</f>
        <v>30.5</v>
      </c>
      <c r="G33" s="11" t="str">
        <f>[29]Novembro!$D$10</f>
        <v>*</v>
      </c>
      <c r="H33" s="11" t="str">
        <f>[29]Novembro!$D$11</f>
        <v>*</v>
      </c>
      <c r="I33" s="11" t="str">
        <f>[29]Novembro!$D$12</f>
        <v>*</v>
      </c>
      <c r="J33" s="11" t="str">
        <f>[29]Novembro!$D$13</f>
        <v>*</v>
      </c>
      <c r="K33" s="11" t="str">
        <f>[29]Novembro!$D$14</f>
        <v>*</v>
      </c>
      <c r="L33" s="11" t="str">
        <f>[29]Novembro!$D$15</f>
        <v>*</v>
      </c>
      <c r="M33" s="11" t="str">
        <f>[29]Novembro!$D$16</f>
        <v>*</v>
      </c>
      <c r="N33" s="11" t="str">
        <f>[29]Novembro!$D$17</f>
        <v>*</v>
      </c>
      <c r="O33" s="11" t="str">
        <f>[29]Novembro!$D$18</f>
        <v>*</v>
      </c>
      <c r="P33" s="11" t="str">
        <f>[29]Novembro!$D$19</f>
        <v>*</v>
      </c>
      <c r="Q33" s="11" t="str">
        <f>[29]Novembro!$D$20</f>
        <v>*</v>
      </c>
      <c r="R33" s="11" t="str">
        <f>[29]Novembro!$D$21</f>
        <v>*</v>
      </c>
      <c r="S33" s="11" t="str">
        <f>[29]Novembro!$D$22</f>
        <v>*</v>
      </c>
      <c r="T33" s="11" t="str">
        <f>[29]Novembro!$D$23</f>
        <v>*</v>
      </c>
      <c r="U33" s="11" t="str">
        <f>[29]Novembro!$D$24</f>
        <v>*</v>
      </c>
      <c r="V33" s="11" t="str">
        <f>[29]Novembro!$D$25</f>
        <v>*</v>
      </c>
      <c r="W33" s="11">
        <f>[29]Novembro!$D$26</f>
        <v>27.4</v>
      </c>
      <c r="X33" s="11">
        <f>[29]Novembro!$D$27</f>
        <v>22.6</v>
      </c>
      <c r="Y33" s="11">
        <f>[29]Novembro!$D$28</f>
        <v>24.3</v>
      </c>
      <c r="Z33" s="11">
        <f>[29]Novembro!$D$29</f>
        <v>24.2</v>
      </c>
      <c r="AA33" s="11">
        <f>[29]Novembro!$D$30</f>
        <v>24</v>
      </c>
      <c r="AB33" s="11">
        <f>[29]Novembro!$D$31</f>
        <v>23</v>
      </c>
      <c r="AC33" s="11">
        <f>[29]Novembro!$D$32</f>
        <v>23.2</v>
      </c>
      <c r="AD33" s="11">
        <f>[29]Novembro!$D$33</f>
        <v>24.2</v>
      </c>
      <c r="AE33" s="11">
        <f>[29]Novembro!$D$34</f>
        <v>23.8</v>
      </c>
      <c r="AF33" s="15">
        <f t="shared" si="3"/>
        <v>22.6</v>
      </c>
      <c r="AG33" s="92">
        <f t="shared" si="4"/>
        <v>24.37857142857143</v>
      </c>
      <c r="AK33" s="5" t="s">
        <v>47</v>
      </c>
    </row>
    <row r="34" spans="1:38" x14ac:dyDescent="0.2">
      <c r="A34" s="58" t="s">
        <v>13</v>
      </c>
      <c r="B34" s="11">
        <f>[30]Novembro!$D$5</f>
        <v>21.9</v>
      </c>
      <c r="C34" s="11">
        <f>[30]Novembro!$D$6</f>
        <v>24.9</v>
      </c>
      <c r="D34" s="11">
        <f>[30]Novembro!$D$7</f>
        <v>26.5</v>
      </c>
      <c r="E34" s="11">
        <f>[30]Novembro!$D$8</f>
        <v>24.6</v>
      </c>
      <c r="F34" s="11">
        <f>[30]Novembro!$D$9</f>
        <v>24.3</v>
      </c>
      <c r="G34" s="11">
        <f>[30]Novembro!$D$10</f>
        <v>23.8</v>
      </c>
      <c r="H34" s="11">
        <f>[30]Novembro!$D$11</f>
        <v>24.9</v>
      </c>
      <c r="I34" s="11">
        <f>[30]Novembro!$D$12</f>
        <v>21.8</v>
      </c>
      <c r="J34" s="11">
        <f>[30]Novembro!$D$13</f>
        <v>20.8</v>
      </c>
      <c r="K34" s="11">
        <f>[30]Novembro!$D$14</f>
        <v>22.6</v>
      </c>
      <c r="L34" s="11">
        <f>[30]Novembro!$D$15</f>
        <v>22.3</v>
      </c>
      <c r="M34" s="11">
        <f>[30]Novembro!$D$16</f>
        <v>23.6</v>
      </c>
      <c r="N34" s="11">
        <f>[30]Novembro!$D$17</f>
        <v>25</v>
      </c>
      <c r="O34" s="11">
        <f>[30]Novembro!$D$18</f>
        <v>21.5</v>
      </c>
      <c r="P34" s="11">
        <f>[30]Novembro!$D$19</f>
        <v>22.7</v>
      </c>
      <c r="Q34" s="11">
        <f>[30]Novembro!$D$20</f>
        <v>19.399999999999999</v>
      </c>
      <c r="R34" s="11">
        <f>[30]Novembro!$D$21</f>
        <v>19</v>
      </c>
      <c r="S34" s="11">
        <f>[30]Novembro!$D$22</f>
        <v>21.7</v>
      </c>
      <c r="T34" s="11">
        <f>[30]Novembro!$D$23</f>
        <v>24.6</v>
      </c>
      <c r="U34" s="11">
        <f>[30]Novembro!$D$24</f>
        <v>23.6</v>
      </c>
      <c r="V34" s="11">
        <f>[30]Novembro!$D$25</f>
        <v>25</v>
      </c>
      <c r="W34" s="11">
        <f>[30]Novembro!$D$26</f>
        <v>24.8</v>
      </c>
      <c r="X34" s="11">
        <f>[30]Novembro!$D$27</f>
        <v>24.1</v>
      </c>
      <c r="Y34" s="11">
        <f>[30]Novembro!$D$28</f>
        <v>24.7</v>
      </c>
      <c r="Z34" s="11">
        <f>[30]Novembro!$D$29</f>
        <v>25.5</v>
      </c>
      <c r="AA34" s="11">
        <f>[30]Novembro!$D$30</f>
        <v>25.5</v>
      </c>
      <c r="AB34" s="11">
        <f>[30]Novembro!$D$31</f>
        <v>22.7</v>
      </c>
      <c r="AC34" s="11">
        <f>[30]Novembro!$D$32</f>
        <v>23.3</v>
      </c>
      <c r="AD34" s="11">
        <f>[30]Novembro!$D$33</f>
        <v>24.1</v>
      </c>
      <c r="AE34" s="11">
        <f>[30]Novembro!$D$34</f>
        <v>25.7</v>
      </c>
      <c r="AF34" s="15">
        <f t="shared" si="3"/>
        <v>19</v>
      </c>
      <c r="AG34" s="92">
        <f t="shared" si="4"/>
        <v>23.496666666666673</v>
      </c>
      <c r="AI34" t="s">
        <v>47</v>
      </c>
      <c r="AJ34" t="s">
        <v>47</v>
      </c>
    </row>
    <row r="35" spans="1:38" x14ac:dyDescent="0.2">
      <c r="A35" s="58" t="s">
        <v>173</v>
      </c>
      <c r="B35" s="11">
        <f>[31]Novembro!$D$5</f>
        <v>20.7</v>
      </c>
      <c r="C35" s="11">
        <f>[31]Novembro!$D$6</f>
        <v>23.6</v>
      </c>
      <c r="D35" s="11">
        <f>[31]Novembro!$D$7</f>
        <v>23.9</v>
      </c>
      <c r="E35" s="11">
        <f>[31]Novembro!$D$8</f>
        <v>24.8</v>
      </c>
      <c r="F35" s="11">
        <f>[31]Novembro!$D$9</f>
        <v>26.2</v>
      </c>
      <c r="G35" s="11">
        <f>[31]Novembro!$D$10</f>
        <v>23.5</v>
      </c>
      <c r="H35" s="11">
        <f>[31]Novembro!$D$11</f>
        <v>22.7</v>
      </c>
      <c r="I35" s="11">
        <f>[31]Novembro!$D$12</f>
        <v>23</v>
      </c>
      <c r="J35" s="11">
        <f>[31]Novembro!$D$13</f>
        <v>22.3</v>
      </c>
      <c r="K35" s="11">
        <f>[31]Novembro!$D$14</f>
        <v>21.8</v>
      </c>
      <c r="L35" s="11">
        <f>[31]Novembro!$D$15</f>
        <v>21.9</v>
      </c>
      <c r="M35" s="11">
        <f>[31]Novembro!$D$16</f>
        <v>24.1</v>
      </c>
      <c r="N35" s="11">
        <f>[31]Novembro!$D$17</f>
        <v>23.3</v>
      </c>
      <c r="O35" s="11">
        <f>[31]Novembro!$D$18</f>
        <v>23.1</v>
      </c>
      <c r="P35" s="11">
        <f>[31]Novembro!$D$19</f>
        <v>23.4</v>
      </c>
      <c r="Q35" s="11">
        <f>[31]Novembro!$D$20</f>
        <v>18.7</v>
      </c>
      <c r="R35" s="11">
        <f>[31]Novembro!$D$21</f>
        <v>19.399999999999999</v>
      </c>
      <c r="S35" s="11">
        <f>[31]Novembro!$D$22</f>
        <v>21.7</v>
      </c>
      <c r="T35" s="11">
        <f>[31]Novembro!$D$23</f>
        <v>21.9</v>
      </c>
      <c r="U35" s="11">
        <f>[31]Novembro!$D$24</f>
        <v>20.7</v>
      </c>
      <c r="V35" s="11">
        <f>[31]Novembro!$D$25</f>
        <v>22.4</v>
      </c>
      <c r="W35" s="11">
        <f>[31]Novembro!$D$26</f>
        <v>22.5</v>
      </c>
      <c r="X35" s="11">
        <f>[31]Novembro!$D$27</f>
        <v>23.1</v>
      </c>
      <c r="Y35" s="11">
        <f>[31]Novembro!$D$28</f>
        <v>23.9</v>
      </c>
      <c r="Z35" s="11">
        <f>[31]Novembro!$D$29</f>
        <v>23.7</v>
      </c>
      <c r="AA35" s="11">
        <f>[31]Novembro!$D$30</f>
        <v>25</v>
      </c>
      <c r="AB35" s="11">
        <f>[31]Novembro!$D$31</f>
        <v>24.6</v>
      </c>
      <c r="AC35" s="11">
        <f>[31]Novembro!$D$32</f>
        <v>22.8</v>
      </c>
      <c r="AD35" s="11">
        <f>[31]Novembro!$D$33</f>
        <v>23.8</v>
      </c>
      <c r="AE35" s="11">
        <f>[31]Novembro!$D$34</f>
        <v>23.6</v>
      </c>
      <c r="AF35" s="15">
        <f>MIN(B35:AE35)</f>
        <v>18.7</v>
      </c>
      <c r="AG35" s="92">
        <f>AVERAGE(B35:AE35)</f>
        <v>22.869999999999997</v>
      </c>
      <c r="AJ35" t="s">
        <v>47</v>
      </c>
      <c r="AL35" t="s">
        <v>47</v>
      </c>
    </row>
    <row r="36" spans="1:38" x14ac:dyDescent="0.2">
      <c r="A36" s="58" t="s">
        <v>144</v>
      </c>
      <c r="B36" s="11" t="str">
        <f>[32]Novembro!$D$5</f>
        <v>*</v>
      </c>
      <c r="C36" s="11" t="str">
        <f>[32]Novembro!$D$6</f>
        <v>*</v>
      </c>
      <c r="D36" s="11" t="str">
        <f>[32]Novembro!$D$7</f>
        <v>*</v>
      </c>
      <c r="E36" s="11" t="str">
        <f>[32]Novembro!$D$8</f>
        <v>*</v>
      </c>
      <c r="F36" s="11" t="str">
        <f>[32]Novembro!$D$9</f>
        <v>*</v>
      </c>
      <c r="G36" s="11" t="str">
        <f>[32]Novembro!$D$10</f>
        <v>*</v>
      </c>
      <c r="H36" s="11" t="str">
        <f>[32]Novembro!$D$11</f>
        <v>*</v>
      </c>
      <c r="I36" s="11" t="str">
        <f>[32]Novembro!$D$12</f>
        <v>*</v>
      </c>
      <c r="J36" s="11" t="str">
        <f>[32]Novembro!$D$13</f>
        <v>*</v>
      </c>
      <c r="K36" s="11" t="str">
        <f>[32]Novembro!$D$14</f>
        <v>*</v>
      </c>
      <c r="L36" s="11" t="str">
        <f>[32]Novembro!$D$15</f>
        <v>*</v>
      </c>
      <c r="M36" s="11" t="str">
        <f>[32]Novembro!$D$16</f>
        <v>*</v>
      </c>
      <c r="N36" s="11" t="str">
        <f>[32]Novembro!$D$17</f>
        <v>*</v>
      </c>
      <c r="O36" s="11" t="str">
        <f>[32]Novembro!$D$18</f>
        <v>*</v>
      </c>
      <c r="P36" s="11" t="str">
        <f>[32]Novembro!$D$19</f>
        <v>*</v>
      </c>
      <c r="Q36" s="11" t="str">
        <f>[32]Novembro!$D$20</f>
        <v>*</v>
      </c>
      <c r="R36" s="11" t="str">
        <f>[32]Novembro!$D$21</f>
        <v>*</v>
      </c>
      <c r="S36" s="11" t="str">
        <f>[32]Novembro!$D$22</f>
        <v>*</v>
      </c>
      <c r="T36" s="11" t="str">
        <f>[32]Novembro!$D$23</f>
        <v>*</v>
      </c>
      <c r="U36" s="11" t="str">
        <f>[32]Novembro!$D$24</f>
        <v>*</v>
      </c>
      <c r="V36" s="11" t="str">
        <f>[32]Novembro!$D$25</f>
        <v>*</v>
      </c>
      <c r="W36" s="11" t="str">
        <f>[32]Novembro!$D$26</f>
        <v>*</v>
      </c>
      <c r="X36" s="11" t="str">
        <f>[32]Novembro!$D$27</f>
        <v>*</v>
      </c>
      <c r="Y36" s="11" t="str">
        <f>[32]Novembro!$D$28</f>
        <v>*</v>
      </c>
      <c r="Z36" s="11" t="str">
        <f>[32]Novembro!$D$29</f>
        <v>*</v>
      </c>
      <c r="AA36" s="11" t="str">
        <f>[32]Novembro!$D$30</f>
        <v>*</v>
      </c>
      <c r="AB36" s="11" t="str">
        <f>[32]Novembro!$D$31</f>
        <v>*</v>
      </c>
      <c r="AC36" s="11" t="str">
        <f>[32]Novembro!$D$32</f>
        <v>*</v>
      </c>
      <c r="AD36" s="11" t="str">
        <f>[32]Novembro!$D$33</f>
        <v>*</v>
      </c>
      <c r="AE36" s="11" t="str">
        <f>[32]Novembro!$D$34</f>
        <v>*</v>
      </c>
      <c r="AF36" s="15" t="s">
        <v>226</v>
      </c>
      <c r="AG36" s="92" t="s">
        <v>226</v>
      </c>
      <c r="AI36" t="s">
        <v>47</v>
      </c>
    </row>
    <row r="37" spans="1:38" x14ac:dyDescent="0.2">
      <c r="A37" s="58" t="s">
        <v>14</v>
      </c>
      <c r="B37" s="11">
        <f>[33]Novembro!$D$5</f>
        <v>23.7</v>
      </c>
      <c r="C37" s="11">
        <f>[33]Novembro!$D$6</f>
        <v>21.8</v>
      </c>
      <c r="D37" s="11">
        <f>[33]Novembro!$D$7</f>
        <v>23.8</v>
      </c>
      <c r="E37" s="11">
        <f>[33]Novembro!$D$8</f>
        <v>23.9</v>
      </c>
      <c r="F37" s="11">
        <f>[33]Novembro!$D$9</f>
        <v>24.9</v>
      </c>
      <c r="G37" s="11">
        <f>[33]Novembro!$D$10</f>
        <v>19.899999999999999</v>
      </c>
      <c r="H37" s="11">
        <f>[33]Novembro!$D$11</f>
        <v>20.7</v>
      </c>
      <c r="I37" s="11">
        <f>[33]Novembro!$D$12</f>
        <v>20.8</v>
      </c>
      <c r="J37" s="11">
        <f>[33]Novembro!$D$13</f>
        <v>23.6</v>
      </c>
      <c r="K37" s="11">
        <f>[33]Novembro!$D$14</f>
        <v>21.9</v>
      </c>
      <c r="L37" s="11">
        <f>[33]Novembro!$D$15</f>
        <v>22.9</v>
      </c>
      <c r="M37" s="11">
        <f>[33]Novembro!$D$16</f>
        <v>21.5</v>
      </c>
      <c r="N37" s="11">
        <f>[33]Novembro!$D$17</f>
        <v>25</v>
      </c>
      <c r="O37" s="11">
        <f>[33]Novembro!$D$18</f>
        <v>22.8</v>
      </c>
      <c r="P37" s="11">
        <f>[33]Novembro!$D$19</f>
        <v>22.9</v>
      </c>
      <c r="Q37" s="11">
        <f>[33]Novembro!$D$20</f>
        <v>20</v>
      </c>
      <c r="R37" s="11">
        <f>[33]Novembro!$D$21</f>
        <v>21</v>
      </c>
      <c r="S37" s="11">
        <f>[33]Novembro!$D$22</f>
        <v>20.399999999999999</v>
      </c>
      <c r="T37" s="11">
        <f>[33]Novembro!$D$23</f>
        <v>21.5</v>
      </c>
      <c r="U37" s="11">
        <f>[33]Novembro!$D$24</f>
        <v>23.2</v>
      </c>
      <c r="V37" s="11">
        <f>[33]Novembro!$D$25</f>
        <v>22</v>
      </c>
      <c r="W37" s="11">
        <f>[33]Novembro!$D$26</f>
        <v>20.9</v>
      </c>
      <c r="X37" s="11">
        <f>[33]Novembro!$D$27</f>
        <v>23.4</v>
      </c>
      <c r="Y37" s="11">
        <f>[33]Novembro!$D$28</f>
        <v>21.8</v>
      </c>
      <c r="Z37" s="11">
        <f>[33]Novembro!$D$29</f>
        <v>21.3</v>
      </c>
      <c r="AA37" s="11">
        <f>[33]Novembro!$D$30</f>
        <v>23.3</v>
      </c>
      <c r="AB37" s="11">
        <f>[33]Novembro!$D$31</f>
        <v>22.9</v>
      </c>
      <c r="AC37" s="11">
        <f>[33]Novembro!$D$32</f>
        <v>22.3</v>
      </c>
      <c r="AD37" s="11">
        <f>[33]Novembro!$D$33</f>
        <v>21.6</v>
      </c>
      <c r="AE37" s="11">
        <f>[33]Novembro!$D$34</f>
        <v>22.6</v>
      </c>
      <c r="AF37" s="15">
        <f t="shared" si="3"/>
        <v>19.899999999999999</v>
      </c>
      <c r="AG37" s="92">
        <f t="shared" si="4"/>
        <v>22.276666666666657</v>
      </c>
    </row>
    <row r="38" spans="1:38" x14ac:dyDescent="0.2">
      <c r="A38" s="58" t="s">
        <v>174</v>
      </c>
      <c r="B38" s="11">
        <f>[34]Novembro!$D$5</f>
        <v>23.1</v>
      </c>
      <c r="C38" s="11">
        <f>[34]Novembro!$D$6</f>
        <v>22.9</v>
      </c>
      <c r="D38" s="11">
        <f>[34]Novembro!$D$7</f>
        <v>24.5</v>
      </c>
      <c r="E38" s="11">
        <f>[34]Novembro!$D$8</f>
        <v>23.4</v>
      </c>
      <c r="F38" s="11">
        <f>[34]Novembro!$D$9</f>
        <v>23.2</v>
      </c>
      <c r="G38" s="11">
        <f>[34]Novembro!$D$10</f>
        <v>24.3</v>
      </c>
      <c r="H38" s="11">
        <f>[34]Novembro!$D$11</f>
        <v>25.2</v>
      </c>
      <c r="I38" s="11">
        <f>[34]Novembro!$D$12</f>
        <v>22.5</v>
      </c>
      <c r="J38" s="11">
        <f>[34]Novembro!$D$13</f>
        <v>22.4</v>
      </c>
      <c r="K38" s="11">
        <f>[34]Novembro!$D$14</f>
        <v>23.7</v>
      </c>
      <c r="L38" s="11">
        <f>[34]Novembro!$D$15</f>
        <v>23</v>
      </c>
      <c r="M38" s="11">
        <f>[34]Novembro!$D$16</f>
        <v>24.1</v>
      </c>
      <c r="N38" s="11">
        <f>[34]Novembro!$D$17</f>
        <v>24</v>
      </c>
      <c r="O38" s="11">
        <f>[34]Novembro!$D$18</f>
        <v>22.8</v>
      </c>
      <c r="P38" s="11">
        <f>[34]Novembro!$D$19</f>
        <v>22.8</v>
      </c>
      <c r="Q38" s="11">
        <f>[34]Novembro!$D$20</f>
        <v>21.7</v>
      </c>
      <c r="R38" s="11">
        <f>[34]Novembro!$D$21</f>
        <v>20.7</v>
      </c>
      <c r="S38" s="11">
        <f>[34]Novembro!$D$22</f>
        <v>22.9</v>
      </c>
      <c r="T38" s="11">
        <f>[34]Novembro!$D$23</f>
        <v>23.1</v>
      </c>
      <c r="U38" s="11">
        <f>[34]Novembro!$D$24</f>
        <v>22.7</v>
      </c>
      <c r="V38" s="11">
        <f>[34]Novembro!$D$25</f>
        <v>22</v>
      </c>
      <c r="W38" s="11">
        <f>[34]Novembro!$D$26</f>
        <v>22.3</v>
      </c>
      <c r="X38" s="11">
        <f>[34]Novembro!$D$27</f>
        <v>23.6</v>
      </c>
      <c r="Y38" s="11">
        <f>[34]Novembro!$D$28</f>
        <v>23.3</v>
      </c>
      <c r="Z38" s="11">
        <f>[34]Novembro!$D$29</f>
        <v>24.2</v>
      </c>
      <c r="AA38" s="11">
        <f>[34]Novembro!$D$30</f>
        <v>23.6</v>
      </c>
      <c r="AB38" s="11">
        <f>[34]Novembro!$D$31</f>
        <v>22.7</v>
      </c>
      <c r="AC38" s="11">
        <f>[34]Novembro!$D$32</f>
        <v>22.6</v>
      </c>
      <c r="AD38" s="11">
        <f>[34]Novembro!$D$33</f>
        <v>24.4</v>
      </c>
      <c r="AE38" s="11">
        <f>[34]Novembro!$D$34</f>
        <v>24.1</v>
      </c>
      <c r="AF38" s="15">
        <f>MIN(B38:AE38)</f>
        <v>20.7</v>
      </c>
      <c r="AG38" s="92">
        <f>AVERAGE(B38:AE38)</f>
        <v>23.193333333333335</v>
      </c>
      <c r="AI38" t="s">
        <v>47</v>
      </c>
      <c r="AK38" t="s">
        <v>47</v>
      </c>
    </row>
    <row r="39" spans="1:38" x14ac:dyDescent="0.2">
      <c r="A39" s="58" t="s">
        <v>15</v>
      </c>
      <c r="B39" s="11">
        <f>[35]Novembro!$D$5</f>
        <v>18.899999999999999</v>
      </c>
      <c r="C39" s="11">
        <f>[35]Novembro!$D$6</f>
        <v>21.7</v>
      </c>
      <c r="D39" s="11">
        <f>[35]Novembro!$D$7</f>
        <v>22.3</v>
      </c>
      <c r="E39" s="11">
        <f>[35]Novembro!$D$8</f>
        <v>22.3</v>
      </c>
      <c r="F39" s="11">
        <f>[35]Novembro!$D$9</f>
        <v>22.1</v>
      </c>
      <c r="G39" s="11">
        <f>[35]Novembro!$D$10</f>
        <v>19.5</v>
      </c>
      <c r="H39" s="11">
        <f>[35]Novembro!$D$11</f>
        <v>19.5</v>
      </c>
      <c r="I39" s="11">
        <f>[35]Novembro!$D$12</f>
        <v>19</v>
      </c>
      <c r="J39" s="11">
        <f>[35]Novembro!$D$13</f>
        <v>19.8</v>
      </c>
      <c r="K39" s="11">
        <f>[35]Novembro!$D$14</f>
        <v>18.7</v>
      </c>
      <c r="L39" s="11">
        <f>[35]Novembro!$D$15</f>
        <v>20.6</v>
      </c>
      <c r="M39" s="11">
        <f>[35]Novembro!$D$16</f>
        <v>21</v>
      </c>
      <c r="N39" s="11">
        <f>[35]Novembro!$D$17</f>
        <v>20</v>
      </c>
      <c r="O39" s="11">
        <f>[35]Novembro!$D$18</f>
        <v>18.899999999999999</v>
      </c>
      <c r="P39" s="11">
        <f>[35]Novembro!$D$19</f>
        <v>18.3</v>
      </c>
      <c r="Q39" s="11">
        <f>[35]Novembro!$D$20</f>
        <v>18.399999999999999</v>
      </c>
      <c r="R39" s="11">
        <f>[35]Novembro!$D$21</f>
        <v>17.899999999999999</v>
      </c>
      <c r="S39" s="11">
        <f>[35]Novembro!$D$22</f>
        <v>20.2</v>
      </c>
      <c r="T39" s="11">
        <f>[35]Novembro!$D$23</f>
        <v>20.6</v>
      </c>
      <c r="U39" s="11">
        <f>[35]Novembro!$D$24</f>
        <v>21</v>
      </c>
      <c r="V39" s="11">
        <f>[35]Novembro!$D$25</f>
        <v>20.8</v>
      </c>
      <c r="W39" s="11">
        <f>[35]Novembro!$D$26</f>
        <v>15</v>
      </c>
      <c r="X39" s="11">
        <f>[35]Novembro!$D$27</f>
        <v>20.6</v>
      </c>
      <c r="Y39" s="11">
        <f>[35]Novembro!$D$28</f>
        <v>21.1</v>
      </c>
      <c r="Z39" s="11">
        <f>[35]Novembro!$D$29</f>
        <v>21</v>
      </c>
      <c r="AA39" s="11">
        <f>[35]Novembro!$D$30</f>
        <v>22.4</v>
      </c>
      <c r="AB39" s="11">
        <f>[35]Novembro!$D$31</f>
        <v>18.3</v>
      </c>
      <c r="AC39" s="11">
        <f>[35]Novembro!$D$32</f>
        <v>20.399999999999999</v>
      </c>
      <c r="AD39" s="11">
        <f>[35]Novembro!$D$33</f>
        <v>20.7</v>
      </c>
      <c r="AE39" s="11">
        <f>[35]Novembro!$D$34</f>
        <v>21.4</v>
      </c>
      <c r="AF39" s="15">
        <f t="shared" si="3"/>
        <v>15</v>
      </c>
      <c r="AG39" s="92">
        <f t="shared" si="4"/>
        <v>20.079999999999998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[36]Novembro!$D$5</f>
        <v>32.299999999999997</v>
      </c>
      <c r="C40" s="11">
        <f>[36]Novembro!$D$6</f>
        <v>36.799999999999997</v>
      </c>
      <c r="D40" s="11">
        <f>[36]Novembro!$D$7</f>
        <v>35.1</v>
      </c>
      <c r="E40" s="11">
        <f>[36]Novembro!$D$8</f>
        <v>37.9</v>
      </c>
      <c r="F40" s="11">
        <f>[36]Novembro!$D$9</f>
        <v>29.6</v>
      </c>
      <c r="G40" s="11">
        <f>[36]Novembro!$D$10</f>
        <v>31.1</v>
      </c>
      <c r="H40" s="11">
        <f>[36]Novembro!$D$11</f>
        <v>29.5</v>
      </c>
      <c r="I40" s="11">
        <f>[36]Novembro!$D$12</f>
        <v>26.4</v>
      </c>
      <c r="J40" s="11">
        <f>[36]Novembro!$D$13</f>
        <v>28</v>
      </c>
      <c r="K40" s="11">
        <f>[36]Novembro!$D$14</f>
        <v>25.3</v>
      </c>
      <c r="L40" s="11">
        <f>[36]Novembro!$D$15</f>
        <v>30.5</v>
      </c>
      <c r="M40" s="11">
        <f>[36]Novembro!$D$16</f>
        <v>30.5</v>
      </c>
      <c r="N40" s="11">
        <f>[36]Novembro!$D$17</f>
        <v>28.5</v>
      </c>
      <c r="O40" s="11">
        <f>[36]Novembro!$D$18</f>
        <v>23.6</v>
      </c>
      <c r="P40" s="11">
        <f>[36]Novembro!$D$19</f>
        <v>23.2</v>
      </c>
      <c r="Q40" s="11">
        <f>[36]Novembro!$D$20</f>
        <v>23.6</v>
      </c>
      <c r="R40" s="11">
        <f>[36]Novembro!$D$21</f>
        <v>28.7</v>
      </c>
      <c r="S40" s="11">
        <f>[36]Novembro!$D$22</f>
        <v>32.700000000000003</v>
      </c>
      <c r="T40" s="11">
        <f>[36]Novembro!$D$23</f>
        <v>35.200000000000003</v>
      </c>
      <c r="U40" s="11">
        <f>[36]Novembro!$D$24</f>
        <v>33.4</v>
      </c>
      <c r="V40" s="11">
        <f>[36]Novembro!$D$25</f>
        <v>32.700000000000003</v>
      </c>
      <c r="W40" s="11">
        <f>[36]Novembro!$D$26</f>
        <v>30.3</v>
      </c>
      <c r="X40" s="11">
        <f>[36]Novembro!$D$27</f>
        <v>28.1</v>
      </c>
      <c r="Y40" s="11">
        <f>[36]Novembro!$D$28</f>
        <v>34.1</v>
      </c>
      <c r="Z40" s="11">
        <f>[36]Novembro!$D$29</f>
        <v>35.9</v>
      </c>
      <c r="AA40" s="11">
        <f>[36]Novembro!$D$30</f>
        <v>34.200000000000003</v>
      </c>
      <c r="AB40" s="11">
        <f>[36]Novembro!$D$31</f>
        <v>23.5</v>
      </c>
      <c r="AC40" s="11">
        <f>[36]Novembro!$D$32</f>
        <v>24.4</v>
      </c>
      <c r="AD40" s="11">
        <f>[36]Novembro!$D$33</f>
        <v>27.4</v>
      </c>
      <c r="AE40" s="11">
        <f>[36]Novembro!$D$34</f>
        <v>27.7</v>
      </c>
      <c r="AF40" s="15">
        <f t="shared" si="3"/>
        <v>23.2</v>
      </c>
      <c r="AG40" s="92">
        <f t="shared" si="4"/>
        <v>30.006666666666671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[37]Novembro!$D$5</f>
        <v>21.7</v>
      </c>
      <c r="C41" s="11">
        <f>[37]Novembro!$D$6</f>
        <v>21.1</v>
      </c>
      <c r="D41" s="11">
        <f>[37]Novembro!$D$7</f>
        <v>23.4</v>
      </c>
      <c r="E41" s="11">
        <f>[37]Novembro!$D$8</f>
        <v>22.7</v>
      </c>
      <c r="F41" s="11">
        <f>[37]Novembro!$D$9</f>
        <v>24.9</v>
      </c>
      <c r="G41" s="11">
        <f>[37]Novembro!$D$10</f>
        <v>23</v>
      </c>
      <c r="H41" s="11">
        <f>[37]Novembro!$D$11</f>
        <v>21.2</v>
      </c>
      <c r="I41" s="11">
        <f>[37]Novembro!$D$12</f>
        <v>22.6</v>
      </c>
      <c r="J41" s="11">
        <f>[37]Novembro!$D$13</f>
        <v>22.3</v>
      </c>
      <c r="K41" s="11">
        <f>[37]Novembro!$D$14</f>
        <v>21.8</v>
      </c>
      <c r="L41" s="11">
        <f>[37]Novembro!$D$15</f>
        <v>21.8</v>
      </c>
      <c r="M41" s="11">
        <f>[37]Novembro!$D$16</f>
        <v>21.4</v>
      </c>
      <c r="N41" s="11">
        <f>[37]Novembro!$D$17</f>
        <v>21.8</v>
      </c>
      <c r="O41" s="11">
        <f>[37]Novembro!$D$18</f>
        <v>22</v>
      </c>
      <c r="P41" s="11">
        <f>[37]Novembro!$D$19</f>
        <v>22</v>
      </c>
      <c r="Q41" s="11">
        <f>[37]Novembro!$D$20</f>
        <v>17.399999999999999</v>
      </c>
      <c r="R41" s="11">
        <f>[37]Novembro!$D$21</f>
        <v>17.5</v>
      </c>
      <c r="S41" s="11">
        <f>[37]Novembro!$D$22</f>
        <v>20.399999999999999</v>
      </c>
      <c r="T41" s="11">
        <f>[37]Novembro!$D$23</f>
        <v>20.3</v>
      </c>
      <c r="U41" s="11">
        <f>[37]Novembro!$D$24</f>
        <v>19</v>
      </c>
      <c r="V41" s="11">
        <f>[37]Novembro!$D$25</f>
        <v>21.1</v>
      </c>
      <c r="W41" s="11">
        <f>[37]Novembro!$D$26</f>
        <v>20.7</v>
      </c>
      <c r="X41" s="11">
        <f>[37]Novembro!$D$27</f>
        <v>22.3</v>
      </c>
      <c r="Y41" s="11">
        <f>[37]Novembro!$D$28</f>
        <v>23.2</v>
      </c>
      <c r="Z41" s="11">
        <f>[37]Novembro!$D$29</f>
        <v>22.6</v>
      </c>
      <c r="AA41" s="11">
        <f>[37]Novembro!$D$30</f>
        <v>22.1</v>
      </c>
      <c r="AB41" s="11">
        <f>[37]Novembro!$D$31</f>
        <v>23.3</v>
      </c>
      <c r="AC41" s="11">
        <f>[37]Novembro!$D$32</f>
        <v>21.3</v>
      </c>
      <c r="AD41" s="11">
        <f>[37]Novembro!$D$33</f>
        <v>22.6</v>
      </c>
      <c r="AE41" s="11">
        <f>[37]Novembro!$D$34</f>
        <v>22.7</v>
      </c>
      <c r="AF41" s="15">
        <f t="shared" si="3"/>
        <v>17.399999999999999</v>
      </c>
      <c r="AG41" s="92">
        <f t="shared" si="4"/>
        <v>21.673333333333336</v>
      </c>
      <c r="AK41" t="s">
        <v>47</v>
      </c>
    </row>
    <row r="42" spans="1:38" x14ac:dyDescent="0.2">
      <c r="A42" s="58" t="s">
        <v>17</v>
      </c>
      <c r="B42" s="11">
        <f>[38]Novembro!$D$5</f>
        <v>19.899999999999999</v>
      </c>
      <c r="C42" s="11">
        <f>[38]Novembro!$D$6</f>
        <v>23</v>
      </c>
      <c r="D42" s="11">
        <f>[38]Novembro!$D$7</f>
        <v>24.2</v>
      </c>
      <c r="E42" s="11">
        <f>[38]Novembro!$D$8</f>
        <v>22.6</v>
      </c>
      <c r="F42" s="11">
        <f>[38]Novembro!$D$9</f>
        <v>23.5</v>
      </c>
      <c r="G42" s="11">
        <f>[38]Novembro!$D$10</f>
        <v>21.9</v>
      </c>
      <c r="H42" s="11">
        <f>[38]Novembro!$D$11</f>
        <v>22.2</v>
      </c>
      <c r="I42" s="11">
        <f>[38]Novembro!$D$12</f>
        <v>22</v>
      </c>
      <c r="J42" s="11">
        <f>[38]Novembro!$D$13</f>
        <v>21.2</v>
      </c>
      <c r="K42" s="11">
        <f>[38]Novembro!$D$14</f>
        <v>22.1</v>
      </c>
      <c r="L42" s="11">
        <f>[38]Novembro!$D$15</f>
        <v>21.1</v>
      </c>
      <c r="M42" s="11">
        <f>[38]Novembro!$D$16</f>
        <v>23.4</v>
      </c>
      <c r="N42" s="11">
        <f>[38]Novembro!$D$17</f>
        <v>21.4</v>
      </c>
      <c r="O42" s="11">
        <f>[38]Novembro!$D$18</f>
        <v>22.1</v>
      </c>
      <c r="P42" s="11">
        <f>[38]Novembro!$D$19</f>
        <v>21</v>
      </c>
      <c r="Q42" s="11">
        <f>[38]Novembro!$D$20</f>
        <v>16</v>
      </c>
      <c r="R42" s="11">
        <f>[38]Novembro!$D$21</f>
        <v>16.399999999999999</v>
      </c>
      <c r="S42" s="11">
        <f>[38]Novembro!$D$22</f>
        <v>18.8</v>
      </c>
      <c r="T42" s="11">
        <f>[38]Novembro!$D$23</f>
        <v>18.5</v>
      </c>
      <c r="U42" s="11">
        <f>[38]Novembro!$D$24</f>
        <v>17.399999999999999</v>
      </c>
      <c r="V42" s="11">
        <f>[38]Novembro!$D$25</f>
        <v>21.1</v>
      </c>
      <c r="W42" s="11">
        <f>[38]Novembro!$D$26</f>
        <v>21.2</v>
      </c>
      <c r="X42" s="11">
        <f>[38]Novembro!$D$27</f>
        <v>21.5</v>
      </c>
      <c r="Y42" s="11">
        <f>[38]Novembro!$D$28</f>
        <v>22</v>
      </c>
      <c r="Z42" s="11">
        <f>[38]Novembro!$D$29</f>
        <v>22.7</v>
      </c>
      <c r="AA42" s="11">
        <f>[38]Novembro!$D$30</f>
        <v>24.4</v>
      </c>
      <c r="AB42" s="11">
        <f>[38]Novembro!$D$31</f>
        <v>22.5</v>
      </c>
      <c r="AC42" s="11">
        <f>[38]Novembro!$D$32</f>
        <v>20.6</v>
      </c>
      <c r="AD42" s="11">
        <f>[38]Novembro!$D$33</f>
        <v>22.6</v>
      </c>
      <c r="AE42" s="11">
        <f>[38]Novembro!$D$34</f>
        <v>23.4</v>
      </c>
      <c r="AF42" s="15">
        <f t="shared" si="3"/>
        <v>16</v>
      </c>
      <c r="AG42" s="92">
        <f t="shared" si="4"/>
        <v>21.356666666666666</v>
      </c>
      <c r="AI42" t="s">
        <v>47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[39]Novembro!$D$5</f>
        <v>21.2</v>
      </c>
      <c r="C43" s="11">
        <f>[39]Novembro!$D$6</f>
        <v>22.8</v>
      </c>
      <c r="D43" s="11">
        <f>[39]Novembro!$D$7</f>
        <v>21.2</v>
      </c>
      <c r="E43" s="11">
        <f>[39]Novembro!$D$8</f>
        <v>21.4</v>
      </c>
      <c r="F43" s="11">
        <f>[39]Novembro!$D$9</f>
        <v>26.4</v>
      </c>
      <c r="G43" s="11">
        <f>[39]Novembro!$D$10</f>
        <v>22.6</v>
      </c>
      <c r="H43" s="11">
        <f>[39]Novembro!$D$11</f>
        <v>22.9</v>
      </c>
      <c r="I43" s="11">
        <f>[39]Novembro!$D$12</f>
        <v>22.4</v>
      </c>
      <c r="J43" s="11">
        <f>[39]Novembro!$D$13</f>
        <v>21.5</v>
      </c>
      <c r="K43" s="11">
        <f>[39]Novembro!$D$14</f>
        <v>21.6</v>
      </c>
      <c r="L43" s="11">
        <f>[39]Novembro!$D$15</f>
        <v>20.3</v>
      </c>
      <c r="M43" s="11">
        <f>[39]Novembro!$D$16</f>
        <v>21.9</v>
      </c>
      <c r="N43" s="11">
        <f>[39]Novembro!$D$17</f>
        <v>21.4</v>
      </c>
      <c r="O43" s="11">
        <f>[39]Novembro!$D$18</f>
        <v>22</v>
      </c>
      <c r="P43" s="11">
        <f>[39]Novembro!$D$19</f>
        <v>21.8</v>
      </c>
      <c r="Q43" s="11">
        <f>[39]Novembro!$D$20</f>
        <v>16</v>
      </c>
      <c r="R43" s="11">
        <f>[39]Novembro!$D$21</f>
        <v>19.3</v>
      </c>
      <c r="S43" s="11">
        <f>[39]Novembro!$D$22</f>
        <v>18.8</v>
      </c>
      <c r="T43" s="11">
        <f>[39]Novembro!$D$23</f>
        <v>16.8</v>
      </c>
      <c r="U43" s="11">
        <f>[39]Novembro!$D$24</f>
        <v>16.600000000000001</v>
      </c>
      <c r="V43" s="11">
        <f>[39]Novembro!$D$25</f>
        <v>20.399999999999999</v>
      </c>
      <c r="W43" s="11">
        <f>[39]Novembro!$D$26</f>
        <v>20.7</v>
      </c>
      <c r="X43" s="11">
        <f>[39]Novembro!$D$27</f>
        <v>20.7</v>
      </c>
      <c r="Y43" s="11">
        <f>[39]Novembro!$D$28</f>
        <v>20.8</v>
      </c>
      <c r="Z43" s="11">
        <f>[39]Novembro!$D$29</f>
        <v>21.1</v>
      </c>
      <c r="AA43" s="11">
        <f>[39]Novembro!$D$30</f>
        <v>24.1</v>
      </c>
      <c r="AB43" s="11">
        <f>[39]Novembro!$D$31</f>
        <v>22.4</v>
      </c>
      <c r="AC43" s="11">
        <f>[39]Novembro!$D$32</f>
        <v>20.9</v>
      </c>
      <c r="AD43" s="11">
        <f>[39]Novembro!$D$33</f>
        <v>21.8</v>
      </c>
      <c r="AE43" s="11">
        <f>[39]Novembro!$D$34</f>
        <v>22.1</v>
      </c>
      <c r="AF43" s="15">
        <f t="shared" si="3"/>
        <v>16</v>
      </c>
      <c r="AG43" s="92">
        <f t="shared" si="4"/>
        <v>21.13</v>
      </c>
      <c r="AI43" t="s">
        <v>47</v>
      </c>
    </row>
    <row r="44" spans="1:38" x14ac:dyDescent="0.2">
      <c r="A44" s="58" t="s">
        <v>18</v>
      </c>
      <c r="B44" s="11">
        <f>[40]Novembro!$D$5</f>
        <v>20</v>
      </c>
      <c r="C44" s="11">
        <f>[40]Novembro!$D$6</f>
        <v>20.9</v>
      </c>
      <c r="D44" s="11">
        <f>[40]Novembro!$D$7</f>
        <v>19.600000000000001</v>
      </c>
      <c r="E44" s="11">
        <f>[40]Novembro!$D$8</f>
        <v>20.399999999999999</v>
      </c>
      <c r="F44" s="11">
        <f>[40]Novembro!$D$9</f>
        <v>21.5</v>
      </c>
      <c r="G44" s="11">
        <f>[40]Novembro!$D$10</f>
        <v>20.6</v>
      </c>
      <c r="H44" s="11">
        <f>[40]Novembro!$D$11</f>
        <v>20.100000000000001</v>
      </c>
      <c r="I44" s="11">
        <f>[40]Novembro!$D$12</f>
        <v>19.899999999999999</v>
      </c>
      <c r="J44" s="11">
        <f>[40]Novembro!$D$13</f>
        <v>21.1</v>
      </c>
      <c r="K44" s="11">
        <f>[40]Novembro!$D$14</f>
        <v>20.5</v>
      </c>
      <c r="L44" s="11">
        <f>[40]Novembro!$D$15</f>
        <v>20.399999999999999</v>
      </c>
      <c r="M44" s="11">
        <f>[40]Novembro!$D$16</f>
        <v>20.9</v>
      </c>
      <c r="N44" s="11">
        <f>[40]Novembro!$D$17</f>
        <v>22.1</v>
      </c>
      <c r="O44" s="11">
        <f>[40]Novembro!$D$18</f>
        <v>21</v>
      </c>
      <c r="P44" s="11">
        <f>[40]Novembro!$D$19</f>
        <v>20.399999999999999</v>
      </c>
      <c r="Q44" s="11">
        <f>[40]Novembro!$D$20</f>
        <v>16.600000000000001</v>
      </c>
      <c r="R44" s="11">
        <f>[40]Novembro!$D$21</f>
        <v>19.5</v>
      </c>
      <c r="S44" s="11">
        <f>[40]Novembro!$D$22</f>
        <v>20.6</v>
      </c>
      <c r="T44" s="11">
        <f>[40]Novembro!$D$23</f>
        <v>21.2</v>
      </c>
      <c r="U44" s="11">
        <f>[40]Novembro!$D$24</f>
        <v>20</v>
      </c>
      <c r="V44" s="11">
        <f>[40]Novembro!$D$25</f>
        <v>18.399999999999999</v>
      </c>
      <c r="W44" s="11">
        <f>[40]Novembro!$D$26</f>
        <v>19.7</v>
      </c>
      <c r="X44" s="11">
        <f>[40]Novembro!$D$27</f>
        <v>20.6</v>
      </c>
      <c r="Y44" s="11">
        <f>[40]Novembro!$D$28</f>
        <v>20.3</v>
      </c>
      <c r="Z44" s="11">
        <f>[40]Novembro!$D$29</f>
        <v>20.9</v>
      </c>
      <c r="AA44" s="11">
        <f>[40]Novembro!$D$30</f>
        <v>21.1</v>
      </c>
      <c r="AB44" s="11">
        <f>[40]Novembro!$D$31</f>
        <v>20.5</v>
      </c>
      <c r="AC44" s="11">
        <f>[40]Novembro!$D$32</f>
        <v>20.8</v>
      </c>
      <c r="AD44" s="11">
        <f>[40]Novembro!$D$33</f>
        <v>21.2</v>
      </c>
      <c r="AE44" s="11">
        <f>[40]Novembro!$D$34</f>
        <v>21.1</v>
      </c>
      <c r="AF44" s="15">
        <f t="shared" si="3"/>
        <v>16.600000000000001</v>
      </c>
      <c r="AG44" s="92">
        <f t="shared" si="4"/>
        <v>20.396666666666665</v>
      </c>
      <c r="AI44" t="s">
        <v>47</v>
      </c>
      <c r="AK44" t="s">
        <v>47</v>
      </c>
    </row>
    <row r="45" spans="1:38" x14ac:dyDescent="0.2">
      <c r="A45" s="58" t="s">
        <v>162</v>
      </c>
      <c r="B45" s="11">
        <f>[41]Novembro!$D$5</f>
        <v>24.9</v>
      </c>
      <c r="C45" s="11">
        <f>[41]Novembro!$D$6</f>
        <v>23</v>
      </c>
      <c r="D45" s="11">
        <f>[41]Novembro!$D$7</f>
        <v>23.5</v>
      </c>
      <c r="E45" s="11">
        <f>[41]Novembro!$D$8</f>
        <v>23.5</v>
      </c>
      <c r="F45" s="11">
        <f>[41]Novembro!$D$9</f>
        <v>26.1</v>
      </c>
      <c r="G45" s="11">
        <f>[41]Novembro!$D$10</f>
        <v>23.8</v>
      </c>
      <c r="H45" s="11">
        <f>[41]Novembro!$D$11</f>
        <v>22.9</v>
      </c>
      <c r="I45" s="11">
        <f>[41]Novembro!$D$12</f>
        <v>22.9</v>
      </c>
      <c r="J45" s="11">
        <f>[41]Novembro!$D$13</f>
        <v>22.4</v>
      </c>
      <c r="K45" s="11">
        <f>[41]Novembro!$D$14</f>
        <v>22.1</v>
      </c>
      <c r="L45" s="11">
        <f>[41]Novembro!$D$15</f>
        <v>23.3</v>
      </c>
      <c r="M45" s="11">
        <f>[41]Novembro!$D$16</f>
        <v>23.5</v>
      </c>
      <c r="N45" s="11">
        <f>[41]Novembro!$D$17</f>
        <v>24</v>
      </c>
      <c r="O45" s="11">
        <f>[41]Novembro!$D$18</f>
        <v>22.9</v>
      </c>
      <c r="P45" s="11">
        <f>[41]Novembro!$D$19</f>
        <v>22.3</v>
      </c>
      <c r="Q45" s="11">
        <f>[41]Novembro!$D$20</f>
        <v>20.8</v>
      </c>
      <c r="R45" s="11">
        <f>[41]Novembro!$D$21</f>
        <v>22.6</v>
      </c>
      <c r="S45" s="11">
        <f>[41]Novembro!$D$22</f>
        <v>22.7</v>
      </c>
      <c r="T45" s="11">
        <f>[41]Novembro!$D$23</f>
        <v>21.6</v>
      </c>
      <c r="U45" s="11">
        <f>[41]Novembro!$D$24</f>
        <v>23.3</v>
      </c>
      <c r="V45" s="11">
        <f>[41]Novembro!$D$25</f>
        <v>23.6</v>
      </c>
      <c r="W45" s="11">
        <f>[41]Novembro!$D$26</f>
        <v>20.7</v>
      </c>
      <c r="X45" s="11">
        <f>[41]Novembro!$D$27</f>
        <v>22.6</v>
      </c>
      <c r="Y45" s="11">
        <f>[41]Novembro!$D$28</f>
        <v>23.5</v>
      </c>
      <c r="Z45" s="11">
        <f>[41]Novembro!$D$29</f>
        <v>21.6</v>
      </c>
      <c r="AA45" s="11">
        <f>[41]Novembro!$D$30</f>
        <v>24.1</v>
      </c>
      <c r="AB45" s="11">
        <f>[41]Novembro!$D$31</f>
        <v>22.7</v>
      </c>
      <c r="AC45" s="11">
        <f>[41]Novembro!$D$32</f>
        <v>22.4</v>
      </c>
      <c r="AD45" s="11">
        <f>[41]Novembro!$D$33</f>
        <v>21.1</v>
      </c>
      <c r="AE45" s="11">
        <f>[41]Novembro!$D$34</f>
        <v>23</v>
      </c>
      <c r="AF45" s="15">
        <f t="shared" si="3"/>
        <v>20.7</v>
      </c>
      <c r="AG45" s="92">
        <f t="shared" si="4"/>
        <v>22.913333333333341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[42]Novembro!$D$5</f>
        <v>19.8</v>
      </c>
      <c r="C46" s="11">
        <f>[42]Novembro!$D$6</f>
        <v>22.6</v>
      </c>
      <c r="D46" s="11">
        <f>[42]Novembro!$D$7</f>
        <v>22.6</v>
      </c>
      <c r="E46" s="11">
        <f>[42]Novembro!$D$8</f>
        <v>22.9</v>
      </c>
      <c r="F46" s="11">
        <f>[42]Novembro!$D$9</f>
        <v>22.2</v>
      </c>
      <c r="G46" s="11">
        <f>[42]Novembro!$D$10</f>
        <v>18.899999999999999</v>
      </c>
      <c r="H46" s="11">
        <f>[42]Novembro!$D$11</f>
        <v>21</v>
      </c>
      <c r="I46" s="11">
        <f>[42]Novembro!$D$12</f>
        <v>20.5</v>
      </c>
      <c r="J46" s="11">
        <f>[42]Novembro!$D$13</f>
        <v>21.1</v>
      </c>
      <c r="K46" s="11">
        <f>[42]Novembro!$D$14</f>
        <v>19.2</v>
      </c>
      <c r="L46" s="11">
        <f>[42]Novembro!$D$15</f>
        <v>20.9</v>
      </c>
      <c r="M46" s="11">
        <f>[42]Novembro!$D$16</f>
        <v>22</v>
      </c>
      <c r="N46" s="11">
        <f>[42]Novembro!$D$17</f>
        <v>22.6</v>
      </c>
      <c r="O46" s="11">
        <f>[42]Novembro!$D$18</f>
        <v>20.6</v>
      </c>
      <c r="P46" s="11">
        <f>[42]Novembro!$D$19</f>
        <v>18.8</v>
      </c>
      <c r="Q46" s="11">
        <f>[42]Novembro!$D$20</f>
        <v>17.100000000000001</v>
      </c>
      <c r="R46" s="11">
        <f>[42]Novembro!$D$21</f>
        <v>19.899999999999999</v>
      </c>
      <c r="S46" s="11">
        <f>[42]Novembro!$D$22</f>
        <v>21.1</v>
      </c>
      <c r="T46" s="11">
        <f>[42]Novembro!$D$23</f>
        <v>21</v>
      </c>
      <c r="U46" s="11">
        <f>[42]Novembro!$D$24</f>
        <v>21.6</v>
      </c>
      <c r="V46" s="11">
        <f>[42]Novembro!$D$25</f>
        <v>23.3</v>
      </c>
      <c r="W46" s="11">
        <f>[42]Novembro!$D$26</f>
        <v>21.8</v>
      </c>
      <c r="X46" s="11">
        <f>[42]Novembro!$D$27</f>
        <v>20.9</v>
      </c>
      <c r="Y46" s="11">
        <f>[42]Novembro!$D$28</f>
        <v>20.7</v>
      </c>
      <c r="Z46" s="11">
        <f>[42]Novembro!$D$29</f>
        <v>21.8</v>
      </c>
      <c r="AA46" s="11">
        <f>[42]Novembro!$D$30</f>
        <v>21.7</v>
      </c>
      <c r="AB46" s="11">
        <f>[42]Novembro!$D$31</f>
        <v>20.2</v>
      </c>
      <c r="AC46" s="11">
        <f>[42]Novembro!$D$32</f>
        <v>19.600000000000001</v>
      </c>
      <c r="AD46" s="11">
        <f>[42]Novembro!$D$33</f>
        <v>21</v>
      </c>
      <c r="AE46" s="11">
        <f>[42]Novembro!$D$34</f>
        <v>22.6</v>
      </c>
      <c r="AF46" s="15">
        <f t="shared" si="3"/>
        <v>17.100000000000001</v>
      </c>
      <c r="AG46" s="92">
        <f t="shared" si="4"/>
        <v>21.000000000000007</v>
      </c>
      <c r="AH46" s="12" t="s">
        <v>47</v>
      </c>
      <c r="AI46" t="s">
        <v>47</v>
      </c>
    </row>
    <row r="47" spans="1:38" x14ac:dyDescent="0.2">
      <c r="A47" s="58" t="s">
        <v>31</v>
      </c>
      <c r="B47" s="11">
        <f>[43]Novembro!$D$5</f>
        <v>20.100000000000001</v>
      </c>
      <c r="C47" s="11">
        <f>[43]Novembro!$D$6</f>
        <v>22.7</v>
      </c>
      <c r="D47" s="11">
        <f>[43]Novembro!$D$7</f>
        <v>23.9</v>
      </c>
      <c r="E47" s="11">
        <f>[43]Novembro!$D$8</f>
        <v>22.3</v>
      </c>
      <c r="F47" s="11">
        <f>[43]Novembro!$D$9</f>
        <v>24.2</v>
      </c>
      <c r="G47" s="11">
        <f>[43]Novembro!$D$10</f>
        <v>23.5</v>
      </c>
      <c r="H47" s="11">
        <f>[43]Novembro!$D$11</f>
        <v>21.7</v>
      </c>
      <c r="I47" s="11">
        <f>[43]Novembro!$D$12</f>
        <v>21</v>
      </c>
      <c r="J47" s="11">
        <f>[43]Novembro!$D$13</f>
        <v>22.6</v>
      </c>
      <c r="K47" s="11">
        <f>[43]Novembro!$D$14</f>
        <v>20.8</v>
      </c>
      <c r="L47" s="11">
        <f>[43]Novembro!$D$15</f>
        <v>20.100000000000001</v>
      </c>
      <c r="M47" s="11">
        <f>[43]Novembro!$D$16</f>
        <v>22.1</v>
      </c>
      <c r="N47" s="11">
        <f>[43]Novembro!$D$17</f>
        <v>21.2</v>
      </c>
      <c r="O47" s="11">
        <f>[43]Novembro!$D$18</f>
        <v>20.7</v>
      </c>
      <c r="P47" s="11">
        <f>[43]Novembro!$D$19</f>
        <v>20.9</v>
      </c>
      <c r="Q47" s="11">
        <f>[43]Novembro!$D$20</f>
        <v>17.600000000000001</v>
      </c>
      <c r="R47" s="11">
        <f>[43]Novembro!$D$21</f>
        <v>18.100000000000001</v>
      </c>
      <c r="S47" s="11">
        <f>[43]Novembro!$D$22</f>
        <v>22.9</v>
      </c>
      <c r="T47" s="11">
        <f>[43]Novembro!$D$23</f>
        <v>21.2</v>
      </c>
      <c r="U47" s="11">
        <f>[43]Novembro!$D$24</f>
        <v>21.4</v>
      </c>
      <c r="V47" s="11">
        <f>[43]Novembro!$D$25</f>
        <v>21.6</v>
      </c>
      <c r="W47" s="11">
        <f>[43]Novembro!$D$26</f>
        <v>21.9</v>
      </c>
      <c r="X47" s="11">
        <f>[43]Novembro!$D$27</f>
        <v>20.399999999999999</v>
      </c>
      <c r="Y47" s="11">
        <f>[43]Novembro!$D$28</f>
        <v>21.3</v>
      </c>
      <c r="Z47" s="11">
        <f>[43]Novembro!$D$29</f>
        <v>23.2</v>
      </c>
      <c r="AA47" s="11">
        <f>[43]Novembro!$D$30</f>
        <v>21.7</v>
      </c>
      <c r="AB47" s="11">
        <f>[43]Novembro!$D$31</f>
        <v>23.1</v>
      </c>
      <c r="AC47" s="11">
        <f>[43]Novembro!$D$32</f>
        <v>20.8</v>
      </c>
      <c r="AD47" s="11">
        <f>[43]Novembro!$D$33</f>
        <v>22.2</v>
      </c>
      <c r="AE47" s="11">
        <f>[43]Novembro!$D$34</f>
        <v>22.7</v>
      </c>
      <c r="AF47" s="15">
        <f t="shared" si="3"/>
        <v>17.600000000000001</v>
      </c>
      <c r="AG47" s="92">
        <f t="shared" si="4"/>
        <v>21.596666666666671</v>
      </c>
    </row>
    <row r="48" spans="1:38" x14ac:dyDescent="0.2">
      <c r="A48" s="58" t="s">
        <v>44</v>
      </c>
      <c r="B48" s="11">
        <f>[44]Novembro!$D$5</f>
        <v>21.1</v>
      </c>
      <c r="C48" s="11">
        <f>[44]Novembro!$D$6</f>
        <v>20.8</v>
      </c>
      <c r="D48" s="11">
        <f>[44]Novembro!$D$7</f>
        <v>22.9</v>
      </c>
      <c r="E48" s="11">
        <f>[44]Novembro!$D$8</f>
        <v>22.9</v>
      </c>
      <c r="F48" s="11">
        <f>[44]Novembro!$D$9</f>
        <v>22.3</v>
      </c>
      <c r="G48" s="11">
        <f>[44]Novembro!$D$10</f>
        <v>22</v>
      </c>
      <c r="H48" s="11">
        <f>[44]Novembro!$D$11</f>
        <v>21.8</v>
      </c>
      <c r="I48" s="11">
        <f>[44]Novembro!$D$12</f>
        <v>20.2</v>
      </c>
      <c r="J48" s="11">
        <f>[44]Novembro!$D$13</f>
        <v>22.2</v>
      </c>
      <c r="K48" s="11">
        <f>[44]Novembro!$D$14</f>
        <v>22.7</v>
      </c>
      <c r="L48" s="11">
        <f>[44]Novembro!$D$15</f>
        <v>22</v>
      </c>
      <c r="M48" s="11">
        <f>[44]Novembro!$D$16</f>
        <v>21.5</v>
      </c>
      <c r="N48" s="11">
        <f>[44]Novembro!$D$17</f>
        <v>21.4</v>
      </c>
      <c r="O48" s="11">
        <f>[44]Novembro!$D$18</f>
        <v>21.1</v>
      </c>
      <c r="P48" s="11">
        <f>[44]Novembro!$D$19</f>
        <v>21.1</v>
      </c>
      <c r="Q48" s="11">
        <f>[44]Novembro!$D$20</f>
        <v>20.3</v>
      </c>
      <c r="R48" s="11">
        <f>[44]Novembro!$D$21</f>
        <v>19.600000000000001</v>
      </c>
      <c r="S48" s="11">
        <f>[44]Novembro!$D$22</f>
        <v>22.2</v>
      </c>
      <c r="T48" s="11">
        <f>[44]Novembro!$D$23</f>
        <v>18.8</v>
      </c>
      <c r="U48" s="11">
        <f>[44]Novembro!$D$24</f>
        <v>20.7</v>
      </c>
      <c r="V48" s="11">
        <f>[44]Novembro!$D$25</f>
        <v>21.5</v>
      </c>
      <c r="W48" s="11">
        <f>[44]Novembro!$D$26</f>
        <v>19</v>
      </c>
      <c r="X48" s="11">
        <f>[44]Novembro!$D$27</f>
        <v>20.2</v>
      </c>
      <c r="Y48" s="11">
        <f>[44]Novembro!$D$28</f>
        <v>21.6</v>
      </c>
      <c r="Z48" s="11">
        <f>[44]Novembro!$D$29</f>
        <v>23.2</v>
      </c>
      <c r="AA48" s="11">
        <f>[44]Novembro!$D$30</f>
        <v>23</v>
      </c>
      <c r="AB48" s="11">
        <f>[44]Novembro!$D$31</f>
        <v>20.6</v>
      </c>
      <c r="AC48" s="11">
        <f>[44]Novembro!$D$32</f>
        <v>21.1</v>
      </c>
      <c r="AD48" s="11">
        <f>[44]Novembro!$D$33</f>
        <v>22.2</v>
      </c>
      <c r="AE48" s="11">
        <f>[44]Novembro!$D$34</f>
        <v>22.9</v>
      </c>
      <c r="AF48" s="15">
        <f t="shared" si="3"/>
        <v>18.8</v>
      </c>
      <c r="AG48" s="92">
        <f t="shared" si="4"/>
        <v>21.430000000000003</v>
      </c>
      <c r="AH48" s="12" t="s">
        <v>47</v>
      </c>
      <c r="AI48" t="s">
        <v>47</v>
      </c>
      <c r="AK48" t="s">
        <v>47</v>
      </c>
    </row>
    <row r="49" spans="1:38" x14ac:dyDescent="0.2">
      <c r="A49" s="58" t="s">
        <v>20</v>
      </c>
      <c r="B49" s="11">
        <f>[45]Novembro!$D$5</f>
        <v>25.8</v>
      </c>
      <c r="C49" s="11">
        <f>[45]Novembro!$D$6</f>
        <v>23.9</v>
      </c>
      <c r="D49" s="11">
        <f>[45]Novembro!$D$7</f>
        <v>24.7</v>
      </c>
      <c r="E49" s="11">
        <f>[45]Novembro!$D$8</f>
        <v>24.8</v>
      </c>
      <c r="F49" s="11">
        <f>[45]Novembro!$D$9</f>
        <v>27</v>
      </c>
      <c r="G49" s="11">
        <f>[45]Novembro!$D$10</f>
        <v>22.9</v>
      </c>
      <c r="H49" s="11">
        <f>[45]Novembro!$D$11</f>
        <v>23.6</v>
      </c>
      <c r="I49" s="11">
        <f>[45]Novembro!$D$12</f>
        <v>24.3</v>
      </c>
      <c r="J49" s="11">
        <f>[45]Novembro!$D$13</f>
        <v>22.8</v>
      </c>
      <c r="K49" s="11">
        <f>[45]Novembro!$D$14</f>
        <v>22.8</v>
      </c>
      <c r="L49" s="11">
        <f>[45]Novembro!$D$15</f>
        <v>23.6</v>
      </c>
      <c r="M49" s="11">
        <f>[45]Novembro!$D$16</f>
        <v>24.2</v>
      </c>
      <c r="N49" s="11">
        <f>[45]Novembro!$D$17</f>
        <v>22.6</v>
      </c>
      <c r="O49" s="11">
        <f>[45]Novembro!$D$18</f>
        <v>23</v>
      </c>
      <c r="P49" s="11">
        <f>[45]Novembro!$D$19</f>
        <v>23.8</v>
      </c>
      <c r="Q49" s="11">
        <f>[45]Novembro!$D$20</f>
        <v>19.899999999999999</v>
      </c>
      <c r="R49" s="11">
        <f>[45]Novembro!$D$21</f>
        <v>21.6</v>
      </c>
      <c r="S49" s="11">
        <f>[45]Novembro!$D$22</f>
        <v>21.8</v>
      </c>
      <c r="T49" s="11">
        <f>[45]Novembro!$D$23</f>
        <v>21.4</v>
      </c>
      <c r="U49" s="11">
        <f>[45]Novembro!$D$24</f>
        <v>23.3</v>
      </c>
      <c r="V49" s="11">
        <f>[45]Novembro!$D$25</f>
        <v>21.3</v>
      </c>
      <c r="W49" s="11">
        <f>[45]Novembro!$D$26</f>
        <v>21.7</v>
      </c>
      <c r="X49" s="11">
        <f>[45]Novembro!$D$27</f>
        <v>24.6</v>
      </c>
      <c r="Y49" s="11">
        <f>[45]Novembro!$D$28</f>
        <v>24.8</v>
      </c>
      <c r="Z49" s="11">
        <f>[45]Novembro!$D$29</f>
        <v>21.3</v>
      </c>
      <c r="AA49" s="11">
        <f>[45]Novembro!$D$30</f>
        <v>23</v>
      </c>
      <c r="AB49" s="11">
        <f>[45]Novembro!$D$31</f>
        <v>22.8</v>
      </c>
      <c r="AC49" s="11">
        <f>[45]Novembro!$D$32</f>
        <v>22.7</v>
      </c>
      <c r="AD49" s="11">
        <f>[45]Novembro!$D$33</f>
        <v>21.6</v>
      </c>
      <c r="AE49" s="11">
        <f>[45]Novembro!$D$34</f>
        <v>23</v>
      </c>
      <c r="AF49" s="15">
        <f t="shared" si="3"/>
        <v>19.899999999999999</v>
      </c>
      <c r="AG49" s="92">
        <f t="shared" si="4"/>
        <v>23.153333333333332</v>
      </c>
    </row>
    <row r="50" spans="1:38" s="5" customFormat="1" ht="17.100000000000001" customHeight="1" x14ac:dyDescent="0.2">
      <c r="A50" s="59" t="s">
        <v>228</v>
      </c>
      <c r="B50" s="13">
        <f t="shared" ref="B50:AF50" si="9">MIN(B5:B49)</f>
        <v>18.399999999999999</v>
      </c>
      <c r="C50" s="13">
        <f t="shared" si="9"/>
        <v>18.899999999999999</v>
      </c>
      <c r="D50" s="13">
        <f t="shared" si="9"/>
        <v>19.600000000000001</v>
      </c>
      <c r="E50" s="13">
        <f t="shared" si="9"/>
        <v>19.899999999999999</v>
      </c>
      <c r="F50" s="13">
        <f t="shared" si="9"/>
        <v>19.399999999999999</v>
      </c>
      <c r="G50" s="13">
        <f t="shared" si="9"/>
        <v>18.899999999999999</v>
      </c>
      <c r="H50" s="13">
        <f t="shared" si="9"/>
        <v>19.399999999999999</v>
      </c>
      <c r="I50" s="13">
        <f t="shared" si="9"/>
        <v>19</v>
      </c>
      <c r="J50" s="13">
        <f t="shared" si="9"/>
        <v>18.899999999999999</v>
      </c>
      <c r="K50" s="13">
        <f t="shared" si="9"/>
        <v>18.7</v>
      </c>
      <c r="L50" s="13">
        <f t="shared" si="9"/>
        <v>18.399999999999999</v>
      </c>
      <c r="M50" s="13">
        <f t="shared" si="9"/>
        <v>19.8</v>
      </c>
      <c r="N50" s="13">
        <f t="shared" si="9"/>
        <v>20</v>
      </c>
      <c r="O50" s="13">
        <f t="shared" si="9"/>
        <v>18.899999999999999</v>
      </c>
      <c r="P50" s="13">
        <f t="shared" si="9"/>
        <v>16.899999999999999</v>
      </c>
      <c r="Q50" s="13">
        <f t="shared" si="9"/>
        <v>13.6</v>
      </c>
      <c r="R50" s="13">
        <f t="shared" si="9"/>
        <v>15</v>
      </c>
      <c r="S50" s="13">
        <f t="shared" si="9"/>
        <v>18.399999999999999</v>
      </c>
      <c r="T50" s="13">
        <f t="shared" si="9"/>
        <v>16.8</v>
      </c>
      <c r="U50" s="13">
        <f t="shared" si="9"/>
        <v>16.600000000000001</v>
      </c>
      <c r="V50" s="13">
        <f t="shared" si="9"/>
        <v>18.399999999999999</v>
      </c>
      <c r="W50" s="13">
        <f t="shared" si="9"/>
        <v>15</v>
      </c>
      <c r="X50" s="13">
        <f t="shared" si="9"/>
        <v>19.2</v>
      </c>
      <c r="Y50" s="13">
        <f t="shared" si="9"/>
        <v>19</v>
      </c>
      <c r="Z50" s="13">
        <f t="shared" si="9"/>
        <v>19.8</v>
      </c>
      <c r="AA50" s="13">
        <f t="shared" si="9"/>
        <v>19.2</v>
      </c>
      <c r="AB50" s="13">
        <f t="shared" si="9"/>
        <v>18.3</v>
      </c>
      <c r="AC50" s="13">
        <f t="shared" si="9"/>
        <v>19.5</v>
      </c>
      <c r="AD50" s="13">
        <f t="shared" si="9"/>
        <v>20.6</v>
      </c>
      <c r="AE50" s="13">
        <f t="shared" si="9"/>
        <v>20.3</v>
      </c>
      <c r="AF50" s="15">
        <f t="shared" si="9"/>
        <v>13.6</v>
      </c>
      <c r="AG50" s="92">
        <f>AVERAGE(AG5:AG49)</f>
        <v>22.254361194361195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55"/>
      <c r="AF51" s="52"/>
      <c r="AG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113"/>
      <c r="AF52" s="52"/>
      <c r="AG52" s="51"/>
      <c r="AK52" t="s">
        <v>47</v>
      </c>
      <c r="AL52" t="s">
        <v>47</v>
      </c>
    </row>
    <row r="53" spans="1:38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8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13"/>
      <c r="AF55" s="52"/>
      <c r="AG55" s="54"/>
      <c r="AJ55" t="s">
        <v>47</v>
      </c>
      <c r="AK55" t="s">
        <v>47</v>
      </c>
    </row>
    <row r="56" spans="1:38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13"/>
      <c r="AF56" s="52"/>
      <c r="AG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8" x14ac:dyDescent="0.2">
      <c r="I65" s="2" t="s">
        <v>47</v>
      </c>
      <c r="Y65" s="2" t="s">
        <v>47</v>
      </c>
      <c r="AB65" s="2" t="s">
        <v>47</v>
      </c>
      <c r="AH65" t="s">
        <v>47</v>
      </c>
      <c r="AL65" t="s">
        <v>47</v>
      </c>
    </row>
    <row r="72" spans="9:38" x14ac:dyDescent="0.2">
      <c r="AH72" s="12" t="s">
        <v>47</v>
      </c>
    </row>
  </sheetData>
  <sheetProtection password="C6EC" sheet="1" objects="1" scenarios="1"/>
  <mergeCells count="35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71" sqref="AJ71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45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6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6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49">
        <v>30</v>
      </c>
      <c r="AF3" s="167" t="s">
        <v>36</v>
      </c>
    </row>
    <row r="4" spans="1:36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68"/>
    </row>
    <row r="5" spans="1:36" s="5" customFormat="1" x14ac:dyDescent="0.2">
      <c r="A5" s="58" t="s">
        <v>40</v>
      </c>
      <c r="B5" s="124">
        <f>[1]Novembro!$E$5</f>
        <v>51.166666666666664</v>
      </c>
      <c r="C5" s="124">
        <f>[1]Novembro!$E$6</f>
        <v>62.416666666666664</v>
      </c>
      <c r="D5" s="124">
        <f>[1]Novembro!$E$7</f>
        <v>67.166666666666671</v>
      </c>
      <c r="E5" s="124">
        <f>[1]Novembro!$E$8</f>
        <v>54.958333333333336</v>
      </c>
      <c r="F5" s="124">
        <f>[1]Novembro!$E$9</f>
        <v>48.083333333333336</v>
      </c>
      <c r="G5" s="124">
        <f>[1]Novembro!$E$10</f>
        <v>74.708333333333329</v>
      </c>
      <c r="H5" s="124">
        <f>[1]Novembro!$E$11</f>
        <v>73.666666666666671</v>
      </c>
      <c r="I5" s="124">
        <f>[1]Novembro!$E$12</f>
        <v>82.375</v>
      </c>
      <c r="J5" s="124">
        <f>[1]Novembro!$E$13</f>
        <v>89.666666666666671</v>
      </c>
      <c r="K5" s="124">
        <f>[1]Novembro!$E$14</f>
        <v>83.5</v>
      </c>
      <c r="L5" s="124">
        <f>[1]Novembro!$E$15</f>
        <v>78.75</v>
      </c>
      <c r="M5" s="124">
        <f>[1]Novembro!$E$16</f>
        <v>70.708333333333329</v>
      </c>
      <c r="N5" s="124">
        <f>[1]Novembro!$E$17</f>
        <v>74.75</v>
      </c>
      <c r="O5" s="124">
        <f>[1]Novembro!$E$18</f>
        <v>82.25</v>
      </c>
      <c r="P5" s="124">
        <f>[1]Novembro!$E$19</f>
        <v>69.958333333333329</v>
      </c>
      <c r="Q5" s="124">
        <f>[1]Novembro!$E$20</f>
        <v>59.083333333333336</v>
      </c>
      <c r="R5" s="124">
        <f>[1]Novembro!$E$21</f>
        <v>58.041666666666664</v>
      </c>
      <c r="S5" s="124">
        <f>[1]Novembro!$E$22</f>
        <v>49.208333333333336</v>
      </c>
      <c r="T5" s="124">
        <f>[1]Novembro!$E$23</f>
        <v>50.166666666666664</v>
      </c>
      <c r="U5" s="124">
        <f>[1]Novembro!$E$24</f>
        <v>50.875</v>
      </c>
      <c r="V5" s="124">
        <f>[1]Novembro!$E$25</f>
        <v>58.833333333333336</v>
      </c>
      <c r="W5" s="124">
        <f>[1]Novembro!$E$26</f>
        <v>60.958333333333336</v>
      </c>
      <c r="X5" s="124">
        <f>[1]Novembro!$E$27</f>
        <v>61.416666666666664</v>
      </c>
      <c r="Y5" s="124">
        <f>[1]Novembro!$E$28</f>
        <v>68.916666666666671</v>
      </c>
      <c r="Z5" s="124">
        <f>[1]Novembro!$E$29</f>
        <v>67.958333333333329</v>
      </c>
      <c r="AA5" s="124">
        <f>[1]Novembro!$E$30</f>
        <v>78.041666666666671</v>
      </c>
      <c r="AB5" s="124">
        <f>[1]Novembro!$E$31</f>
        <v>87.583333333333329</v>
      </c>
      <c r="AC5" s="124">
        <f>[1]Novembro!$E$32</f>
        <v>85.083333333333329</v>
      </c>
      <c r="AD5" s="124">
        <f>[1]Novembro!$E$33</f>
        <v>82.083333333333329</v>
      </c>
      <c r="AE5" s="124">
        <f>[1]Novembro!$E$34</f>
        <v>82.666666666666671</v>
      </c>
      <c r="AF5" s="91">
        <f>AVERAGE(B5:AE5)</f>
        <v>68.834722222222211</v>
      </c>
    </row>
    <row r="6" spans="1:36" x14ac:dyDescent="0.2">
      <c r="A6" s="58" t="s">
        <v>0</v>
      </c>
      <c r="B6" s="11">
        <f>[2]Novembro!$E$5</f>
        <v>61.166666666666664</v>
      </c>
      <c r="C6" s="11">
        <f>[2]Novembro!$E$6</f>
        <v>49.791666666666664</v>
      </c>
      <c r="D6" s="11">
        <f>[2]Novembro!$E$7</f>
        <v>54.5</v>
      </c>
      <c r="E6" s="11">
        <f>[2]Novembro!$E$8</f>
        <v>50.291666666666664</v>
      </c>
      <c r="F6" s="11">
        <f>[2]Novembro!$E$9</f>
        <v>39.583333333333336</v>
      </c>
      <c r="G6" s="11">
        <f>[2]Novembro!$E$10</f>
        <v>70.75</v>
      </c>
      <c r="H6" s="11">
        <f>[2]Novembro!$E$11</f>
        <v>81.416666666666671</v>
      </c>
      <c r="I6" s="11">
        <f>[2]Novembro!$E$12</f>
        <v>77.5</v>
      </c>
      <c r="J6" s="11">
        <f>[2]Novembro!$E$13</f>
        <v>75.041666666666671</v>
      </c>
      <c r="K6" s="11">
        <f>[2]Novembro!$E$14</f>
        <v>78.375</v>
      </c>
      <c r="L6" s="11">
        <f>[2]Novembro!$E$15</f>
        <v>72.958333333333329</v>
      </c>
      <c r="M6" s="11">
        <f>[2]Novembro!$E$16</f>
        <v>65.541666666666671</v>
      </c>
      <c r="N6" s="11">
        <f>[2]Novembro!$E$17</f>
        <v>72.833333333333329</v>
      </c>
      <c r="O6" s="11">
        <f>[2]Novembro!$E$18</f>
        <v>84.791666666666671</v>
      </c>
      <c r="P6" s="11">
        <f>[2]Novembro!$E$19</f>
        <v>63.25</v>
      </c>
      <c r="Q6" s="11">
        <f>[2]Novembro!$E$20</f>
        <v>52.125</v>
      </c>
      <c r="R6" s="11">
        <f>[2]Novembro!$E$21</f>
        <v>47.375</v>
      </c>
      <c r="S6" s="11">
        <f>[2]Novembro!$E$22</f>
        <v>46.333333333333336</v>
      </c>
      <c r="T6" s="11">
        <f>[2]Novembro!$E$23</f>
        <v>44.041666666666664</v>
      </c>
      <c r="U6" s="11">
        <f>[2]Novembro!$E$24</f>
        <v>45.041666666666664</v>
      </c>
      <c r="V6" s="11">
        <f>[2]Novembro!$E$25</f>
        <v>44.458333333333336</v>
      </c>
      <c r="W6" s="11">
        <f>[2]Novembro!$E$26</f>
        <v>56.125</v>
      </c>
      <c r="X6" s="11">
        <f>[2]Novembro!$E$27</f>
        <v>60.083333333333336</v>
      </c>
      <c r="Y6" s="11">
        <f>[2]Novembro!$E$28</f>
        <v>54.666666666666664</v>
      </c>
      <c r="Z6" s="11">
        <f>[2]Novembro!$E$29</f>
        <v>55.083333333333336</v>
      </c>
      <c r="AA6" s="11">
        <f>[2]Novembro!$E$30</f>
        <v>70.958333333333329</v>
      </c>
      <c r="AB6" s="11">
        <f>[2]Novembro!$E$31</f>
        <v>92.875</v>
      </c>
      <c r="AC6" s="11">
        <f>[2]Novembro!$E$32</f>
        <v>80.833333333333329</v>
      </c>
      <c r="AD6" s="11">
        <f>[2]Novembro!$E$33</f>
        <v>77.375</v>
      </c>
      <c r="AE6" s="11">
        <f>[2]Novembro!$E$34</f>
        <v>66.708333333333329</v>
      </c>
      <c r="AF6" s="91">
        <f>AVERAGE(B6:AE6)</f>
        <v>63.062499999999986</v>
      </c>
    </row>
    <row r="7" spans="1:36" x14ac:dyDescent="0.2">
      <c r="A7" s="58" t="s">
        <v>104</v>
      </c>
      <c r="B7" s="11">
        <f>[3]Novembro!$E$5</f>
        <v>56.291666666666664</v>
      </c>
      <c r="C7" s="11">
        <f>[3]Novembro!$E$6</f>
        <v>52.708333333333336</v>
      </c>
      <c r="D7" s="11">
        <f>[3]Novembro!$E$7</f>
        <v>54.25</v>
      </c>
      <c r="E7" s="11">
        <f>[3]Novembro!$E$8</f>
        <v>54.833333333333336</v>
      </c>
      <c r="F7" s="11">
        <f>[3]Novembro!$E$9</f>
        <v>54.291666666666664</v>
      </c>
      <c r="G7" s="11">
        <f>[3]Novembro!$E$10</f>
        <v>80.125</v>
      </c>
      <c r="H7" s="11">
        <f>[3]Novembro!$E$11</f>
        <v>81.833333333333329</v>
      </c>
      <c r="I7" s="11">
        <f>[3]Novembro!$E$12</f>
        <v>87.125</v>
      </c>
      <c r="J7" s="11">
        <f>[3]Novembro!$E$13</f>
        <v>77.916666666666671</v>
      </c>
      <c r="K7" s="11">
        <f>[3]Novembro!$E$14</f>
        <v>79.875</v>
      </c>
      <c r="L7" s="11">
        <f>[3]Novembro!$E$15</f>
        <v>76.708333333333329</v>
      </c>
      <c r="M7" s="11">
        <f>[3]Novembro!$E$16</f>
        <v>69.625</v>
      </c>
      <c r="N7" s="11">
        <f>[3]Novembro!$E$17</f>
        <v>67.916666666666671</v>
      </c>
      <c r="O7" s="11">
        <f>[3]Novembro!$E$18</f>
        <v>87.666666666666671</v>
      </c>
      <c r="P7" s="11">
        <f>[3]Novembro!$E$19</f>
        <v>68.625</v>
      </c>
      <c r="Q7" s="11">
        <f>[3]Novembro!$E$20</f>
        <v>47.833333333333336</v>
      </c>
      <c r="R7" s="11">
        <f>[3]Novembro!$E$21</f>
        <v>53.166666666666664</v>
      </c>
      <c r="S7" s="11">
        <f>[3]Novembro!$E$22</f>
        <v>47.416666666666664</v>
      </c>
      <c r="T7" s="11">
        <f>[3]Novembro!$E$23</f>
        <v>46.791666666666664</v>
      </c>
      <c r="U7" s="11">
        <f>[3]Novembro!$E$24</f>
        <v>44.875</v>
      </c>
      <c r="V7" s="11">
        <f>[3]Novembro!$E$25</f>
        <v>46.791666666666664</v>
      </c>
      <c r="W7" s="11">
        <f>[3]Novembro!$E$26</f>
        <v>56.875</v>
      </c>
      <c r="X7" s="11">
        <f>[3]Novembro!$E$27</f>
        <v>60</v>
      </c>
      <c r="Y7" s="11">
        <f>[3]Novembro!$E$28</f>
        <v>66.5</v>
      </c>
      <c r="Z7" s="11">
        <f>[3]Novembro!$E$29</f>
        <v>57.166666666666664</v>
      </c>
      <c r="AA7" s="11">
        <f>[3]Novembro!$E$30</f>
        <v>75.5</v>
      </c>
      <c r="AB7" s="11">
        <f>[3]Novembro!$E$31</f>
        <v>89.75</v>
      </c>
      <c r="AC7" s="11">
        <f>[3]Novembro!$E$32</f>
        <v>78.916666666666671</v>
      </c>
      <c r="AD7" s="11">
        <f>[3]Novembro!$E$33</f>
        <v>71.583333333333329</v>
      </c>
      <c r="AE7" s="11">
        <f>[3]Novembro!$E$34</f>
        <v>69</v>
      </c>
      <c r="AF7" s="91">
        <f t="shared" ref="AF7:AF9" si="1">AVERAGE(B7:AE7)</f>
        <v>65.398611111111123</v>
      </c>
    </row>
    <row r="8" spans="1:36" x14ac:dyDescent="0.2">
      <c r="A8" s="58" t="s">
        <v>1</v>
      </c>
      <c r="B8" s="11" t="str">
        <f>[4]Novembro!$E$5</f>
        <v>*</v>
      </c>
      <c r="C8" s="11" t="str">
        <f>[4]Novembro!$E$6</f>
        <v>*</v>
      </c>
      <c r="D8" s="11" t="str">
        <f>[4]Novembro!$E$7</f>
        <v>*</v>
      </c>
      <c r="E8" s="11" t="str">
        <f>[4]Novembro!$E$8</f>
        <v>*</v>
      </c>
      <c r="F8" s="11" t="str">
        <f>[4]Novembro!$E$9</f>
        <v>*</v>
      </c>
      <c r="G8" s="11">
        <f>[4]Novembro!$E$10</f>
        <v>62.545454545454547</v>
      </c>
      <c r="H8" s="11">
        <f>[4]Novembro!$E$11</f>
        <v>66.416666666666671</v>
      </c>
      <c r="I8" s="11">
        <f>[4]Novembro!$E$12</f>
        <v>77.458333333333329</v>
      </c>
      <c r="J8" s="11">
        <f>[4]Novembro!$E$13</f>
        <v>79.291666666666671</v>
      </c>
      <c r="K8" s="11">
        <f>[4]Novembro!$E$14</f>
        <v>77.583333333333329</v>
      </c>
      <c r="L8" s="11">
        <f>[4]Novembro!$E$15</f>
        <v>70.541666666666671</v>
      </c>
      <c r="M8" s="11">
        <f>[4]Novembro!$E$16</f>
        <v>65.5</v>
      </c>
      <c r="N8" s="11">
        <f>[4]Novembro!$E$17</f>
        <v>70.857142857142861</v>
      </c>
      <c r="O8" s="11" t="str">
        <f>[4]Novembro!$E$18</f>
        <v>*</v>
      </c>
      <c r="P8" s="11" t="str">
        <f>[4]Novembro!$E$19</f>
        <v>*</v>
      </c>
      <c r="Q8" s="11" t="str">
        <f>[4]Novembro!$E$20</f>
        <v>*</v>
      </c>
      <c r="R8" s="11" t="str">
        <f>[4]Novembro!$E$21</f>
        <v>*</v>
      </c>
      <c r="S8" s="11" t="str">
        <f>[4]Novembro!$E$22</f>
        <v>*</v>
      </c>
      <c r="T8" s="11" t="str">
        <f>[4]Novembro!$E$23</f>
        <v>*</v>
      </c>
      <c r="U8" s="11" t="str">
        <f>[4]Novembro!$E$24</f>
        <v>*</v>
      </c>
      <c r="V8" s="11" t="str">
        <f>[4]Novembro!$E$25</f>
        <v>*</v>
      </c>
      <c r="W8" s="11">
        <f>[4]Novembro!$E$26</f>
        <v>51.916666666666664</v>
      </c>
      <c r="X8" s="11">
        <f>[4]Novembro!$E$27</f>
        <v>66.458333333333329</v>
      </c>
      <c r="Y8" s="11">
        <f>[4]Novembro!$E$28</f>
        <v>65.583333333333329</v>
      </c>
      <c r="Z8" s="11">
        <f>[4]Novembro!$E$29</f>
        <v>72.833333333333329</v>
      </c>
      <c r="AA8" s="11">
        <f>[4]Novembro!$E$30</f>
        <v>71.291666666666671</v>
      </c>
      <c r="AB8" s="11">
        <f>[4]Novembro!$E$31</f>
        <v>81.875</v>
      </c>
      <c r="AC8" s="11">
        <f>[4]Novembro!$E$32</f>
        <v>85.833333333333329</v>
      </c>
      <c r="AD8" s="11">
        <f>[4]Novembro!$E$33</f>
        <v>89</v>
      </c>
      <c r="AE8" s="11" t="str">
        <f>[4]Novembro!$E$34</f>
        <v>*</v>
      </c>
      <c r="AF8" s="91">
        <f t="shared" si="1"/>
        <v>72.18662067099568</v>
      </c>
    </row>
    <row r="9" spans="1:36" x14ac:dyDescent="0.2">
      <c r="A9" s="58" t="s">
        <v>167</v>
      </c>
      <c r="B9" s="11" t="str">
        <f>[5]Novembro!$E$5</f>
        <v>*</v>
      </c>
      <c r="C9" s="11" t="str">
        <f>[5]Novembro!$E$6</f>
        <v>*</v>
      </c>
      <c r="D9" s="11" t="str">
        <f>[5]Novembro!$E$7</f>
        <v>*</v>
      </c>
      <c r="E9" s="11" t="str">
        <f>[5]Novembro!$E$8</f>
        <v>*</v>
      </c>
      <c r="F9" s="11" t="str">
        <f>[5]Novembro!$E$9</f>
        <v>*</v>
      </c>
      <c r="G9" s="11" t="str">
        <f>[5]Novembro!$E$10</f>
        <v>*</v>
      </c>
      <c r="H9" s="11" t="str">
        <f>[5]Novembro!$E$11</f>
        <v>*</v>
      </c>
      <c r="I9" s="11">
        <f>[5]Novembro!$E$12</f>
        <v>79.833333333333329</v>
      </c>
      <c r="J9" s="11">
        <f>[5]Novembro!$E$13</f>
        <v>74.916666666666671</v>
      </c>
      <c r="K9" s="11">
        <f>[5]Novembro!$E$14</f>
        <v>85.916666666666671</v>
      </c>
      <c r="L9" s="11">
        <f>[5]Novembro!$E$15</f>
        <v>79.791666666666671</v>
      </c>
      <c r="M9" s="11">
        <f>[5]Novembro!$E$16</f>
        <v>72.625</v>
      </c>
      <c r="N9" s="11">
        <f>[5]Novembro!$E$17</f>
        <v>79.791666666666671</v>
      </c>
      <c r="O9" s="11">
        <f>[5]Novembro!$E$18</f>
        <v>93.375</v>
      </c>
      <c r="P9" s="11">
        <f>[5]Novembro!$E$19</f>
        <v>69.291666666666671</v>
      </c>
      <c r="Q9" s="11">
        <f>[5]Novembro!$E$20</f>
        <v>48.75</v>
      </c>
      <c r="R9" s="11">
        <f>[5]Novembro!$E$21</f>
        <v>48.208333333333336</v>
      </c>
      <c r="S9" s="11">
        <f>[5]Novembro!$E$22</f>
        <v>47.583333333333336</v>
      </c>
      <c r="T9" s="11">
        <f>[5]Novembro!$E$23</f>
        <v>43.5</v>
      </c>
      <c r="U9" s="11">
        <f>[5]Novembro!$E$24</f>
        <v>43.347826086956523</v>
      </c>
      <c r="V9" s="11">
        <f>[5]Novembro!$E$25</f>
        <v>45.75</v>
      </c>
      <c r="W9" s="11">
        <f>[5]Novembro!$E$26</f>
        <v>61.583333333333336</v>
      </c>
      <c r="X9" s="11">
        <f>[5]Novembro!$E$27</f>
        <v>66.041666666666671</v>
      </c>
      <c r="Y9" s="11">
        <f>[5]Novembro!$E$28</f>
        <v>61.166666666666664</v>
      </c>
      <c r="Z9" s="11">
        <f>[5]Novembro!$E$29</f>
        <v>66.625</v>
      </c>
      <c r="AA9" s="11">
        <f>[5]Novembro!$E$30</f>
        <v>75.208333333333329</v>
      </c>
      <c r="AB9" s="11">
        <f>[5]Novembro!$E$31</f>
        <v>95.375</v>
      </c>
      <c r="AC9" s="11">
        <f>[5]Novembro!$E$32</f>
        <v>90.125</v>
      </c>
      <c r="AD9" s="11">
        <f>[5]Novembro!$E$33</f>
        <v>83.25</v>
      </c>
      <c r="AE9" s="11">
        <f>[5]Novembro!$E$34</f>
        <v>70.083333333333329</v>
      </c>
      <c r="AF9" s="91">
        <f t="shared" si="1"/>
        <v>68.788673597983617</v>
      </c>
    </row>
    <row r="10" spans="1:36" x14ac:dyDescent="0.2">
      <c r="A10" s="58" t="s">
        <v>111</v>
      </c>
      <c r="B10" s="11" t="str">
        <f>[6]Novembro!$E$5</f>
        <v>*</v>
      </c>
      <c r="C10" s="11" t="str">
        <f>[6]Novembro!$E$6</f>
        <v>*</v>
      </c>
      <c r="D10" s="11" t="str">
        <f>[6]Novembro!$E$7</f>
        <v>*</v>
      </c>
      <c r="E10" s="11" t="str">
        <f>[6]Novembro!$E$8</f>
        <v>*</v>
      </c>
      <c r="F10" s="11" t="str">
        <f>[6]Novembro!$E$9</f>
        <v>*</v>
      </c>
      <c r="G10" s="11" t="str">
        <f>[6]Novembro!$E$10</f>
        <v>*</v>
      </c>
      <c r="H10" s="11" t="str">
        <f>[6]Novembro!$E$11</f>
        <v>*</v>
      </c>
      <c r="I10" s="11" t="str">
        <f>[6]Novembro!$E$12</f>
        <v>*</v>
      </c>
      <c r="J10" s="11" t="str">
        <f>[6]Novembro!$E$13</f>
        <v>*</v>
      </c>
      <c r="K10" s="11" t="str">
        <f>[6]Novembro!$E$14</f>
        <v>*</v>
      </c>
      <c r="L10" s="11" t="str">
        <f>[6]Novembro!$E$15</f>
        <v>*</v>
      </c>
      <c r="M10" s="11" t="str">
        <f>[6]Novembro!$E$16</f>
        <v>*</v>
      </c>
      <c r="N10" s="11" t="str">
        <f>[6]Novembro!$E$17</f>
        <v>*</v>
      </c>
      <c r="O10" s="11" t="str">
        <f>[6]Novembro!$E$18</f>
        <v>*</v>
      </c>
      <c r="P10" s="11" t="str">
        <f>[6]Novembro!$E$19</f>
        <v>*</v>
      </c>
      <c r="Q10" s="11" t="str">
        <f>[6]Novembro!$E$20</f>
        <v>*</v>
      </c>
      <c r="R10" s="11" t="str">
        <f>[6]Novembro!$E$21</f>
        <v>*</v>
      </c>
      <c r="S10" s="11" t="str">
        <f>[6]Novembro!$E$22</f>
        <v>*</v>
      </c>
      <c r="T10" s="11" t="str">
        <f>[6]Novembro!$E$23</f>
        <v>*</v>
      </c>
      <c r="U10" s="11" t="str">
        <f>[6]Novembro!$E$24</f>
        <v>*</v>
      </c>
      <c r="V10" s="11" t="str">
        <f>[6]Novembro!$E$25</f>
        <v>*</v>
      </c>
      <c r="W10" s="11" t="str">
        <f>[6]Novembro!$E$26</f>
        <v>*</v>
      </c>
      <c r="X10" s="11" t="str">
        <f>[6]Novembro!$E$27</f>
        <v>*</v>
      </c>
      <c r="Y10" s="11" t="str">
        <f>[6]Novembro!$E$28</f>
        <v>*</v>
      </c>
      <c r="Z10" s="11" t="str">
        <f>[6]Novembro!$E$29</f>
        <v>*</v>
      </c>
      <c r="AA10" s="11" t="str">
        <f>[6]Novembro!$E$30</f>
        <v>*</v>
      </c>
      <c r="AB10" s="11" t="str">
        <f>[6]Novembro!$E$31</f>
        <v>*</v>
      </c>
      <c r="AC10" s="11" t="str">
        <f>[6]Novembro!$E$32</f>
        <v>*</v>
      </c>
      <c r="AD10" s="11" t="str">
        <f>[6]Novembro!$E$33</f>
        <v>*</v>
      </c>
      <c r="AE10" s="11" t="str">
        <f>[6]Novembro!$E$34</f>
        <v>*</v>
      </c>
      <c r="AF10" s="91" t="s">
        <v>226</v>
      </c>
    </row>
    <row r="11" spans="1:36" x14ac:dyDescent="0.2">
      <c r="A11" s="58" t="s">
        <v>64</v>
      </c>
      <c r="B11" s="11">
        <f>[7]Novembro!$E$5</f>
        <v>51</v>
      </c>
      <c r="C11" s="11">
        <f>[7]Novembro!$E$6</f>
        <v>51.625</v>
      </c>
      <c r="D11" s="11">
        <f>[7]Novembro!$E$7</f>
        <v>45.166666666666664</v>
      </c>
      <c r="E11" s="11">
        <f>[7]Novembro!$E$8</f>
        <v>48.5</v>
      </c>
      <c r="F11" s="11">
        <f>[7]Novembro!$E$9</f>
        <v>44.541666666666664</v>
      </c>
      <c r="G11" s="11">
        <f>[7]Novembro!$E$10</f>
        <v>75.61904761904762</v>
      </c>
      <c r="H11" s="11">
        <f>[7]Novembro!$E$11</f>
        <v>68.666666666666671</v>
      </c>
      <c r="I11" s="11">
        <f>[7]Novembro!$E$12</f>
        <v>76.94736842105263</v>
      </c>
      <c r="J11" s="11">
        <f>[7]Novembro!$E$13</f>
        <v>79.75</v>
      </c>
      <c r="K11" s="11">
        <f>[7]Novembro!$E$14</f>
        <v>78.217391304347828</v>
      </c>
      <c r="L11" s="11">
        <f>[7]Novembro!$E$15</f>
        <v>80.045454545454547</v>
      </c>
      <c r="M11" s="11">
        <f>[7]Novembro!$E$16</f>
        <v>63.125</v>
      </c>
      <c r="N11" s="11">
        <f>[7]Novembro!$E$17</f>
        <v>60.590909090909093</v>
      </c>
      <c r="O11" s="11">
        <f>[7]Novembro!$E$18</f>
        <v>72.92307692307692</v>
      </c>
      <c r="P11" s="11">
        <f>[7]Novembro!$E$19</f>
        <v>63.833333333333336</v>
      </c>
      <c r="Q11" s="11">
        <f>[7]Novembro!$E$20</f>
        <v>54.291666666666664</v>
      </c>
      <c r="R11" s="11">
        <f>[7]Novembro!$E$21</f>
        <v>53.291666666666664</v>
      </c>
      <c r="S11" s="11">
        <f>[7]Novembro!$E$22</f>
        <v>44.666666666666664</v>
      </c>
      <c r="T11" s="11">
        <f>[7]Novembro!$E$23</f>
        <v>50.291666666666664</v>
      </c>
      <c r="U11" s="11">
        <f>[7]Novembro!$E$24</f>
        <v>48.416666666666664</v>
      </c>
      <c r="V11" s="11">
        <f>[7]Novembro!$E$25</f>
        <v>56.166666666666664</v>
      </c>
      <c r="W11" s="11">
        <f>[7]Novembro!$E$26</f>
        <v>57.708333333333336</v>
      </c>
      <c r="X11" s="11">
        <f>[7]Novembro!$E$27</f>
        <v>55.166666666666664</v>
      </c>
      <c r="Y11" s="11">
        <f>[7]Novembro!$E$28</f>
        <v>66.708333333333329</v>
      </c>
      <c r="Z11" s="11">
        <f>[7]Novembro!$E$29</f>
        <v>57.041666666666664</v>
      </c>
      <c r="AA11" s="11">
        <f>[7]Novembro!$E$30</f>
        <v>67.166666666666671</v>
      </c>
      <c r="AB11" s="11">
        <f>[7]Novembro!$E$31</f>
        <v>86.5</v>
      </c>
      <c r="AC11" s="11">
        <f>[7]Novembro!$E$32</f>
        <v>63.846153846153847</v>
      </c>
      <c r="AD11" s="11">
        <f>[7]Novembro!$E$33</f>
        <v>66.708333333333329</v>
      </c>
      <c r="AE11" s="11">
        <f>[7]Novembro!$E$34</f>
        <v>72.416666666666671</v>
      </c>
      <c r="AF11" s="91">
        <f>AVERAGE(B11:AE11)</f>
        <v>62.031313391668093</v>
      </c>
    </row>
    <row r="12" spans="1:36" x14ac:dyDescent="0.2">
      <c r="A12" s="58" t="s">
        <v>41</v>
      </c>
      <c r="B12" s="11">
        <f>[8]Novembro!$E$5</f>
        <v>56.291666666666664</v>
      </c>
      <c r="C12" s="11">
        <f>[8]Novembro!$E$6</f>
        <v>48.166666666666664</v>
      </c>
      <c r="D12" s="11">
        <f>[8]Novembro!$E$7</f>
        <v>48.5</v>
      </c>
      <c r="E12" s="11">
        <f>[8]Novembro!$E$8</f>
        <v>44.625</v>
      </c>
      <c r="F12" s="11">
        <f>[8]Novembro!$E$9</f>
        <v>42.625</v>
      </c>
      <c r="G12" s="11">
        <f>[8]Novembro!$E$10</f>
        <v>58.25</v>
      </c>
      <c r="H12" s="11">
        <f>[8]Novembro!$E$11</f>
        <v>62.541666666666664</v>
      </c>
      <c r="I12" s="11">
        <f>[8]Novembro!$E$12</f>
        <v>74.63636363636364</v>
      </c>
      <c r="J12" s="11">
        <f>[8]Novembro!$E$13</f>
        <v>62.260869565217391</v>
      </c>
      <c r="K12" s="11">
        <f>[8]Novembro!$E$14</f>
        <v>75.541666666666671</v>
      </c>
      <c r="L12" s="11">
        <f>[8]Novembro!$E$15</f>
        <v>59.277777777777779</v>
      </c>
      <c r="M12" s="11">
        <f>[8]Novembro!$E$16</f>
        <v>61.916666666666664</v>
      </c>
      <c r="N12" s="11">
        <f>[8]Novembro!$E$17</f>
        <v>74.21052631578948</v>
      </c>
      <c r="O12" s="11">
        <f>[8]Novembro!$E$18</f>
        <v>77.5</v>
      </c>
      <c r="P12" s="11">
        <f>[8]Novembro!$E$19</f>
        <v>51.5</v>
      </c>
      <c r="Q12" s="11">
        <f>[8]Novembro!$E$20</f>
        <v>49.5</v>
      </c>
      <c r="R12" s="11">
        <f>[8]Novembro!$E$21</f>
        <v>53.65</v>
      </c>
      <c r="S12" s="11">
        <f>[8]Novembro!$E$22</f>
        <v>58.375</v>
      </c>
      <c r="T12" s="11">
        <f>[8]Novembro!$E$23</f>
        <v>52.041666666666664</v>
      </c>
      <c r="U12" s="11">
        <f>[8]Novembro!$E$24</f>
        <v>52.041666666666664</v>
      </c>
      <c r="V12" s="11">
        <f>[8]Novembro!$E$25</f>
        <v>57.25</v>
      </c>
      <c r="W12" s="11">
        <f>[8]Novembro!$E$26</f>
        <v>69.208333333333329</v>
      </c>
      <c r="X12" s="11">
        <f>[8]Novembro!$E$27</f>
        <v>64.25</v>
      </c>
      <c r="Y12" s="11">
        <f>[8]Novembro!$E$28</f>
        <v>56.65</v>
      </c>
      <c r="Z12" s="11">
        <f>[8]Novembro!$E$29</f>
        <v>66.375</v>
      </c>
      <c r="AA12" s="11">
        <f>[8]Novembro!$E$30</f>
        <v>61.833333333333336</v>
      </c>
      <c r="AB12" s="11">
        <f>[8]Novembro!$E$31</f>
        <v>77.36363636363636</v>
      </c>
      <c r="AC12" s="11">
        <f>[8]Novembro!$E$32</f>
        <v>71.583333333333329</v>
      </c>
      <c r="AD12" s="11">
        <f>[8]Novembro!$E$33</f>
        <v>64.071428571428569</v>
      </c>
      <c r="AE12" s="11">
        <f>[8]Novembro!$E$34</f>
        <v>72.958333333333329</v>
      </c>
      <c r="AF12" s="91">
        <f>AVERAGE(B12:AE12)</f>
        <v>60.833186741007104</v>
      </c>
    </row>
    <row r="13" spans="1:36" x14ac:dyDescent="0.2">
      <c r="A13" s="58" t="s">
        <v>114</v>
      </c>
      <c r="B13" s="11" t="str">
        <f>[9]Novembro!$E$5</f>
        <v>*</v>
      </c>
      <c r="C13" s="11" t="str">
        <f>[9]Novembro!$E$6</f>
        <v>*</v>
      </c>
      <c r="D13" s="11" t="str">
        <f>[9]Novembro!$E$7</f>
        <v>*</v>
      </c>
      <c r="E13" s="11" t="str">
        <f>[9]Novembro!$E$8</f>
        <v>*</v>
      </c>
      <c r="F13" s="11" t="str">
        <f>[9]Novembro!$E$9</f>
        <v>*</v>
      </c>
      <c r="G13" s="11" t="str">
        <f>[9]Novembro!$E$10</f>
        <v>*</v>
      </c>
      <c r="H13" s="11" t="str">
        <f>[9]Novembro!$E$11</f>
        <v>*</v>
      </c>
      <c r="I13" s="11" t="str">
        <f>[9]Novembro!$E$12</f>
        <v>*</v>
      </c>
      <c r="J13" s="11" t="str">
        <f>[9]Novembro!$E$13</f>
        <v>*</v>
      </c>
      <c r="K13" s="11" t="str">
        <f>[9]Novembro!$E$14</f>
        <v>*</v>
      </c>
      <c r="L13" s="11" t="str">
        <f>[9]Novembro!$E$15</f>
        <v>*</v>
      </c>
      <c r="M13" s="11" t="str">
        <f>[9]Novembro!$E$16</f>
        <v>*</v>
      </c>
      <c r="N13" s="11" t="str">
        <f>[9]Novembro!$E$17</f>
        <v>*</v>
      </c>
      <c r="O13" s="11" t="str">
        <f>[9]Novembro!$E$18</f>
        <v>*</v>
      </c>
      <c r="P13" s="11" t="str">
        <f>[9]Novembro!$E$19</f>
        <v>*</v>
      </c>
      <c r="Q13" s="11" t="str">
        <f>[9]Novembro!$E$20</f>
        <v>*</v>
      </c>
      <c r="R13" s="11" t="str">
        <f>[9]Novembro!$E$21</f>
        <v>*</v>
      </c>
      <c r="S13" s="11" t="str">
        <f>[9]Novembro!$E$22</f>
        <v>*</v>
      </c>
      <c r="T13" s="11" t="str">
        <f>[9]Novembro!$E$23</f>
        <v>*</v>
      </c>
      <c r="U13" s="11" t="str">
        <f>[9]Novembro!$E$24</f>
        <v>*</v>
      </c>
      <c r="V13" s="11" t="str">
        <f>[9]Novembro!$E$25</f>
        <v>*</v>
      </c>
      <c r="W13" s="11" t="str">
        <f>[9]Novembro!$E$26</f>
        <v>*</v>
      </c>
      <c r="X13" s="11" t="str">
        <f>[9]Novembro!$E$27</f>
        <v>*</v>
      </c>
      <c r="Y13" s="11" t="str">
        <f>[9]Novembro!$E$28</f>
        <v>*</v>
      </c>
      <c r="Z13" s="11" t="str">
        <f>[9]Novembro!$E$29</f>
        <v>*</v>
      </c>
      <c r="AA13" s="11" t="str">
        <f>[9]Novembro!$E$30</f>
        <v>*</v>
      </c>
      <c r="AB13" s="11" t="str">
        <f>[9]Novembro!$E$31</f>
        <v>*</v>
      </c>
      <c r="AC13" s="11" t="str">
        <f>[9]Novembro!$E$32</f>
        <v>*</v>
      </c>
      <c r="AD13" s="11" t="str">
        <f>[9]Novembro!$E$33</f>
        <v>*</v>
      </c>
      <c r="AE13" s="11" t="str">
        <f>[9]Novembro!$E$34</f>
        <v>*</v>
      </c>
      <c r="AF13" s="95" t="s">
        <v>226</v>
      </c>
    </row>
    <row r="14" spans="1:36" x14ac:dyDescent="0.2">
      <c r="A14" s="58" t="s">
        <v>118</v>
      </c>
      <c r="B14" s="11" t="str">
        <f>[10]Novembro!$E$5</f>
        <v>*</v>
      </c>
      <c r="C14" s="11" t="str">
        <f>[10]Novembro!$E$6</f>
        <v>*</v>
      </c>
      <c r="D14" s="11" t="str">
        <f>[10]Novembro!$E$7</f>
        <v>*</v>
      </c>
      <c r="E14" s="11" t="str">
        <f>[10]Novembro!$E$8</f>
        <v>*</v>
      </c>
      <c r="F14" s="11" t="str">
        <f>[10]Novembro!$E$9</f>
        <v>*</v>
      </c>
      <c r="G14" s="11" t="str">
        <f>[10]Novembro!$E$10</f>
        <v>*</v>
      </c>
      <c r="H14" s="11" t="str">
        <f>[10]Novembro!$E$11</f>
        <v>*</v>
      </c>
      <c r="I14" s="11" t="str">
        <f>[10]Novembro!$E$12</f>
        <v>*</v>
      </c>
      <c r="J14" s="11" t="str">
        <f>[10]Novembro!$E$13</f>
        <v>*</v>
      </c>
      <c r="K14" s="11" t="str">
        <f>[10]Novembro!$E$14</f>
        <v>*</v>
      </c>
      <c r="L14" s="11" t="str">
        <f>[10]Novembro!$E$15</f>
        <v>*</v>
      </c>
      <c r="M14" s="11" t="str">
        <f>[10]Novembro!$E$16</f>
        <v>*</v>
      </c>
      <c r="N14" s="11" t="str">
        <f>[10]Novembro!$E$17</f>
        <v>*</v>
      </c>
      <c r="O14" s="11" t="str">
        <f>[10]Novembro!$E$18</f>
        <v>*</v>
      </c>
      <c r="P14" s="11" t="str">
        <f>[10]Novembro!$E$19</f>
        <v>*</v>
      </c>
      <c r="Q14" s="11" t="str">
        <f>[10]Novembro!$E$20</f>
        <v>*</v>
      </c>
      <c r="R14" s="11" t="str">
        <f>[10]Novembro!$E$21</f>
        <v>*</v>
      </c>
      <c r="S14" s="11" t="str">
        <f>[10]Novembro!$E$22</f>
        <v>*</v>
      </c>
      <c r="T14" s="11" t="str">
        <f>[10]Novembro!$E$23</f>
        <v>*</v>
      </c>
      <c r="U14" s="11" t="str">
        <f>[10]Novembro!$E$24</f>
        <v>*</v>
      </c>
      <c r="V14" s="11" t="str">
        <f>[10]Novembro!$E$25</f>
        <v>*</v>
      </c>
      <c r="W14" s="11" t="str">
        <f>[10]Novembro!$E$26</f>
        <v>*</v>
      </c>
      <c r="X14" s="11" t="str">
        <f>[10]Novembro!$E$27</f>
        <v>*</v>
      </c>
      <c r="Y14" s="11" t="str">
        <f>[10]Novembro!$E$28</f>
        <v>*</v>
      </c>
      <c r="Z14" s="11" t="str">
        <f>[10]Novembro!$E$29</f>
        <v>*</v>
      </c>
      <c r="AA14" s="11" t="str">
        <f>[10]Novembro!$E$30</f>
        <v>*</v>
      </c>
      <c r="AB14" s="11" t="str">
        <f>[10]Novembro!$E$31</f>
        <v>*</v>
      </c>
      <c r="AC14" s="11" t="str">
        <f>[10]Novembro!$E$32</f>
        <v>*</v>
      </c>
      <c r="AD14" s="11" t="str">
        <f>[10]Novembro!$E$33</f>
        <v>*</v>
      </c>
      <c r="AE14" s="11" t="str">
        <f>[10]Novembro!$E$34</f>
        <v>*</v>
      </c>
      <c r="AF14" s="91" t="s">
        <v>226</v>
      </c>
      <c r="AJ14" t="s">
        <v>47</v>
      </c>
    </row>
    <row r="15" spans="1:36" x14ac:dyDescent="0.2">
      <c r="A15" s="58" t="s">
        <v>121</v>
      </c>
      <c r="B15" s="11">
        <f>[11]Novembro!$E$5</f>
        <v>67.958333333333329</v>
      </c>
      <c r="C15" s="11">
        <f>[11]Novembro!$E$6</f>
        <v>54.25</v>
      </c>
      <c r="D15" s="11">
        <f>[11]Novembro!$E$7</f>
        <v>57.041666666666664</v>
      </c>
      <c r="E15" s="11">
        <f>[11]Novembro!$E$8</f>
        <v>56.291666666666664</v>
      </c>
      <c r="F15" s="11">
        <f>[11]Novembro!$E$9</f>
        <v>51.541666666666664</v>
      </c>
      <c r="G15" s="11">
        <f>[11]Novembro!$E$10</f>
        <v>78.541666666666671</v>
      </c>
      <c r="H15" s="11">
        <f>[11]Novembro!$E$11</f>
        <v>83.75</v>
      </c>
      <c r="I15" s="11">
        <f>[11]Novembro!$E$12</f>
        <v>79.25</v>
      </c>
      <c r="J15" s="11">
        <f>[11]Novembro!$E$13</f>
        <v>75.625</v>
      </c>
      <c r="K15" s="11">
        <f>[11]Novembro!$E$14</f>
        <v>84.25</v>
      </c>
      <c r="L15" s="11">
        <f>[11]Novembro!$E$15</f>
        <v>77.791666666666671</v>
      </c>
      <c r="M15" s="11">
        <f>[11]Novembro!$E$16</f>
        <v>68</v>
      </c>
      <c r="N15" s="11">
        <f>[11]Novembro!$E$17</f>
        <v>71.958333333333329</v>
      </c>
      <c r="O15" s="11">
        <f>[11]Novembro!$E$18</f>
        <v>86.5</v>
      </c>
      <c r="P15" s="11">
        <f>[11]Novembro!$E$19</f>
        <v>68.666666666666671</v>
      </c>
      <c r="Q15" s="11">
        <f>[11]Novembro!$E$20</f>
        <v>51.333333333333336</v>
      </c>
      <c r="R15" s="11">
        <f>[11]Novembro!$E$21</f>
        <v>52.125</v>
      </c>
      <c r="S15" s="11">
        <f>[11]Novembro!$E$22</f>
        <v>43.333333333333336</v>
      </c>
      <c r="T15" s="11">
        <f>[11]Novembro!$E$23</f>
        <v>42.375</v>
      </c>
      <c r="U15" s="11">
        <f>[11]Novembro!$E$24</f>
        <v>43</v>
      </c>
      <c r="V15" s="11">
        <f>[11]Novembro!$E$25</f>
        <v>44.75</v>
      </c>
      <c r="W15" s="11">
        <f>[11]Novembro!$E$26</f>
        <v>57.086956521739133</v>
      </c>
      <c r="X15" s="11">
        <f>[11]Novembro!$E$27</f>
        <v>54.916666666666664</v>
      </c>
      <c r="Y15" s="11">
        <f>[11]Novembro!$E$28</f>
        <v>54.090909090909093</v>
      </c>
      <c r="Z15" s="11">
        <f>[11]Novembro!$E$29</f>
        <v>56.81818181818182</v>
      </c>
      <c r="AA15" s="11">
        <f>[11]Novembro!$E$30</f>
        <v>81.3</v>
      </c>
      <c r="AB15" s="11">
        <f>[11]Novembro!$E$31</f>
        <v>94.666666666666671</v>
      </c>
      <c r="AC15" s="11" t="str">
        <f>[11]Novembro!$E$32</f>
        <v>*</v>
      </c>
      <c r="AD15" s="11" t="str">
        <f>[11]Novembro!$E$33</f>
        <v>*</v>
      </c>
      <c r="AE15" s="11" t="str">
        <f>[11]Novembro!$E$34</f>
        <v>*</v>
      </c>
      <c r="AF15" s="91">
        <f>AVERAGE(B15:AE15)</f>
        <v>64.341211633240619</v>
      </c>
      <c r="AJ15" t="s">
        <v>47</v>
      </c>
    </row>
    <row r="16" spans="1:36" x14ac:dyDescent="0.2">
      <c r="A16" s="58" t="s">
        <v>168</v>
      </c>
      <c r="B16" s="11" t="str">
        <f>[12]Novembro!$E$5</f>
        <v>*</v>
      </c>
      <c r="C16" s="11" t="str">
        <f>[12]Novembro!$E$6</f>
        <v>*</v>
      </c>
      <c r="D16" s="11" t="str">
        <f>[12]Novembro!$E$7</f>
        <v>*</v>
      </c>
      <c r="E16" s="11" t="str">
        <f>[12]Novembro!$E$8</f>
        <v>*</v>
      </c>
      <c r="F16" s="11" t="str">
        <f>[12]Novembro!$E$9</f>
        <v>*</v>
      </c>
      <c r="G16" s="11" t="str">
        <f>[12]Novembro!$E$10</f>
        <v>*</v>
      </c>
      <c r="H16" s="11" t="str">
        <f>[12]Novembro!$E$11</f>
        <v>*</v>
      </c>
      <c r="I16" s="11" t="str">
        <f>[12]Novembro!$E$12</f>
        <v>*</v>
      </c>
      <c r="J16" s="11" t="str">
        <f>[12]Novembro!$E$13</f>
        <v>*</v>
      </c>
      <c r="K16" s="11" t="str">
        <f>[12]Novembro!$E$14</f>
        <v>*</v>
      </c>
      <c r="L16" s="11" t="str">
        <f>[12]Novembro!$E$15</f>
        <v>*</v>
      </c>
      <c r="M16" s="11" t="str">
        <f>[12]Novembro!$E$16</f>
        <v>*</v>
      </c>
      <c r="N16" s="11" t="str">
        <f>[12]Novembro!$E$17</f>
        <v>*</v>
      </c>
      <c r="O16" s="11" t="str">
        <f>[12]Novembro!$E$18</f>
        <v>*</v>
      </c>
      <c r="P16" s="11" t="str">
        <f>[12]Novembro!$E$19</f>
        <v>*</v>
      </c>
      <c r="Q16" s="11" t="str">
        <f>[12]Novembro!$E$20</f>
        <v>*</v>
      </c>
      <c r="R16" s="11" t="str">
        <f>[12]Novembro!$E$21</f>
        <v>*</v>
      </c>
      <c r="S16" s="11" t="str">
        <f>[12]Novembro!$E$22</f>
        <v>*</v>
      </c>
      <c r="T16" s="11" t="str">
        <f>[12]Novembro!$E$23</f>
        <v>*</v>
      </c>
      <c r="U16" s="11" t="str">
        <f>[12]Novembro!$E$24</f>
        <v>*</v>
      </c>
      <c r="V16" s="11" t="str">
        <f>[12]Novembro!$E$25</f>
        <v>*</v>
      </c>
      <c r="W16" s="11" t="str">
        <f>[12]Novembro!$E$26</f>
        <v>*</v>
      </c>
      <c r="X16" s="11" t="str">
        <f>[12]Novembro!$E$27</f>
        <v>*</v>
      </c>
      <c r="Y16" s="11" t="str">
        <f>[12]Novembro!$E$28</f>
        <v>*</v>
      </c>
      <c r="Z16" s="11" t="str">
        <f>[12]Novembro!$E$29</f>
        <v>*</v>
      </c>
      <c r="AA16" s="11" t="str">
        <f>[12]Novembro!$E$30</f>
        <v>*</v>
      </c>
      <c r="AB16" s="11" t="str">
        <f>[12]Novembro!$E$31</f>
        <v>*</v>
      </c>
      <c r="AC16" s="11" t="str">
        <f>[12]Novembro!$E$32</f>
        <v>*</v>
      </c>
      <c r="AD16" s="11" t="str">
        <f>[12]Novembro!$E$33</f>
        <v>*</v>
      </c>
      <c r="AE16" s="11" t="str">
        <f>[12]Novembro!$E$34</f>
        <v>*</v>
      </c>
      <c r="AF16" s="91" t="s">
        <v>226</v>
      </c>
    </row>
    <row r="17" spans="1:36" x14ac:dyDescent="0.2">
      <c r="A17" s="58" t="s">
        <v>2</v>
      </c>
      <c r="B17" s="11">
        <f>[13]Novembro!$E$5</f>
        <v>49.5</v>
      </c>
      <c r="C17" s="11">
        <f>[13]Novembro!$E$6</f>
        <v>45.625</v>
      </c>
      <c r="D17" s="11">
        <f>[13]Novembro!$E$7</f>
        <v>47.375</v>
      </c>
      <c r="E17" s="11">
        <f>[13]Novembro!$E$8</f>
        <v>50.583333333333336</v>
      </c>
      <c r="F17" s="11">
        <f>[13]Novembro!$E$9</f>
        <v>44.791666666666664</v>
      </c>
      <c r="G17" s="11">
        <f>[13]Novembro!$E$10</f>
        <v>62.166666666666664</v>
      </c>
      <c r="H17" s="11">
        <f>[13]Novembro!$E$11</f>
        <v>77.958333333333329</v>
      </c>
      <c r="I17" s="11">
        <f>[13]Novembro!$E$12</f>
        <v>81.083333333333329</v>
      </c>
      <c r="J17" s="11">
        <f>[13]Novembro!$E$13</f>
        <v>73.583333333333329</v>
      </c>
      <c r="K17" s="11">
        <f>[13]Novembro!$E$14</f>
        <v>72.166666666666671</v>
      </c>
      <c r="L17" s="11">
        <f>[13]Novembro!$E$15</f>
        <v>73.75</v>
      </c>
      <c r="M17" s="11">
        <f>[13]Novembro!$E$16</f>
        <v>64.833333333333329</v>
      </c>
      <c r="N17" s="11">
        <f>[13]Novembro!$E$17</f>
        <v>65.708333333333329</v>
      </c>
      <c r="O17" s="11">
        <f>[13]Novembro!$E$18</f>
        <v>90.458333333333329</v>
      </c>
      <c r="P17" s="11">
        <f>[13]Novembro!$E$19</f>
        <v>74.625</v>
      </c>
      <c r="Q17" s="11">
        <f>[13]Novembro!$E$20</f>
        <v>50.666666666666664</v>
      </c>
      <c r="R17" s="11">
        <f>[13]Novembro!$E$21</f>
        <v>46.458333333333336</v>
      </c>
      <c r="S17" s="11">
        <f>[13]Novembro!$E$22</f>
        <v>37.291666666666664</v>
      </c>
      <c r="T17" s="11">
        <f>[13]Novembro!$E$23</f>
        <v>46.875</v>
      </c>
      <c r="U17" s="11">
        <f>[13]Novembro!$E$24</f>
        <v>42.666666666666664</v>
      </c>
      <c r="V17" s="11">
        <f>[13]Novembro!$E$25</f>
        <v>49.416666666666664</v>
      </c>
      <c r="W17" s="11">
        <f>[13]Novembro!$E$26</f>
        <v>56.666666666666664</v>
      </c>
      <c r="X17" s="11">
        <f>[13]Novembro!$E$27</f>
        <v>59.166666666666664</v>
      </c>
      <c r="Y17" s="11">
        <f>[13]Novembro!$E$28</f>
        <v>59.333333333333336</v>
      </c>
      <c r="Z17" s="11">
        <f>[13]Novembro!$E$29</f>
        <v>71.291666666666671</v>
      </c>
      <c r="AA17" s="11">
        <f>[13]Novembro!$E$30</f>
        <v>71.958333333333329</v>
      </c>
      <c r="AB17" s="11">
        <f>[13]Novembro!$E$31</f>
        <v>80.958333333333329</v>
      </c>
      <c r="AC17" s="11">
        <f>[13]Novembro!$E$32</f>
        <v>83.75</v>
      </c>
      <c r="AD17" s="11">
        <f>[13]Novembro!$E$33</f>
        <v>80.875</v>
      </c>
      <c r="AE17" s="11">
        <f>[13]Novembro!$E$34</f>
        <v>70.541666666666671</v>
      </c>
      <c r="AF17" s="91">
        <f t="shared" ref="AF17:AF48" si="2">AVERAGE(B17:AE17)</f>
        <v>62.737500000000004</v>
      </c>
      <c r="AH17" s="12" t="s">
        <v>47</v>
      </c>
    </row>
    <row r="18" spans="1:36" x14ac:dyDescent="0.2">
      <c r="A18" s="58" t="s">
        <v>3</v>
      </c>
      <c r="B18" s="11" t="str">
        <f>[14]Novembro!$E$5</f>
        <v>*</v>
      </c>
      <c r="C18" s="11" t="str">
        <f>[14]Novembro!$E$6</f>
        <v>*</v>
      </c>
      <c r="D18" s="11" t="str">
        <f>[14]Novembro!$E$7</f>
        <v>*</v>
      </c>
      <c r="E18" s="11" t="str">
        <f>[14]Novembro!$E$8</f>
        <v>*</v>
      </c>
      <c r="F18" s="11" t="str">
        <f>[14]Novembro!$E$9</f>
        <v>*</v>
      </c>
      <c r="G18" s="11" t="str">
        <f>[14]Novembro!$E$10</f>
        <v>*</v>
      </c>
      <c r="H18" s="11" t="str">
        <f>[14]Novembro!$E$11</f>
        <v>*</v>
      </c>
      <c r="I18" s="11" t="str">
        <f>[14]Novembro!$E$12</f>
        <v>*</v>
      </c>
      <c r="J18" s="11" t="str">
        <f>[14]Novembro!$E$13</f>
        <v>*</v>
      </c>
      <c r="K18" s="11" t="str">
        <f>[14]Novembro!$E$14</f>
        <v>*</v>
      </c>
      <c r="L18" s="11" t="str">
        <f>[14]Novembro!$E$15</f>
        <v>*</v>
      </c>
      <c r="M18" s="11" t="str">
        <f>[14]Novembro!$E$16</f>
        <v>*</v>
      </c>
      <c r="N18" s="11" t="str">
        <f>[14]Novembro!$E$17</f>
        <v>*</v>
      </c>
      <c r="O18" s="11" t="str">
        <f>[14]Novembro!$E$18</f>
        <v>*</v>
      </c>
      <c r="P18" s="11" t="str">
        <f>[14]Novembro!$E$19</f>
        <v>*</v>
      </c>
      <c r="Q18" s="11" t="str">
        <f>[14]Novembro!$E$20</f>
        <v>*</v>
      </c>
      <c r="R18" s="11" t="str">
        <f>[14]Novembro!$E$21</f>
        <v>*</v>
      </c>
      <c r="S18" s="11" t="str">
        <f>[14]Novembro!$E$22</f>
        <v>*</v>
      </c>
      <c r="T18" s="11" t="str">
        <f>[14]Novembro!$E$23</f>
        <v>*</v>
      </c>
      <c r="U18" s="11">
        <f>[14]Novembro!$E$24</f>
        <v>46.444444444444443</v>
      </c>
      <c r="V18" s="11">
        <f>[14]Novembro!$E$25</f>
        <v>64.916666666666671</v>
      </c>
      <c r="W18" s="11">
        <f>[14]Novembro!$E$26</f>
        <v>68.333333333333329</v>
      </c>
      <c r="X18" s="11">
        <f>[14]Novembro!$E$27</f>
        <v>64.695652173913047</v>
      </c>
      <c r="Y18" s="11">
        <f>[14]Novembro!$E$28</f>
        <v>78.260869565217391</v>
      </c>
      <c r="Z18" s="11">
        <f>[14]Novembro!$E$29</f>
        <v>79</v>
      </c>
      <c r="AA18" s="11">
        <f>[14]Novembro!$E$30</f>
        <v>70.826086956521735</v>
      </c>
      <c r="AB18" s="11">
        <f>[14]Novembro!$E$31</f>
        <v>74.208333333333329</v>
      </c>
      <c r="AC18" s="11">
        <f>[14]Novembro!$E$32</f>
        <v>82.666666666666671</v>
      </c>
      <c r="AD18" s="11">
        <f>[14]Novembro!$E$33</f>
        <v>84.083333333333329</v>
      </c>
      <c r="AE18" s="11">
        <f>[14]Novembro!$E$34</f>
        <v>87</v>
      </c>
      <c r="AF18" s="91">
        <f t="shared" si="2"/>
        <v>72.766853315766355</v>
      </c>
      <c r="AG18" s="12" t="s">
        <v>47</v>
      </c>
      <c r="AH18" s="12" t="s">
        <v>47</v>
      </c>
    </row>
    <row r="19" spans="1:36" x14ac:dyDescent="0.2">
      <c r="A19" s="58" t="s">
        <v>4</v>
      </c>
      <c r="B19" s="11">
        <f>[15]Novembro!$E$5</f>
        <v>64.75</v>
      </c>
      <c r="C19" s="11">
        <f>[15]Novembro!$E$6</f>
        <v>59.5</v>
      </c>
      <c r="D19" s="11">
        <f>[15]Novembro!$E$7</f>
        <v>63.208333333333336</v>
      </c>
      <c r="E19" s="11">
        <f>[15]Novembro!$E$8</f>
        <v>67.25</v>
      </c>
      <c r="F19" s="11">
        <f>[15]Novembro!$E$9</f>
        <v>66.041666666666671</v>
      </c>
      <c r="G19" s="11">
        <f>[15]Novembro!$E$10</f>
        <v>78.958333333333329</v>
      </c>
      <c r="H19" s="11">
        <f>[15]Novembro!$E$11</f>
        <v>78.958333333333329</v>
      </c>
      <c r="I19" s="11">
        <f>[15]Novembro!$E$12</f>
        <v>80.25</v>
      </c>
      <c r="J19" s="11">
        <f>[15]Novembro!$E$13</f>
        <v>82.291666666666671</v>
      </c>
      <c r="K19" s="11">
        <f>[15]Novembro!$E$14</f>
        <v>76.666666666666671</v>
      </c>
      <c r="L19" s="11">
        <f>[15]Novembro!$E$15</f>
        <v>71.458333333333329</v>
      </c>
      <c r="M19" s="11">
        <f>[15]Novembro!$E$16</f>
        <v>80.583333333333329</v>
      </c>
      <c r="N19" s="11">
        <f>[15]Novembro!$E$17</f>
        <v>69.916666666666671</v>
      </c>
      <c r="O19" s="11">
        <f>[15]Novembro!$E$18</f>
        <v>70</v>
      </c>
      <c r="P19" s="11">
        <f>[15]Novembro!$E$19</f>
        <v>85.416666666666671</v>
      </c>
      <c r="Q19" s="11">
        <f>[15]Novembro!$E$20</f>
        <v>68.541666666666671</v>
      </c>
      <c r="R19" s="11">
        <f>[15]Novembro!$E$21</f>
        <v>53.208333333333336</v>
      </c>
      <c r="S19" s="11">
        <f>[15]Novembro!$E$22</f>
        <v>66.875</v>
      </c>
      <c r="T19" s="11">
        <f>[15]Novembro!$E$23</f>
        <v>66.25</v>
      </c>
      <c r="U19" s="11">
        <f>[15]Novembro!$E$24</f>
        <v>70.708333333333329</v>
      </c>
      <c r="V19" s="11">
        <f>[15]Novembro!$E$25</f>
        <v>72.291666666666671</v>
      </c>
      <c r="W19" s="11">
        <f>[15]Novembro!$E$26</f>
        <v>72.666666666666671</v>
      </c>
      <c r="X19" s="11">
        <f>[15]Novembro!$E$27</f>
        <v>68.666666666666671</v>
      </c>
      <c r="Y19" s="11">
        <f>[15]Novembro!$E$28</f>
        <v>70.333333333333329</v>
      </c>
      <c r="Z19" s="11">
        <f>[15]Novembro!$E$29</f>
        <v>79.708333333333329</v>
      </c>
      <c r="AA19" s="11">
        <f>[15]Novembro!$E$30</f>
        <v>75.375</v>
      </c>
      <c r="AB19" s="11">
        <f>[15]Novembro!$E$31</f>
        <v>76.916666666666671</v>
      </c>
      <c r="AC19" s="11">
        <f>[15]Novembro!$E$32</f>
        <v>79.375</v>
      </c>
      <c r="AD19" s="11">
        <f>[15]Novembro!$E$33</f>
        <v>80</v>
      </c>
      <c r="AE19" s="11">
        <f>[15]Novembro!$E$34</f>
        <v>83.25</v>
      </c>
      <c r="AF19" s="91">
        <f t="shared" si="2"/>
        <v>72.647222222222226</v>
      </c>
      <c r="AH19" t="s">
        <v>47</v>
      </c>
    </row>
    <row r="20" spans="1:36" x14ac:dyDescent="0.2">
      <c r="A20" s="58" t="s">
        <v>5</v>
      </c>
      <c r="B20" s="11">
        <f>[16]Novembro!$E$5</f>
        <v>61.208333333333336</v>
      </c>
      <c r="C20" s="11">
        <f>[16]Novembro!$E$6</f>
        <v>52.5</v>
      </c>
      <c r="D20" s="11">
        <f>[16]Novembro!$E$7</f>
        <v>51.5</v>
      </c>
      <c r="E20" s="11">
        <f>[16]Novembro!$E$8</f>
        <v>54.958333333333336</v>
      </c>
      <c r="F20" s="11">
        <f>[16]Novembro!$E$9</f>
        <v>50.416666666666664</v>
      </c>
      <c r="G20" s="11">
        <f>[16]Novembro!$E$10</f>
        <v>71.791666666666671</v>
      </c>
      <c r="H20" s="11">
        <f>[16]Novembro!$E$11</f>
        <v>69.541666666666671</v>
      </c>
      <c r="I20" s="11">
        <f>[16]Novembro!$E$12</f>
        <v>75.083333333333329</v>
      </c>
      <c r="J20" s="11">
        <f>[16]Novembro!$E$13</f>
        <v>64.958333333333329</v>
      </c>
      <c r="K20" s="11">
        <f>[16]Novembro!$E$14</f>
        <v>73.958333333333329</v>
      </c>
      <c r="L20" s="11">
        <f>[16]Novembro!$E$15</f>
        <v>69.125</v>
      </c>
      <c r="M20" s="11">
        <f>[16]Novembro!$E$16</f>
        <v>64.041666666666671</v>
      </c>
      <c r="N20" s="11">
        <f>[16]Novembro!$E$17</f>
        <v>60.666666666666664</v>
      </c>
      <c r="O20" s="11">
        <f>[16]Novembro!$E$18</f>
        <v>80.291666666666671</v>
      </c>
      <c r="P20" s="11">
        <f>[16]Novembro!$E$19</f>
        <v>68.25</v>
      </c>
      <c r="Q20" s="11">
        <f>[16]Novembro!$E$20</f>
        <v>53.25</v>
      </c>
      <c r="R20" s="11">
        <f>[16]Novembro!$E$21</f>
        <v>48.652173913043477</v>
      </c>
      <c r="S20" s="11">
        <f>[16]Novembro!$E$22</f>
        <v>49.333333333333336</v>
      </c>
      <c r="T20" s="11">
        <f>[16]Novembro!$E$23</f>
        <v>51.958333333333336</v>
      </c>
      <c r="U20" s="11">
        <f>[16]Novembro!$E$24</f>
        <v>56.478260869565219</v>
      </c>
      <c r="V20" s="11">
        <f>[16]Novembro!$E$25</f>
        <v>55.958333333333336</v>
      </c>
      <c r="W20" s="11">
        <f>[16]Novembro!$E$26</f>
        <v>55.375</v>
      </c>
      <c r="X20" s="11">
        <f>[16]Novembro!$E$27</f>
        <v>66.909090909090907</v>
      </c>
      <c r="Y20" s="11">
        <f>[16]Novembro!$E$28</f>
        <v>61.391304347826086</v>
      </c>
      <c r="Z20" s="11">
        <f>[16]Novembro!$E$29</f>
        <v>60.608695652173914</v>
      </c>
      <c r="AA20" s="11">
        <f>[16]Novembro!$E$30</f>
        <v>59.875</v>
      </c>
      <c r="AB20" s="11">
        <f>[16]Novembro!$E$31</f>
        <v>81.173913043478265</v>
      </c>
      <c r="AC20" s="11">
        <f>[16]Novembro!$E$32</f>
        <v>80.583333333333329</v>
      </c>
      <c r="AD20" s="11">
        <f>[16]Novembro!$E$33</f>
        <v>66.791666666666671</v>
      </c>
      <c r="AE20" s="11">
        <f>[16]Novembro!$E$34</f>
        <v>62.791666666666664</v>
      </c>
      <c r="AF20" s="91">
        <f t="shared" si="2"/>
        <v>62.6473924022837</v>
      </c>
      <c r="AG20" s="12" t="s">
        <v>47</v>
      </c>
    </row>
    <row r="21" spans="1:36" x14ac:dyDescent="0.2">
      <c r="A21" s="58" t="s">
        <v>43</v>
      </c>
      <c r="B21" s="11">
        <f>[17]Novembro!$E$5</f>
        <v>47</v>
      </c>
      <c r="C21" s="11">
        <f>[17]Novembro!$E$6</f>
        <v>37</v>
      </c>
      <c r="D21" s="11">
        <f>[17]Novembro!$E$7</f>
        <v>60.5</v>
      </c>
      <c r="E21" s="11">
        <f>[17]Novembro!$E$8</f>
        <v>50.583333333333336</v>
      </c>
      <c r="F21" s="11">
        <f>[17]Novembro!$E$9</f>
        <v>55.272727272727273</v>
      </c>
      <c r="G21" s="11">
        <f>[17]Novembro!$E$10</f>
        <v>68.615384615384613</v>
      </c>
      <c r="H21" s="11">
        <f>[17]Novembro!$E$11</f>
        <v>47</v>
      </c>
      <c r="I21" s="11">
        <f>[17]Novembro!$E$12</f>
        <v>71.090909090909093</v>
      </c>
      <c r="J21" s="11">
        <f>[17]Novembro!$E$13</f>
        <v>61</v>
      </c>
      <c r="K21" s="11">
        <f>[17]Novembro!$E$14</f>
        <v>66.230769230769226</v>
      </c>
      <c r="L21" s="11">
        <f>[17]Novembro!$E$15</f>
        <v>74.75</v>
      </c>
      <c r="M21" s="11">
        <f>[17]Novembro!$E$16</f>
        <v>73.857142857142861</v>
      </c>
      <c r="N21" s="11">
        <f>[17]Novembro!$E$17</f>
        <v>76.125</v>
      </c>
      <c r="O21" s="11">
        <f>[17]Novembro!$E$18</f>
        <v>75.84615384615384</v>
      </c>
      <c r="P21" s="11">
        <f>[17]Novembro!$E$19</f>
        <v>87.090909090909093</v>
      </c>
      <c r="Q21" s="11">
        <f>[17]Novembro!$E$20</f>
        <v>60.266666666666666</v>
      </c>
      <c r="R21" s="11">
        <f>[17]Novembro!$E$21</f>
        <v>55.791666666666664</v>
      </c>
      <c r="S21" s="11">
        <f>[17]Novembro!$E$22</f>
        <v>67.875</v>
      </c>
      <c r="T21" s="11">
        <f>[17]Novembro!$E$23</f>
        <v>68.416666666666671</v>
      </c>
      <c r="U21" s="11">
        <f>[17]Novembro!$E$24</f>
        <v>70.291666666666671</v>
      </c>
      <c r="V21" s="11">
        <f>[17]Novembro!$E$25</f>
        <v>72.869565217391298</v>
      </c>
      <c r="W21" s="11">
        <f>[17]Novembro!$E$26</f>
        <v>72.375</v>
      </c>
      <c r="X21" s="11">
        <f>[17]Novembro!$E$27</f>
        <v>72.625</v>
      </c>
      <c r="Y21" s="11">
        <f>[17]Novembro!$E$28</f>
        <v>72.375</v>
      </c>
      <c r="Z21" s="11">
        <f>[17]Novembro!$E$29</f>
        <v>73.291666666666671</v>
      </c>
      <c r="AA21" s="11">
        <f>[17]Novembro!$E$30</f>
        <v>71.791666666666671</v>
      </c>
      <c r="AB21" s="11">
        <f>[17]Novembro!$E$31</f>
        <v>76.458333333333329</v>
      </c>
      <c r="AC21" s="11">
        <f>[17]Novembro!$E$32</f>
        <v>77.5</v>
      </c>
      <c r="AD21" s="11">
        <f>[17]Novembro!$E$33</f>
        <v>71.625</v>
      </c>
      <c r="AE21" s="11">
        <f>[17]Novembro!$E$34</f>
        <v>78.791666666666671</v>
      </c>
      <c r="AF21" s="91">
        <f t="shared" si="2"/>
        <v>67.143563151824026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[18]Novembro!$E$5</f>
        <v>58.153846153846153</v>
      </c>
      <c r="C22" s="11">
        <f>[18]Novembro!$E$6</f>
        <v>47.07692307692308</v>
      </c>
      <c r="D22" s="11">
        <f>[18]Novembro!$E$7</f>
        <v>54.166666666666664</v>
      </c>
      <c r="E22" s="11">
        <f>[18]Novembro!$E$8</f>
        <v>44.615384615384613</v>
      </c>
      <c r="F22" s="11">
        <f>[18]Novembro!$E$9</f>
        <v>61.92307692307692</v>
      </c>
      <c r="G22" s="11">
        <f>[18]Novembro!$E$10</f>
        <v>73.083333333333329</v>
      </c>
      <c r="H22" s="11">
        <f>[18]Novembro!$E$11</f>
        <v>68.285714285714292</v>
      </c>
      <c r="I22" s="11">
        <f>[18]Novembro!$E$12</f>
        <v>71.5</v>
      </c>
      <c r="J22" s="11">
        <f>[18]Novembro!$E$13</f>
        <v>62.25</v>
      </c>
      <c r="K22" s="11">
        <f>[18]Novembro!$E$14</f>
        <v>67.071428571428569</v>
      </c>
      <c r="L22" s="11">
        <f>[18]Novembro!$E$15</f>
        <v>61.307692307692307</v>
      </c>
      <c r="M22" s="11">
        <f>[18]Novembro!$E$16</f>
        <v>61.5</v>
      </c>
      <c r="N22" s="11">
        <f>[18]Novembro!$E$17</f>
        <v>77.545454545454547</v>
      </c>
      <c r="O22" s="11">
        <f>[18]Novembro!$E$18</f>
        <v>78.454545454545453</v>
      </c>
      <c r="P22" s="11">
        <f>[18]Novembro!$E$19</f>
        <v>79.5</v>
      </c>
      <c r="Q22" s="11">
        <f>[18]Novembro!$E$20</f>
        <v>60.833333333333336</v>
      </c>
      <c r="R22" s="11">
        <f>[18]Novembro!$E$21</f>
        <v>43.384615384615387</v>
      </c>
      <c r="S22" s="11">
        <f>[18]Novembro!$E$22</f>
        <v>53.833333333333336</v>
      </c>
      <c r="T22" s="11">
        <f>[18]Novembro!$E$23</f>
        <v>64.833333333333329</v>
      </c>
      <c r="U22" s="11">
        <f>[18]Novembro!$E$24</f>
        <v>58.25</v>
      </c>
      <c r="V22" s="11">
        <f>[18]Novembro!$E$25</f>
        <v>59.5</v>
      </c>
      <c r="W22" s="11">
        <f>[18]Novembro!$E$26</f>
        <v>53.909090909090907</v>
      </c>
      <c r="X22" s="11">
        <f>[18]Novembro!$E$27</f>
        <v>57.153846153846153</v>
      </c>
      <c r="Y22" s="11">
        <f>[18]Novembro!$E$28</f>
        <v>67.84615384615384</v>
      </c>
      <c r="Z22" s="11">
        <f>[18]Novembro!$E$29</f>
        <v>65.833333333333329</v>
      </c>
      <c r="AA22" s="11">
        <f>[18]Novembro!$E$30</f>
        <v>73</v>
      </c>
      <c r="AB22" s="11">
        <f>[18]Novembro!$E$31</f>
        <v>86.9</v>
      </c>
      <c r="AC22" s="11">
        <f>[18]Novembro!$E$32</f>
        <v>83.63636363636364</v>
      </c>
      <c r="AD22" s="11">
        <f>[18]Novembro!$E$33</f>
        <v>71.84615384615384</v>
      </c>
      <c r="AE22" s="11">
        <f>[18]Novembro!$E$34</f>
        <v>72.07692307692308</v>
      </c>
      <c r="AF22" s="91">
        <f t="shared" si="2"/>
        <v>64.64235153735153</v>
      </c>
      <c r="AJ22" t="s">
        <v>47</v>
      </c>
    </row>
    <row r="23" spans="1:36" x14ac:dyDescent="0.2">
      <c r="A23" s="58" t="s">
        <v>7</v>
      </c>
      <c r="B23" s="11">
        <f>[19]Novembro!$E$5</f>
        <v>39.916666666666664</v>
      </c>
      <c r="C23" s="11">
        <f>[19]Novembro!$E$6</f>
        <v>36.714285714285715</v>
      </c>
      <c r="D23" s="11">
        <f>[19]Novembro!$E$7</f>
        <v>53.1</v>
      </c>
      <c r="E23" s="11">
        <f>[19]Novembro!$E$8</f>
        <v>37.416666666666664</v>
      </c>
      <c r="F23" s="11">
        <f>[19]Novembro!$E$9</f>
        <v>45.833333333333336</v>
      </c>
      <c r="G23" s="11">
        <f>[19]Novembro!$E$10</f>
        <v>65.933333333333337</v>
      </c>
      <c r="H23" s="11">
        <f>[19]Novembro!$E$11</f>
        <v>71.3125</v>
      </c>
      <c r="I23" s="11">
        <f>[19]Novembro!$E$12</f>
        <v>72.388888888888886</v>
      </c>
      <c r="J23" s="11">
        <f>[19]Novembro!$E$13</f>
        <v>72.083333333333329</v>
      </c>
      <c r="K23" s="11">
        <f>[19]Novembro!$E$14</f>
        <v>76.375</v>
      </c>
      <c r="L23" s="11">
        <f>[19]Novembro!$E$15</f>
        <v>73.083333333333329</v>
      </c>
      <c r="M23" s="11">
        <f>[19]Novembro!$E$16</f>
        <v>66.25</v>
      </c>
      <c r="N23" s="11">
        <f>[19]Novembro!$E$17</f>
        <v>71.083333333333329</v>
      </c>
      <c r="O23" s="11">
        <f>[19]Novembro!$E$18</f>
        <v>85.541666666666671</v>
      </c>
      <c r="P23" s="11">
        <f>[19]Novembro!$E$19</f>
        <v>67.375</v>
      </c>
      <c r="Q23" s="11">
        <f>[19]Novembro!$E$20</f>
        <v>47.875</v>
      </c>
      <c r="R23" s="11">
        <f>[19]Novembro!$E$21</f>
        <v>43.083333333333336</v>
      </c>
      <c r="S23" s="11">
        <f>[19]Novembro!$E$22</f>
        <v>39.416666666666664</v>
      </c>
      <c r="T23" s="11">
        <f>[19]Novembro!$E$23</f>
        <v>37</v>
      </c>
      <c r="U23" s="11">
        <f>[19]Novembro!$E$24</f>
        <v>34.291666666666664</v>
      </c>
      <c r="V23" s="11">
        <f>[19]Novembro!$E$25</f>
        <v>35.5</v>
      </c>
      <c r="W23" s="11">
        <f>[19]Novembro!$E$26</f>
        <v>49.25</v>
      </c>
      <c r="X23" s="11">
        <f>[19]Novembro!$E$27</f>
        <v>52.5</v>
      </c>
      <c r="Y23" s="11">
        <f>[19]Novembro!$E$28</f>
        <v>52</v>
      </c>
      <c r="Z23" s="11">
        <f>[19]Novembro!$E$29</f>
        <v>62.071428571428569</v>
      </c>
      <c r="AA23" s="11">
        <f>[19]Novembro!$E$30</f>
        <v>73.0625</v>
      </c>
      <c r="AB23" s="11">
        <f>[19]Novembro!$E$31</f>
        <v>87.352941176470594</v>
      </c>
      <c r="AC23" s="11">
        <f>[19]Novembro!$E$32</f>
        <v>68.583333333333329</v>
      </c>
      <c r="AD23" s="11">
        <f>[19]Novembro!$E$33</f>
        <v>75.208333333333329</v>
      </c>
      <c r="AE23" s="11">
        <f>[19]Novembro!$E$34</f>
        <v>67.208333333333329</v>
      </c>
      <c r="AF23" s="91">
        <f t="shared" si="2"/>
        <v>58.627029256146905</v>
      </c>
    </row>
    <row r="24" spans="1:36" x14ac:dyDescent="0.2">
      <c r="A24" s="58" t="s">
        <v>169</v>
      </c>
      <c r="B24" s="11" t="str">
        <f>[20]Novembro!$E$5</f>
        <v>*</v>
      </c>
      <c r="C24" s="11" t="str">
        <f>[20]Novembro!$E$6</f>
        <v>*</v>
      </c>
      <c r="D24" s="11" t="str">
        <f>[20]Novembro!$E$7</f>
        <v>*</v>
      </c>
      <c r="E24" s="11" t="str">
        <f>[20]Novembro!$E$8</f>
        <v>*</v>
      </c>
      <c r="F24" s="11" t="str">
        <f>[20]Novembro!$E$9</f>
        <v>*</v>
      </c>
      <c r="G24" s="11" t="str">
        <f>[20]Novembro!$E$10</f>
        <v>*</v>
      </c>
      <c r="H24" s="11" t="str">
        <f>[20]Novembro!$E$11</f>
        <v>*</v>
      </c>
      <c r="I24" s="11" t="str">
        <f>[20]Novembro!$E$12</f>
        <v>*</v>
      </c>
      <c r="J24" s="11" t="str">
        <f>[20]Novembro!$E$13</f>
        <v>*</v>
      </c>
      <c r="K24" s="11" t="str">
        <f>[20]Novembro!$E$14</f>
        <v>*</v>
      </c>
      <c r="L24" s="11" t="str">
        <f>[20]Novembro!$E$15</f>
        <v>*</v>
      </c>
      <c r="M24" s="11" t="str">
        <f>[20]Novembro!$E$16</f>
        <v>*</v>
      </c>
      <c r="N24" s="11" t="str">
        <f>[20]Novembro!$E$17</f>
        <v>*</v>
      </c>
      <c r="O24" s="11" t="str">
        <f>[20]Novembro!$E$18</f>
        <v>*</v>
      </c>
      <c r="P24" s="11" t="str">
        <f>[20]Novembro!$E$19</f>
        <v>*</v>
      </c>
      <c r="Q24" s="11" t="str">
        <f>[20]Novembro!$E$20</f>
        <v>*</v>
      </c>
      <c r="R24" s="11" t="str">
        <f>[20]Novembro!$E$21</f>
        <v>*</v>
      </c>
      <c r="S24" s="11" t="str">
        <f>[20]Novembro!$E$22</f>
        <v>*</v>
      </c>
      <c r="T24" s="11" t="str">
        <f>[20]Novembro!$E$23</f>
        <v>*</v>
      </c>
      <c r="U24" s="11" t="str">
        <f>[20]Novembro!$E$24</f>
        <v>*</v>
      </c>
      <c r="V24" s="11" t="str">
        <f>[20]Novembro!$E$25</f>
        <v>*</v>
      </c>
      <c r="W24" s="11" t="str">
        <f>[20]Novembro!$E$26</f>
        <v>*</v>
      </c>
      <c r="X24" s="11" t="str">
        <f>[20]Novembro!$E$27</f>
        <v>*</v>
      </c>
      <c r="Y24" s="11" t="str">
        <f>[20]Novembro!$E$28</f>
        <v>*</v>
      </c>
      <c r="Z24" s="11" t="str">
        <f>[20]Novembro!$E$29</f>
        <v>*</v>
      </c>
      <c r="AA24" s="11" t="str">
        <f>[20]Novembro!$E$30</f>
        <v>*</v>
      </c>
      <c r="AB24" s="11" t="str">
        <f>[20]Novembro!$E$31</f>
        <v>*</v>
      </c>
      <c r="AC24" s="11" t="str">
        <f>[20]Novembro!$E$32</f>
        <v>*</v>
      </c>
      <c r="AD24" s="11" t="str">
        <f>[20]Novembro!$E$33</f>
        <v>*</v>
      </c>
      <c r="AE24" s="11" t="str">
        <f>[20]Novembro!$E$34</f>
        <v>*</v>
      </c>
      <c r="AF24" s="91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[21]Novembro!$E$5</f>
        <v>73</v>
      </c>
      <c r="C25" s="11">
        <f>[21]Novembro!$E$6</f>
        <v>59.083333333333336</v>
      </c>
      <c r="D25" s="11">
        <f>[21]Novembro!$E$7</f>
        <v>62</v>
      </c>
      <c r="E25" s="11">
        <f>[21]Novembro!$E$8</f>
        <v>61</v>
      </c>
      <c r="F25" s="11">
        <f>[21]Novembro!$E$9</f>
        <v>54.75</v>
      </c>
      <c r="G25" s="11">
        <f>[21]Novembro!$E$10</f>
        <v>85.958333333333329</v>
      </c>
      <c r="H25" s="11">
        <f>[21]Novembro!$E$11</f>
        <v>83.083333333333329</v>
      </c>
      <c r="I25" s="11">
        <f>[21]Novembro!$E$12</f>
        <v>85.958333333333329</v>
      </c>
      <c r="J25" s="11">
        <f>[21]Novembro!$E$13</f>
        <v>74.75</v>
      </c>
      <c r="K25" s="11">
        <f>[21]Novembro!$E$14</f>
        <v>80.166666666666671</v>
      </c>
      <c r="L25" s="11">
        <f>[21]Novembro!$E$15</f>
        <v>76</v>
      </c>
      <c r="M25" s="11">
        <f>[21]Novembro!$E$16</f>
        <v>62.041666666666664</v>
      </c>
      <c r="N25" s="11">
        <f>[21]Novembro!$E$17</f>
        <v>67.833333333333329</v>
      </c>
      <c r="O25" s="11">
        <f>[21]Novembro!$E$18</f>
        <v>83.916666666666671</v>
      </c>
      <c r="P25" s="11">
        <f>[21]Novembro!$E$19</f>
        <v>67.375</v>
      </c>
      <c r="Q25" s="11">
        <f>[21]Novembro!$E$20</f>
        <v>55.625</v>
      </c>
      <c r="R25" s="11" t="s">
        <v>226</v>
      </c>
      <c r="S25" s="11">
        <f>[21]Novembro!$E$22</f>
        <v>44.208333333333336</v>
      </c>
      <c r="T25" s="11">
        <f>[21]Novembro!$E$23</f>
        <v>39.583333333333336</v>
      </c>
      <c r="U25" s="11">
        <f>[21]Novembro!$E$24</f>
        <v>45.166666666666664</v>
      </c>
      <c r="V25" s="11">
        <f>[21]Novembro!$E$25</f>
        <v>43.291666666666664</v>
      </c>
      <c r="W25" s="11">
        <f>[21]Novembro!$E$26</f>
        <v>52</v>
      </c>
      <c r="X25" s="11">
        <f>[21]Novembro!$E$27</f>
        <v>60</v>
      </c>
      <c r="Y25" s="11">
        <f>[21]Novembro!$E$28</f>
        <v>59.416666666666664</v>
      </c>
      <c r="Z25" s="11">
        <f>[21]Novembro!$E$29</f>
        <v>52.791666666666664</v>
      </c>
      <c r="AA25" s="11">
        <f>[21]Novembro!$E$30</f>
        <v>68.125</v>
      </c>
      <c r="AB25" s="11">
        <f>[21]Novembro!$E$31</f>
        <v>92.25</v>
      </c>
      <c r="AC25" s="11">
        <f>[21]Novembro!$E$32</f>
        <v>81.958333333333329</v>
      </c>
      <c r="AD25" s="11">
        <f>[21]Novembro!$E$33</f>
        <v>68.625</v>
      </c>
      <c r="AE25" s="11">
        <f>[21]Novembro!$E$34</f>
        <v>64.166666666666671</v>
      </c>
      <c r="AF25" s="91">
        <f t="shared" ref="AF25:AF26" si="3">AVERAGE(B25:AE25)</f>
        <v>65.659482758620683</v>
      </c>
      <c r="AG25" s="12" t="s">
        <v>47</v>
      </c>
      <c r="AJ25" t="s">
        <v>47</v>
      </c>
    </row>
    <row r="26" spans="1:36" x14ac:dyDescent="0.2">
      <c r="A26" s="58" t="s">
        <v>171</v>
      </c>
      <c r="B26" s="11">
        <f>[22]Novembro!$E$5</f>
        <v>55.708333333333336</v>
      </c>
      <c r="C26" s="11">
        <f>[22]Novembro!$E$6</f>
        <v>50.875</v>
      </c>
      <c r="D26" s="11">
        <f>[22]Novembro!$E$7</f>
        <v>62.041666666666664</v>
      </c>
      <c r="E26" s="11">
        <f>[22]Novembro!$E$8</f>
        <v>60.083333333333336</v>
      </c>
      <c r="F26" s="11">
        <f>[22]Novembro!$E$9</f>
        <v>52.916666666666664</v>
      </c>
      <c r="G26" s="11">
        <f>[22]Novembro!$E$10</f>
        <v>73.791666666666671</v>
      </c>
      <c r="H26" s="11">
        <f>[22]Novembro!$E$11</f>
        <v>78.833333333333329</v>
      </c>
      <c r="I26" s="11">
        <f>[22]Novembro!$E$12</f>
        <v>76.25</v>
      </c>
      <c r="J26" s="11">
        <f>[22]Novembro!$E$13</f>
        <v>73</v>
      </c>
      <c r="K26" s="11">
        <f>[22]Novembro!$E$14</f>
        <v>71.666666666666671</v>
      </c>
      <c r="L26" s="11">
        <f>[22]Novembro!$E$15</f>
        <v>75.083333333333329</v>
      </c>
      <c r="M26" s="11">
        <f>[22]Novembro!$E$16</f>
        <v>68.958333333333329</v>
      </c>
      <c r="N26" s="11">
        <f>[22]Novembro!$E$17</f>
        <v>72.083333333333329</v>
      </c>
      <c r="O26" s="11">
        <f>[22]Novembro!$E$18</f>
        <v>84.791666666666671</v>
      </c>
      <c r="P26" s="11">
        <f>[22]Novembro!$E$19</f>
        <v>65.625</v>
      </c>
      <c r="Q26" s="11">
        <f>[22]Novembro!$E$20</f>
        <v>42.5</v>
      </c>
      <c r="R26" s="11">
        <f>[22]Novembro!$E$21</f>
        <v>45.375</v>
      </c>
      <c r="S26" s="11">
        <f>[22]Novembro!$E$22</f>
        <v>44.458333333333336</v>
      </c>
      <c r="T26" s="11">
        <f>[22]Novembro!$E$23</f>
        <v>43.666666666666664</v>
      </c>
      <c r="U26" s="11">
        <f>[22]Novembro!$E$24</f>
        <v>40</v>
      </c>
      <c r="V26" s="11">
        <f>[22]Novembro!$E$25</f>
        <v>43.125</v>
      </c>
      <c r="W26" s="11">
        <f>[22]Novembro!$E$26</f>
        <v>56.25</v>
      </c>
      <c r="X26" s="11">
        <f>[22]Novembro!$E$27</f>
        <v>63.708333333333336</v>
      </c>
      <c r="Y26" s="11">
        <f>[22]Novembro!$E$28</f>
        <v>64.166666666666671</v>
      </c>
      <c r="Z26" s="11">
        <f>[22]Novembro!$E$29</f>
        <v>70.583333333333329</v>
      </c>
      <c r="AA26" s="11">
        <f>[22]Novembro!$E$30</f>
        <v>78.958333333333329</v>
      </c>
      <c r="AB26" s="11">
        <f>[22]Novembro!$E$31</f>
        <v>88.333333333333329</v>
      </c>
      <c r="AC26" s="11">
        <f>[22]Novembro!$E$32</f>
        <v>78.25</v>
      </c>
      <c r="AD26" s="11">
        <f>[22]Novembro!$E$33</f>
        <v>74.541666666666671</v>
      </c>
      <c r="AE26" s="11">
        <f>[22]Novembro!$E$34</f>
        <v>67.041666666666671</v>
      </c>
      <c r="AF26" s="91">
        <f t="shared" si="3"/>
        <v>64.088888888888889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[23]Novembro!$E$5</f>
        <v>77.083333333333329</v>
      </c>
      <c r="C27" s="11">
        <f>[23]Novembro!$E$6</f>
        <v>62.791666666666664</v>
      </c>
      <c r="D27" s="11">
        <f>[23]Novembro!$E$7</f>
        <v>58.333333333333336</v>
      </c>
      <c r="E27" s="11">
        <f>[23]Novembro!$E$8</f>
        <v>57.833333333333336</v>
      </c>
      <c r="F27" s="11">
        <f>[23]Novembro!$E$9</f>
        <v>58.166666666666664</v>
      </c>
      <c r="G27" s="11">
        <f>[23]Novembro!$E$10</f>
        <v>82.125</v>
      </c>
      <c r="H27" s="11">
        <f>[23]Novembro!$E$11</f>
        <v>81.416666666666671</v>
      </c>
      <c r="I27" s="11">
        <f>[23]Novembro!$E$12</f>
        <v>83.944444444444443</v>
      </c>
      <c r="J27" s="11">
        <f>[23]Novembro!$E$13</f>
        <v>77.217391304347828</v>
      </c>
      <c r="K27" s="11">
        <f>[23]Novembro!$E$14</f>
        <v>80.260869565217391</v>
      </c>
      <c r="L27" s="11">
        <f>[23]Novembro!$E$15</f>
        <v>70.666666666666671</v>
      </c>
      <c r="M27" s="11">
        <f>[23]Novembro!$E$16</f>
        <v>61.541666666666664</v>
      </c>
      <c r="N27" s="11">
        <f>[23]Novembro!$E$17</f>
        <v>62.416666666666664</v>
      </c>
      <c r="O27" s="11">
        <f>[23]Novembro!$E$18</f>
        <v>76.166666666666671</v>
      </c>
      <c r="P27" s="11">
        <f>[23]Novembro!$E$19</f>
        <v>62.458333333333336</v>
      </c>
      <c r="Q27" s="11">
        <f>[23]Novembro!$E$20</f>
        <v>50.75</v>
      </c>
      <c r="R27" s="11">
        <f>[23]Novembro!$E$21</f>
        <v>48.791666666666664</v>
      </c>
      <c r="S27" s="11">
        <f>[23]Novembro!$E$22</f>
        <v>43.875</v>
      </c>
      <c r="T27" s="11">
        <f>[23]Novembro!$E$23</f>
        <v>40.125</v>
      </c>
      <c r="U27" s="11">
        <f>[23]Novembro!$E$24</f>
        <v>41.083333333333336</v>
      </c>
      <c r="V27" s="11">
        <f>[23]Novembro!$E$25</f>
        <v>43.458333333333336</v>
      </c>
      <c r="W27" s="11">
        <f>[23]Novembro!$E$26</f>
        <v>50.5</v>
      </c>
      <c r="X27" s="11">
        <f>[23]Novembro!$E$27</f>
        <v>55.541666666666664</v>
      </c>
      <c r="Y27" s="11">
        <f>[23]Novembro!$E$28</f>
        <v>56.958333333333336</v>
      </c>
      <c r="Z27" s="11">
        <f>[23]Novembro!$E$29</f>
        <v>53.083333333333336</v>
      </c>
      <c r="AA27" s="11">
        <f>[23]Novembro!$E$30</f>
        <v>67</v>
      </c>
      <c r="AB27" s="11">
        <f>[23]Novembro!$E$31</f>
        <v>92.61904761904762</v>
      </c>
      <c r="AC27" s="11">
        <f>[23]Novembro!$E$32</f>
        <v>81.5</v>
      </c>
      <c r="AD27" s="11">
        <f>[23]Novembro!$E$33</f>
        <v>70.125</v>
      </c>
      <c r="AE27" s="11">
        <f>[23]Novembro!$E$34</f>
        <v>64.416666666666671</v>
      </c>
      <c r="AF27" s="91">
        <f t="shared" si="2"/>
        <v>63.741669542213018</v>
      </c>
    </row>
    <row r="28" spans="1:36" x14ac:dyDescent="0.2">
      <c r="A28" s="58" t="s">
        <v>9</v>
      </c>
      <c r="B28" s="11">
        <f>[24]Novembro!$E$5</f>
        <v>43.363636363636367</v>
      </c>
      <c r="C28" s="11">
        <f>[24]Novembro!$E$6</f>
        <v>40.416666666666664</v>
      </c>
      <c r="D28" s="11">
        <f>[24]Novembro!$E$7</f>
        <v>36.222222222222221</v>
      </c>
      <c r="E28" s="11">
        <f>[24]Novembro!$E$8</f>
        <v>45.166666666666664</v>
      </c>
      <c r="F28" s="11">
        <f>[24]Novembro!$E$9</f>
        <v>50.083333333333336</v>
      </c>
      <c r="G28" s="11">
        <f>[24]Novembro!$E$10</f>
        <v>65.818181818181813</v>
      </c>
      <c r="H28" s="11">
        <f>[24]Novembro!$E$11</f>
        <v>66.909090909090907</v>
      </c>
      <c r="I28" s="11">
        <f>[24]Novembro!$E$12</f>
        <v>78.8</v>
      </c>
      <c r="J28" s="11">
        <f>[24]Novembro!$E$13</f>
        <v>64.642857142857139</v>
      </c>
      <c r="K28" s="11">
        <f>[24]Novembro!$E$14</f>
        <v>71.599999999999994</v>
      </c>
      <c r="L28" s="11">
        <f>[24]Novembro!$E$15</f>
        <v>74.95</v>
      </c>
      <c r="M28" s="11">
        <f>[24]Novembro!$E$16</f>
        <v>65.333333333333329</v>
      </c>
      <c r="N28" s="11">
        <f>[24]Novembro!$E$17</f>
        <v>64.833333333333329</v>
      </c>
      <c r="O28" s="11">
        <f>[24]Novembro!$E$18</f>
        <v>84.916666666666671</v>
      </c>
      <c r="P28" s="11">
        <f>[24]Novembro!$E$19</f>
        <v>65.333333333333329</v>
      </c>
      <c r="Q28" s="11">
        <f>[24]Novembro!$E$20</f>
        <v>44</v>
      </c>
      <c r="R28" s="11">
        <f>[24]Novembro!$E$21</f>
        <v>48.625</v>
      </c>
      <c r="S28" s="11">
        <f>[24]Novembro!$E$22</f>
        <v>43.375</v>
      </c>
      <c r="T28" s="11">
        <f>[24]Novembro!$E$23</f>
        <v>43.875</v>
      </c>
      <c r="U28" s="11">
        <f>[24]Novembro!$E$24</f>
        <v>40.333333333333336</v>
      </c>
      <c r="V28" s="11">
        <f>[24]Novembro!$E$25</f>
        <v>43.782608695652172</v>
      </c>
      <c r="W28" s="11">
        <f>[24]Novembro!$E$26</f>
        <v>47.789473684210527</v>
      </c>
      <c r="X28" s="11">
        <f>[24]Novembro!$E$27</f>
        <v>57.222222222222221</v>
      </c>
      <c r="Y28" s="11">
        <f>[24]Novembro!$E$28</f>
        <v>59.705882352941174</v>
      </c>
      <c r="Z28" s="11">
        <f>[24]Novembro!$E$29</f>
        <v>53.45</v>
      </c>
      <c r="AA28" s="11">
        <f>[24]Novembro!$E$30</f>
        <v>70.578947368421055</v>
      </c>
      <c r="AB28" s="11">
        <f>[24]Novembro!$E$31</f>
        <v>89.066666666666663</v>
      </c>
      <c r="AC28" s="11">
        <f>[24]Novembro!$E$32</f>
        <v>68.875</v>
      </c>
      <c r="AD28" s="11">
        <f>[24]Novembro!$E$33</f>
        <v>69.208333333333329</v>
      </c>
      <c r="AE28" s="11">
        <f>[24]Novembro!$E$34</f>
        <v>68.375</v>
      </c>
      <c r="AF28" s="91">
        <f t="shared" si="2"/>
        <v>58.888392981536747</v>
      </c>
      <c r="AI28" t="s">
        <v>47</v>
      </c>
    </row>
    <row r="29" spans="1:36" x14ac:dyDescent="0.2">
      <c r="A29" s="58" t="s">
        <v>42</v>
      </c>
      <c r="B29" s="11">
        <f>[25]Novembro!$E$5</f>
        <v>62.291666666666664</v>
      </c>
      <c r="C29" s="11">
        <f>[25]Novembro!$E$6</f>
        <v>61</v>
      </c>
      <c r="D29" s="11">
        <f>[25]Novembro!$E$7</f>
        <v>59.5</v>
      </c>
      <c r="E29" s="11">
        <f>[25]Novembro!$E$8</f>
        <v>58.625</v>
      </c>
      <c r="F29" s="11">
        <f>[25]Novembro!$E$9</f>
        <v>56.833333333333336</v>
      </c>
      <c r="G29" s="11">
        <f>[25]Novembro!$E$10</f>
        <v>74</v>
      </c>
      <c r="H29" s="11">
        <f>[25]Novembro!$E$11</f>
        <v>79.791666666666671</v>
      </c>
      <c r="I29" s="11">
        <f>[25]Novembro!$E$12</f>
        <v>84.583333333333329</v>
      </c>
      <c r="J29" s="11">
        <f>[25]Novembro!$E$13</f>
        <v>75.541666666666671</v>
      </c>
      <c r="K29" s="11">
        <f>[25]Novembro!$E$14</f>
        <v>83.142857142857139</v>
      </c>
      <c r="L29" s="11">
        <f>[25]Novembro!$E$15</f>
        <v>73.769230769230774</v>
      </c>
      <c r="M29" s="11">
        <f>[25]Novembro!$E$16</f>
        <v>73.916666666666671</v>
      </c>
      <c r="N29" s="11">
        <f>[25]Novembro!$E$17</f>
        <v>78.541666666666671</v>
      </c>
      <c r="O29" s="11">
        <f>[25]Novembro!$E$18</f>
        <v>90.75</v>
      </c>
      <c r="P29" s="11">
        <f>[25]Novembro!$E$19</f>
        <v>79</v>
      </c>
      <c r="Q29" s="11">
        <f>[25]Novembro!$E$20</f>
        <v>62.5</v>
      </c>
      <c r="R29" s="11">
        <f>[25]Novembro!$E$21</f>
        <v>60.875</v>
      </c>
      <c r="S29" s="11">
        <f>[25]Novembro!$E$22</f>
        <v>62.25</v>
      </c>
      <c r="T29" s="11">
        <f>[25]Novembro!$E$23</f>
        <v>61.333333333333336</v>
      </c>
      <c r="U29" s="11">
        <f>[25]Novembro!$E$24</f>
        <v>62.833333333333336</v>
      </c>
      <c r="V29" s="11">
        <f>[25]Novembro!$E$25</f>
        <v>63.625</v>
      </c>
      <c r="W29" s="11">
        <f>[25]Novembro!$E$26</f>
        <v>71.708333333333329</v>
      </c>
      <c r="X29" s="11">
        <f>[25]Novembro!$E$27</f>
        <v>69.583333333333329</v>
      </c>
      <c r="Y29" s="11">
        <f>[25]Novembro!$E$28</f>
        <v>70.875</v>
      </c>
      <c r="Z29" s="11">
        <f>[25]Novembro!$E$29</f>
        <v>70.625</v>
      </c>
      <c r="AA29" s="11">
        <f>[25]Novembro!$E$30</f>
        <v>69.416666666666671</v>
      </c>
      <c r="AB29" s="11">
        <f>[25]Novembro!$E$31</f>
        <v>82.416666666666671</v>
      </c>
      <c r="AC29" s="11">
        <f>[25]Novembro!$E$32</f>
        <v>84.36363636363636</v>
      </c>
      <c r="AD29" s="11">
        <f>[25]Novembro!$E$33</f>
        <v>75.541666666666671</v>
      </c>
      <c r="AE29" s="11">
        <f>[25]Novembro!$E$34</f>
        <v>72.333333333333329</v>
      </c>
      <c r="AF29" s="91">
        <f t="shared" si="2"/>
        <v>71.052246364746367</v>
      </c>
      <c r="AJ29" t="s">
        <v>47</v>
      </c>
    </row>
    <row r="30" spans="1:36" x14ac:dyDescent="0.2">
      <c r="A30" s="58" t="s">
        <v>10</v>
      </c>
      <c r="B30" s="11">
        <f>[26]Novembro!$E$5</f>
        <v>65.375</v>
      </c>
      <c r="C30" s="11">
        <f>[26]Novembro!$E$6</f>
        <v>53.708333333333336</v>
      </c>
      <c r="D30" s="11">
        <f>[26]Novembro!$E$7</f>
        <v>53.75</v>
      </c>
      <c r="E30" s="11">
        <f>[26]Novembro!$E$8</f>
        <v>53.458333333333336</v>
      </c>
      <c r="F30" s="11">
        <f>[26]Novembro!$E$9</f>
        <v>49.791666666666664</v>
      </c>
      <c r="G30" s="11">
        <f>[26]Novembro!$E$10</f>
        <v>78.958333333333329</v>
      </c>
      <c r="H30" s="11">
        <f>[26]Novembro!$E$11</f>
        <v>82.708333333333329</v>
      </c>
      <c r="I30" s="11">
        <f>[26]Novembro!$E$12</f>
        <v>84.291666666666671</v>
      </c>
      <c r="J30" s="11">
        <f>[26]Novembro!$E$13</f>
        <v>76.458333333333329</v>
      </c>
      <c r="K30" s="11">
        <f>[26]Novembro!$E$14</f>
        <v>85.75</v>
      </c>
      <c r="L30" s="11">
        <f>[26]Novembro!$E$15</f>
        <v>77.125</v>
      </c>
      <c r="M30" s="11">
        <f>[26]Novembro!$E$16</f>
        <v>66.416666666666671</v>
      </c>
      <c r="N30" s="11">
        <f>[26]Novembro!$E$17</f>
        <v>69.875</v>
      </c>
      <c r="O30" s="11">
        <f>[26]Novembro!$E$18</f>
        <v>84.791666666666671</v>
      </c>
      <c r="P30" s="11">
        <f>[26]Novembro!$E$19</f>
        <v>66.333333333333329</v>
      </c>
      <c r="Q30" s="11">
        <f>[26]Novembro!$E$20</f>
        <v>50.625</v>
      </c>
      <c r="R30" s="11">
        <f>[26]Novembro!$E$21</f>
        <v>50.125</v>
      </c>
      <c r="S30" s="11">
        <f>[26]Novembro!$E$22</f>
        <v>44.125</v>
      </c>
      <c r="T30" s="11">
        <f>[26]Novembro!$E$23</f>
        <v>43</v>
      </c>
      <c r="U30" s="11">
        <f>[26]Novembro!$E$24</f>
        <v>41.916666666666664</v>
      </c>
      <c r="V30" s="11">
        <f>[26]Novembro!$E$25</f>
        <v>52.708333333333336</v>
      </c>
      <c r="W30" s="11">
        <f>[26]Novembro!$E$26</f>
        <v>59.666666666666664</v>
      </c>
      <c r="X30" s="11">
        <f>[26]Novembro!$E$27</f>
        <v>67.791666666666671</v>
      </c>
      <c r="Y30" s="11">
        <f>[26]Novembro!$E$28</f>
        <v>60.291666666666664</v>
      </c>
      <c r="Z30" s="11">
        <f>[26]Novembro!$E$29</f>
        <v>57.083333333333336</v>
      </c>
      <c r="AA30" s="11">
        <f>[26]Novembro!$E$30</f>
        <v>69.333333333333329</v>
      </c>
      <c r="AB30" s="11">
        <f>[26]Novembro!$E$31</f>
        <v>92.458333333333329</v>
      </c>
      <c r="AC30" s="11">
        <f>[26]Novembro!$E$32</f>
        <v>83.125</v>
      </c>
      <c r="AD30" s="11">
        <f>[26]Novembro!$E$33</f>
        <v>70.458333333333329</v>
      </c>
      <c r="AE30" s="11">
        <f>[26]Novembro!$E$34</f>
        <v>63.458333333333336</v>
      </c>
      <c r="AF30" s="91">
        <f t="shared" si="2"/>
        <v>65.165277777777774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[27]Novembro!$E$5</f>
        <v>57.769230769230766</v>
      </c>
      <c r="C31" s="11">
        <f>[27]Novembro!$E$6</f>
        <v>53.666666666666664</v>
      </c>
      <c r="D31" s="11">
        <f>[27]Novembro!$E$7</f>
        <v>56.18181818181818</v>
      </c>
      <c r="E31" s="11">
        <f>[27]Novembro!$E$8</f>
        <v>53</v>
      </c>
      <c r="F31" s="11">
        <f>[27]Novembro!$E$9</f>
        <v>55</v>
      </c>
      <c r="G31" s="11">
        <f>[27]Novembro!$E$10</f>
        <v>66.928571428571431</v>
      </c>
      <c r="H31" s="11">
        <f>[27]Novembro!$E$11</f>
        <v>73.705882352941174</v>
      </c>
      <c r="I31" s="11">
        <f>[27]Novembro!$E$12</f>
        <v>72.125</v>
      </c>
      <c r="J31" s="11">
        <f>[27]Novembro!$E$13</f>
        <v>66.722222222222229</v>
      </c>
      <c r="K31" s="11">
        <f>[27]Novembro!$E$14</f>
        <v>75.1875</v>
      </c>
      <c r="L31" s="11">
        <f>[27]Novembro!$E$15</f>
        <v>69.388888888888886</v>
      </c>
      <c r="M31" s="11">
        <f>[27]Novembro!$E$16</f>
        <v>63.235294117647058</v>
      </c>
      <c r="N31" s="11">
        <f>[27]Novembro!$E$17</f>
        <v>74.777777777777771</v>
      </c>
      <c r="O31" s="11">
        <f>[27]Novembro!$E$18</f>
        <v>83.588235294117652</v>
      </c>
      <c r="P31" s="11">
        <f>[27]Novembro!$E$19</f>
        <v>57.444444444444443</v>
      </c>
      <c r="Q31" s="11">
        <f>[27]Novembro!$E$20</f>
        <v>40.352941176470587</v>
      </c>
      <c r="R31" s="11">
        <f>[27]Novembro!$E$21</f>
        <v>39.133333333333333</v>
      </c>
      <c r="S31" s="11">
        <f>[27]Novembro!$E$22</f>
        <v>38.5625</v>
      </c>
      <c r="T31" s="11">
        <f>[27]Novembro!$E$23</f>
        <v>37.307692307692307</v>
      </c>
      <c r="U31" s="11">
        <f>[27]Novembro!$E$24</f>
        <v>36.909090909090907</v>
      </c>
      <c r="V31" s="11">
        <f>[27]Novembro!$E$25</f>
        <v>45.93333333333333</v>
      </c>
      <c r="W31" s="11">
        <f>[27]Novembro!$E$26</f>
        <v>53.6</v>
      </c>
      <c r="X31" s="11">
        <f>[27]Novembro!$E$27</f>
        <v>53.8125</v>
      </c>
      <c r="Y31" s="11">
        <f>[27]Novembro!$E$28</f>
        <v>51.5625</v>
      </c>
      <c r="Z31" s="11">
        <f>[27]Novembro!$E$29</f>
        <v>64.6875</v>
      </c>
      <c r="AA31" s="11">
        <f>[27]Novembro!$E$30</f>
        <v>78.882352941176464</v>
      </c>
      <c r="AB31" s="11">
        <f>[27]Novembro!$E$31</f>
        <v>92.647058823529406</v>
      </c>
      <c r="AC31" s="11">
        <f>[27]Novembro!$E$32</f>
        <v>80.13333333333334</v>
      </c>
      <c r="AD31" s="11">
        <f>[27]Novembro!$E$33</f>
        <v>74.277777777777771</v>
      </c>
      <c r="AE31" s="11">
        <f>[27]Novembro!$E$34</f>
        <v>61.764705882352942</v>
      </c>
      <c r="AF31" s="91">
        <f>AVERAGE(B31:AE31)</f>
        <v>60.942938398747245</v>
      </c>
      <c r="AG31" s="12" t="s">
        <v>47</v>
      </c>
      <c r="AI31" t="s">
        <v>47</v>
      </c>
    </row>
    <row r="32" spans="1:36" x14ac:dyDescent="0.2">
      <c r="A32" s="58" t="s">
        <v>11</v>
      </c>
      <c r="B32" s="11">
        <f>[28]Novembro!$E$5</f>
        <v>46.733333333333334</v>
      </c>
      <c r="C32" s="11">
        <f>[28]Novembro!$E$6</f>
        <v>45.789473684210527</v>
      </c>
      <c r="D32" s="11">
        <f>[28]Novembro!$E$7</f>
        <v>52.5</v>
      </c>
      <c r="E32" s="11">
        <f>[28]Novembro!$E$8</f>
        <v>38.06666666666667</v>
      </c>
      <c r="F32" s="11">
        <f>[28]Novembro!$E$9</f>
        <v>45.19047619047619</v>
      </c>
      <c r="G32" s="11">
        <f>[28]Novembro!$E$10</f>
        <v>53.25</v>
      </c>
      <c r="H32" s="11">
        <f>[28]Novembro!$E$11</f>
        <v>71.307692307692307</v>
      </c>
      <c r="I32" s="11">
        <f>[28]Novembro!$E$12</f>
        <v>60.4</v>
      </c>
      <c r="J32" s="11">
        <f>[28]Novembro!$E$13</f>
        <v>56.5</v>
      </c>
      <c r="K32" s="11">
        <f>[28]Novembro!$E$14</f>
        <v>74.5</v>
      </c>
      <c r="L32" s="11">
        <f>[28]Novembro!$E$15</f>
        <v>55</v>
      </c>
      <c r="M32" s="11" t="str">
        <f>[28]Novembro!$E$16</f>
        <v>*</v>
      </c>
      <c r="N32" s="11" t="str">
        <f>[28]Novembro!$E$17</f>
        <v>*</v>
      </c>
      <c r="O32" s="11" t="str">
        <f>[28]Novembro!$E$18</f>
        <v>*</v>
      </c>
      <c r="P32" s="11" t="str">
        <f>[28]Novembro!$E$19</f>
        <v>*</v>
      </c>
      <c r="Q32" s="11" t="str">
        <f>[28]Novembro!$E$20</f>
        <v>*</v>
      </c>
      <c r="R32" s="11" t="str">
        <f>[28]Novembro!$E$21</f>
        <v>*</v>
      </c>
      <c r="S32" s="11" t="str">
        <f>[28]Novembro!$E$22</f>
        <v>*</v>
      </c>
      <c r="T32" s="11" t="str">
        <f>[28]Novembro!$E$23</f>
        <v>*</v>
      </c>
      <c r="U32" s="11" t="str">
        <f>[28]Novembro!$E$24</f>
        <v>*</v>
      </c>
      <c r="V32" s="11">
        <f>[28]Novembro!$E$25</f>
        <v>47</v>
      </c>
      <c r="W32" s="11" t="str">
        <f>[28]Novembro!$E$26</f>
        <v>*</v>
      </c>
      <c r="X32" s="11" t="str">
        <f>[28]Novembro!$E$27</f>
        <v>*</v>
      </c>
      <c r="Y32" s="11" t="str">
        <f>[28]Novembro!$E$28</f>
        <v>*</v>
      </c>
      <c r="Z32" s="11" t="str">
        <f>[28]Novembro!$E$29</f>
        <v>*</v>
      </c>
      <c r="AA32" s="11" t="str">
        <f>[28]Novembro!$E$30</f>
        <v>*</v>
      </c>
      <c r="AB32" s="11" t="str">
        <f>[28]Novembro!$E$31</f>
        <v>*</v>
      </c>
      <c r="AC32" s="11" t="str">
        <f>[28]Novembro!$E$32</f>
        <v>*</v>
      </c>
      <c r="AD32" s="11" t="str">
        <f>[28]Novembro!$E$33</f>
        <v>*</v>
      </c>
      <c r="AE32" s="11" t="str">
        <f>[28]Novembro!$E$34</f>
        <v>*</v>
      </c>
      <c r="AF32" s="91">
        <f t="shared" si="2"/>
        <v>53.853136848531584</v>
      </c>
      <c r="AJ32" t="s">
        <v>47</v>
      </c>
    </row>
    <row r="33" spans="1:37" s="5" customFormat="1" x14ac:dyDescent="0.2">
      <c r="A33" s="58" t="s">
        <v>12</v>
      </c>
      <c r="B33" s="11">
        <f>[29]Novembro!$E$5</f>
        <v>64.916666666666671</v>
      </c>
      <c r="C33" s="11">
        <f>[29]Novembro!$E$6</f>
        <v>54.416666666666664</v>
      </c>
      <c r="D33" s="11">
        <f>[29]Novembro!$E$7</f>
        <v>50.916666666666664</v>
      </c>
      <c r="E33" s="11">
        <f>[29]Novembro!$E$8</f>
        <v>51.130434782608695</v>
      </c>
      <c r="F33" s="11">
        <f>[29]Novembro!$E$9</f>
        <v>42</v>
      </c>
      <c r="G33" s="11" t="str">
        <f>[29]Novembro!$E$10</f>
        <v>*</v>
      </c>
      <c r="H33" s="11" t="str">
        <f>[29]Novembro!$E$11</f>
        <v>*</v>
      </c>
      <c r="I33" s="11" t="str">
        <f>[29]Novembro!$E$12</f>
        <v>*</v>
      </c>
      <c r="J33" s="11" t="str">
        <f>[29]Novembro!$E$13</f>
        <v>*</v>
      </c>
      <c r="K33" s="11" t="str">
        <f>[29]Novembro!$E$14</f>
        <v>*</v>
      </c>
      <c r="L33" s="11" t="str">
        <f>[29]Novembro!$E$15</f>
        <v>*</v>
      </c>
      <c r="M33" s="11" t="str">
        <f>[29]Novembro!$E$16</f>
        <v>*</v>
      </c>
      <c r="N33" s="11" t="str">
        <f>[29]Novembro!$E$17</f>
        <v>*</v>
      </c>
      <c r="O33" s="11" t="str">
        <f>[29]Novembro!$E$18</f>
        <v>*</v>
      </c>
      <c r="P33" s="11" t="str">
        <f>[29]Novembro!$E$19</f>
        <v>*</v>
      </c>
      <c r="Q33" s="11" t="str">
        <f>[29]Novembro!$E$20</f>
        <v>*</v>
      </c>
      <c r="R33" s="11" t="str">
        <f>[29]Novembro!$E$21</f>
        <v>*</v>
      </c>
      <c r="S33" s="11" t="str">
        <f>[29]Novembro!$E$22</f>
        <v>*</v>
      </c>
      <c r="T33" s="11" t="str">
        <f>[29]Novembro!$E$23</f>
        <v>*</v>
      </c>
      <c r="U33" s="11" t="str">
        <f>[29]Novembro!$E$24</f>
        <v>*</v>
      </c>
      <c r="V33" s="11" t="str">
        <f>[29]Novembro!$E$25</f>
        <v>*</v>
      </c>
      <c r="W33" s="11">
        <f>[29]Novembro!$E$26</f>
        <v>51.909090909090907</v>
      </c>
      <c r="X33" s="11">
        <f>[29]Novembro!$E$27</f>
        <v>68</v>
      </c>
      <c r="Y33" s="11">
        <f>[29]Novembro!$E$28</f>
        <v>65.63636363636364</v>
      </c>
      <c r="Z33" s="11">
        <f>[29]Novembro!$E$29</f>
        <v>70.826086956521735</v>
      </c>
      <c r="AA33" s="11">
        <f>[29]Novembro!$E$30</f>
        <v>67.75</v>
      </c>
      <c r="AB33" s="11">
        <f>[29]Novembro!$E$31</f>
        <v>83</v>
      </c>
      <c r="AC33" s="11">
        <f>[29]Novembro!$E$32</f>
        <v>84.625</v>
      </c>
      <c r="AD33" s="11">
        <f>[29]Novembro!$E$33</f>
        <v>76.75</v>
      </c>
      <c r="AE33" s="11">
        <f>[29]Novembro!$E$34</f>
        <v>71.375</v>
      </c>
      <c r="AF33" s="91">
        <f t="shared" si="2"/>
        <v>64.51799830604179</v>
      </c>
      <c r="AJ33" s="5" t="s">
        <v>47</v>
      </c>
    </row>
    <row r="34" spans="1:37" x14ac:dyDescent="0.2">
      <c r="A34" s="58" t="s">
        <v>13</v>
      </c>
      <c r="B34" s="11">
        <f>[30]Novembro!$E$5</f>
        <v>56.294117647058826</v>
      </c>
      <c r="C34" s="11">
        <f>[30]Novembro!$E$6</f>
        <v>52.6875</v>
      </c>
      <c r="D34" s="11">
        <f>[30]Novembro!$E$7</f>
        <v>46.18181818181818</v>
      </c>
      <c r="E34" s="11">
        <f>[30]Novembro!$E$8</f>
        <v>42.785714285714285</v>
      </c>
      <c r="F34" s="11">
        <f>[30]Novembro!$E$9</f>
        <v>44</v>
      </c>
      <c r="G34" s="11">
        <f>[30]Novembro!$E$10</f>
        <v>67.333333333333329</v>
      </c>
      <c r="H34" s="11">
        <f>[30]Novembro!$E$11</f>
        <v>73.411764705882348</v>
      </c>
      <c r="I34" s="11">
        <f>[30]Novembro!$E$12</f>
        <v>74.0625</v>
      </c>
      <c r="J34" s="11">
        <f>[30]Novembro!$E$13</f>
        <v>65.8</v>
      </c>
      <c r="K34" s="11">
        <f>[30]Novembro!$E$14</f>
        <v>72.375</v>
      </c>
      <c r="L34" s="11">
        <f>[30]Novembro!$E$15</f>
        <v>73.304347826086953</v>
      </c>
      <c r="M34" s="11">
        <f>[30]Novembro!$E$16</f>
        <v>67.909090909090907</v>
      </c>
      <c r="N34" s="11">
        <f>[30]Novembro!$E$17</f>
        <v>67.476190476190482</v>
      </c>
      <c r="O34" s="11">
        <f>[30]Novembro!$E$18</f>
        <v>81.222222222222229</v>
      </c>
      <c r="P34" s="11">
        <f>[30]Novembro!$E$19</f>
        <v>69.166666666666671</v>
      </c>
      <c r="Q34" s="11">
        <f>[30]Novembro!$E$20</f>
        <v>60.909090909090907</v>
      </c>
      <c r="R34" s="11">
        <f>[30]Novembro!$E$21</f>
        <v>50.65</v>
      </c>
      <c r="S34" s="11">
        <f>[30]Novembro!$E$22</f>
        <v>57.684210526315788</v>
      </c>
      <c r="T34" s="11">
        <f>[30]Novembro!$E$23</f>
        <v>55.111111111111114</v>
      </c>
      <c r="U34" s="11">
        <f>[30]Novembro!$E$24</f>
        <v>55.6875</v>
      </c>
      <c r="V34" s="11">
        <f>[30]Novembro!$E$25</f>
        <v>51.272727272727273</v>
      </c>
      <c r="W34" s="11">
        <f>[30]Novembro!$E$26</f>
        <v>52.272727272727273</v>
      </c>
      <c r="X34" s="11">
        <f>[30]Novembro!$E$27</f>
        <v>61.615384615384613</v>
      </c>
      <c r="Y34" s="11">
        <f>[30]Novembro!$E$28</f>
        <v>63.307692307692307</v>
      </c>
      <c r="Z34" s="11">
        <f>[30]Novembro!$E$29</f>
        <v>53.642857142857146</v>
      </c>
      <c r="AA34" s="11">
        <f>[30]Novembro!$E$30</f>
        <v>51.142857142857146</v>
      </c>
      <c r="AB34" s="11">
        <f>[30]Novembro!$E$31</f>
        <v>82.3</v>
      </c>
      <c r="AC34" s="11">
        <f>[30]Novembro!$E$32</f>
        <v>75.785714285714292</v>
      </c>
      <c r="AD34" s="11">
        <f>[30]Novembro!$E$33</f>
        <v>61.454545454545453</v>
      </c>
      <c r="AE34" s="11">
        <f>[30]Novembro!$E$34</f>
        <v>56.53846153846154</v>
      </c>
      <c r="AF34" s="91">
        <f t="shared" si="2"/>
        <v>61.446171527784955</v>
      </c>
      <c r="AI34" t="s">
        <v>47</v>
      </c>
    </row>
    <row r="35" spans="1:37" x14ac:dyDescent="0.2">
      <c r="A35" s="58" t="s">
        <v>173</v>
      </c>
      <c r="B35" s="11">
        <f>[31]Novembro!$E$5</f>
        <v>55.541666666666664</v>
      </c>
      <c r="C35" s="11">
        <f>[31]Novembro!$E$6</f>
        <v>53.875</v>
      </c>
      <c r="D35" s="11">
        <f>[31]Novembro!$E$7</f>
        <v>59.291666666666664</v>
      </c>
      <c r="E35" s="11">
        <f>[31]Novembro!$E$8</f>
        <v>59.75</v>
      </c>
      <c r="F35" s="11">
        <f>[31]Novembro!$E$9</f>
        <v>54.5</v>
      </c>
      <c r="G35" s="11">
        <f>[31]Novembro!$E$10</f>
        <v>68.583333333333329</v>
      </c>
      <c r="H35" s="11">
        <f>[31]Novembro!$E$11</f>
        <v>75.75</v>
      </c>
      <c r="I35" s="11">
        <f>[31]Novembro!$E$12</f>
        <v>80.333333333333329</v>
      </c>
      <c r="J35" s="11">
        <f>[31]Novembro!$E$13</f>
        <v>79.666666666666671</v>
      </c>
      <c r="K35" s="11">
        <f>[31]Novembro!$E$14</f>
        <v>80.208333333333329</v>
      </c>
      <c r="L35" s="11">
        <f>[31]Novembro!$E$15</f>
        <v>79.208333333333329</v>
      </c>
      <c r="M35" s="11">
        <f>[31]Novembro!$E$16</f>
        <v>73.75</v>
      </c>
      <c r="N35" s="11">
        <f>[31]Novembro!$E$17</f>
        <v>70.958333333333329</v>
      </c>
      <c r="O35" s="11">
        <f>[31]Novembro!$E$18</f>
        <v>83.291666666666671</v>
      </c>
      <c r="P35" s="11">
        <f>[31]Novembro!$E$19</f>
        <v>77.125</v>
      </c>
      <c r="Q35" s="11">
        <f>[31]Novembro!$E$20</f>
        <v>65.208333333333329</v>
      </c>
      <c r="R35" s="11">
        <f>[31]Novembro!$E$21</f>
        <v>57.458333333333336</v>
      </c>
      <c r="S35" s="11">
        <f>[31]Novembro!$E$22</f>
        <v>49.208333333333336</v>
      </c>
      <c r="T35" s="11">
        <f>[31]Novembro!$E$23</f>
        <v>48.166666666666664</v>
      </c>
      <c r="U35" s="11">
        <f>[31]Novembro!$E$24</f>
        <v>46.458333333333336</v>
      </c>
      <c r="V35" s="11">
        <f>[31]Novembro!$E$25</f>
        <v>51.416666666666664</v>
      </c>
      <c r="W35" s="11">
        <f>[31]Novembro!$E$26</f>
        <v>61.333333333333336</v>
      </c>
      <c r="X35" s="11">
        <f>[31]Novembro!$E$27</f>
        <v>62.5</v>
      </c>
      <c r="Y35" s="11">
        <f>[31]Novembro!$E$28</f>
        <v>66.416666666666671</v>
      </c>
      <c r="Z35" s="11">
        <f>[31]Novembro!$E$29</f>
        <v>71.541666666666671</v>
      </c>
      <c r="AA35" s="11">
        <f>[31]Novembro!$E$30</f>
        <v>74.833333333333329</v>
      </c>
      <c r="AB35" s="11">
        <f>[31]Novembro!$E$31</f>
        <v>79.625</v>
      </c>
      <c r="AC35" s="11">
        <f>[31]Novembro!$E$32</f>
        <v>78.166666666666671</v>
      </c>
      <c r="AD35" s="11">
        <f>[31]Novembro!$E$33</f>
        <v>76.375</v>
      </c>
      <c r="AE35" s="11">
        <f>[31]Novembro!$E$34</f>
        <v>76.916666666666671</v>
      </c>
      <c r="AF35" s="91">
        <f>AVERAGE(B35:AE35)</f>
        <v>67.248611111111117</v>
      </c>
      <c r="AJ35" t="s">
        <v>47</v>
      </c>
    </row>
    <row r="36" spans="1:37" x14ac:dyDescent="0.2">
      <c r="A36" s="58" t="s">
        <v>144</v>
      </c>
      <c r="B36" s="11" t="str">
        <f>[32]Novembro!$E$5</f>
        <v>*</v>
      </c>
      <c r="C36" s="11" t="str">
        <f>[32]Novembro!$E$6</f>
        <v>*</v>
      </c>
      <c r="D36" s="11" t="str">
        <f>[32]Novembro!$E$7</f>
        <v>*</v>
      </c>
      <c r="E36" s="11" t="str">
        <f>[32]Novembro!$E$8</f>
        <v>*</v>
      </c>
      <c r="F36" s="11" t="str">
        <f>[32]Novembro!$E$9</f>
        <v>*</v>
      </c>
      <c r="G36" s="11" t="str">
        <f>[32]Novembro!$E$10</f>
        <v>*</v>
      </c>
      <c r="H36" s="11" t="str">
        <f>[32]Novembro!$E$11</f>
        <v>*</v>
      </c>
      <c r="I36" s="11" t="str">
        <f>[32]Novembro!$E$12</f>
        <v>*</v>
      </c>
      <c r="J36" s="11" t="str">
        <f>[32]Novembro!$E$13</f>
        <v>*</v>
      </c>
      <c r="K36" s="11" t="str">
        <f>[32]Novembro!$E$14</f>
        <v>*</v>
      </c>
      <c r="L36" s="11" t="str">
        <f>[32]Novembro!$E$15</f>
        <v>*</v>
      </c>
      <c r="M36" s="11" t="str">
        <f>[32]Novembro!$E$16</f>
        <v>*</v>
      </c>
      <c r="N36" s="11" t="str">
        <f>[32]Novembro!$E$17</f>
        <v>*</v>
      </c>
      <c r="O36" s="11" t="str">
        <f>[32]Novembro!$E$18</f>
        <v>*</v>
      </c>
      <c r="P36" s="11" t="str">
        <f>[32]Novembro!$E$19</f>
        <v>*</v>
      </c>
      <c r="Q36" s="11" t="str">
        <f>[32]Novembro!$E$20</f>
        <v>*</v>
      </c>
      <c r="R36" s="11" t="str">
        <f>[32]Novembro!$E$21</f>
        <v>*</v>
      </c>
      <c r="S36" s="11" t="str">
        <f>[32]Novembro!$E$22</f>
        <v>*</v>
      </c>
      <c r="T36" s="11" t="str">
        <f>[32]Novembro!$E$23</f>
        <v>*</v>
      </c>
      <c r="U36" s="11" t="str">
        <f>[32]Novembro!$E$24</f>
        <v>*</v>
      </c>
      <c r="V36" s="11" t="str">
        <f>[32]Novembro!$E$25</f>
        <v>*</v>
      </c>
      <c r="W36" s="11" t="str">
        <f>[32]Novembro!$E$26</f>
        <v>*</v>
      </c>
      <c r="X36" s="11" t="str">
        <f>[32]Novembro!$E$27</f>
        <v>*</v>
      </c>
      <c r="Y36" s="11" t="str">
        <f>[32]Novembro!$E$28</f>
        <v>*</v>
      </c>
      <c r="Z36" s="11" t="str">
        <f>[32]Novembro!$E$29</f>
        <v>*</v>
      </c>
      <c r="AA36" s="11" t="str">
        <f>[32]Novembro!$E$30</f>
        <v>*</v>
      </c>
      <c r="AB36" s="11" t="str">
        <f>[32]Novembro!$E$31</f>
        <v>*</v>
      </c>
      <c r="AC36" s="11" t="str">
        <f>[32]Novembro!$E$32</f>
        <v>*</v>
      </c>
      <c r="AD36" s="11" t="str">
        <f>[32]Novembro!$E$33</f>
        <v>*</v>
      </c>
      <c r="AE36" s="11" t="str">
        <f>[32]Novembro!$E$34</f>
        <v>*</v>
      </c>
      <c r="AF36" s="91" t="s">
        <v>226</v>
      </c>
      <c r="AJ36" t="s">
        <v>47</v>
      </c>
    </row>
    <row r="37" spans="1:37" x14ac:dyDescent="0.2">
      <c r="A37" s="58" t="s">
        <v>14</v>
      </c>
      <c r="B37" s="11">
        <f>[33]Novembro!$E$5</f>
        <v>49.958333333333336</v>
      </c>
      <c r="C37" s="11">
        <f>[33]Novembro!$E$6</f>
        <v>58.416666666666664</v>
      </c>
      <c r="D37" s="11">
        <f>[33]Novembro!$E$7</f>
        <v>55.583333333333336</v>
      </c>
      <c r="E37" s="11">
        <f>[33]Novembro!$E$8</f>
        <v>54.958333333333336</v>
      </c>
      <c r="F37" s="11">
        <f>[33]Novembro!$E$9</f>
        <v>54.208333333333336</v>
      </c>
      <c r="G37" s="11">
        <f>[33]Novembro!$E$10</f>
        <v>66.291666666666671</v>
      </c>
      <c r="H37" s="11">
        <f>[33]Novembro!$E$11</f>
        <v>74.458333333333329</v>
      </c>
      <c r="I37" s="11">
        <f>[33]Novembro!$E$12</f>
        <v>79.375</v>
      </c>
      <c r="J37" s="11">
        <f>[33]Novembro!$E$13</f>
        <v>73.75</v>
      </c>
      <c r="K37" s="11">
        <f>[33]Novembro!$E$14</f>
        <v>75.25</v>
      </c>
      <c r="L37" s="11">
        <f>[33]Novembro!$E$15</f>
        <v>64.666666666666671</v>
      </c>
      <c r="M37" s="11">
        <f>[33]Novembro!$E$16</f>
        <v>69.5</v>
      </c>
      <c r="N37" s="11">
        <f>[33]Novembro!$E$17</f>
        <v>64.458333333333329</v>
      </c>
      <c r="O37" s="11">
        <f>[33]Novembro!$E$18</f>
        <v>69.625</v>
      </c>
      <c r="P37" s="11">
        <f>[33]Novembro!$E$19</f>
        <v>76.666666666666671</v>
      </c>
      <c r="Q37" s="11">
        <f>[33]Novembro!$E$20</f>
        <v>61.916666666666664</v>
      </c>
      <c r="R37" s="11">
        <f>[33]Novembro!$E$21</f>
        <v>51.375</v>
      </c>
      <c r="S37" s="11">
        <f>[33]Novembro!$E$22</f>
        <v>47.458333333333336</v>
      </c>
      <c r="T37" s="11">
        <f>[33]Novembro!$E$23</f>
        <v>60.125</v>
      </c>
      <c r="U37" s="11">
        <f>[33]Novembro!$E$24</f>
        <v>56.125</v>
      </c>
      <c r="V37" s="11">
        <f>[33]Novembro!$E$25</f>
        <v>72.875</v>
      </c>
      <c r="W37" s="11">
        <f>[33]Novembro!$E$26</f>
        <v>65.333333333333329</v>
      </c>
      <c r="X37" s="11">
        <f>[33]Novembro!$E$27</f>
        <v>58.625</v>
      </c>
      <c r="Y37" s="11">
        <f>[33]Novembro!$E$28</f>
        <v>75.916666666666671</v>
      </c>
      <c r="Z37" s="11">
        <f>[33]Novembro!$E$29</f>
        <v>74.541666666666671</v>
      </c>
      <c r="AA37" s="11">
        <f>[33]Novembro!$E$30</f>
        <v>63.333333333333336</v>
      </c>
      <c r="AB37" s="11">
        <f>[33]Novembro!$E$31</f>
        <v>64.875</v>
      </c>
      <c r="AC37" s="11">
        <f>[33]Novembro!$E$32</f>
        <v>80.291666666666671</v>
      </c>
      <c r="AD37" s="11">
        <f>[33]Novembro!$E$33</f>
        <v>85.291666666666671</v>
      </c>
      <c r="AE37" s="11">
        <f>[33]Novembro!$E$34</f>
        <v>79.916666666666671</v>
      </c>
      <c r="AF37" s="91">
        <f t="shared" si="2"/>
        <v>66.172222222222231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[34]Novembro!$E$5</f>
        <v>83.6</v>
      </c>
      <c r="C38" s="11">
        <f>[34]Novembro!$E$6</f>
        <v>76.666666666666671</v>
      </c>
      <c r="D38" s="11">
        <f>[34]Novembro!$E$7</f>
        <v>81.666666666666671</v>
      </c>
      <c r="E38" s="11">
        <f>[34]Novembro!$E$8</f>
        <v>85.666666666666671</v>
      </c>
      <c r="F38" s="11">
        <f>[34]Novembro!$E$9</f>
        <v>79.25</v>
      </c>
      <c r="G38" s="11">
        <f>[34]Novembro!$E$10</f>
        <v>79.25</v>
      </c>
      <c r="H38" s="11">
        <f>[34]Novembro!$E$11</f>
        <v>76.2</v>
      </c>
      <c r="I38" s="11">
        <f>[34]Novembro!$E$12</f>
        <v>87.111111111111114</v>
      </c>
      <c r="J38" s="11">
        <f>[34]Novembro!$E$13</f>
        <v>83.6</v>
      </c>
      <c r="K38" s="11">
        <f>[34]Novembro!$E$14</f>
        <v>86.75</v>
      </c>
      <c r="L38" s="11">
        <f>[34]Novembro!$E$15</f>
        <v>80</v>
      </c>
      <c r="M38" s="11">
        <f>[34]Novembro!$E$16</f>
        <v>85.2</v>
      </c>
      <c r="N38" s="11">
        <f>[34]Novembro!$E$17</f>
        <v>81.384615384615387</v>
      </c>
      <c r="O38" s="11">
        <f>[34]Novembro!$E$18</f>
        <v>81.461538461538467</v>
      </c>
      <c r="P38" s="11">
        <f>[34]Novembro!$E$19</f>
        <v>88.083333333333329</v>
      </c>
      <c r="Q38" s="11">
        <f>[34]Novembro!$E$20</f>
        <v>89.6</v>
      </c>
      <c r="R38" s="11">
        <f>[34]Novembro!$E$21</f>
        <v>81.857142857142861</v>
      </c>
      <c r="S38" s="11">
        <f>[34]Novembro!$E$22</f>
        <v>78.714285714285708</v>
      </c>
      <c r="T38" s="11">
        <f>[34]Novembro!$E$23</f>
        <v>77.941176470588232</v>
      </c>
      <c r="U38" s="11">
        <f>[34]Novembro!$E$24</f>
        <v>85.928571428571431</v>
      </c>
      <c r="V38" s="11">
        <f>[34]Novembro!$E$25</f>
        <v>80.933333333333337</v>
      </c>
      <c r="W38" s="11">
        <f>[34]Novembro!$E$26</f>
        <v>75.1875</v>
      </c>
      <c r="X38" s="11">
        <f>[34]Novembro!$E$27</f>
        <v>81.466666666666669</v>
      </c>
      <c r="Y38" s="11">
        <f>[34]Novembro!$E$28</f>
        <v>82.857142857142861</v>
      </c>
      <c r="Z38" s="11">
        <f>[34]Novembro!$E$29</f>
        <v>80.714285714285708</v>
      </c>
      <c r="AA38" s="11">
        <f>[34]Novembro!$E$30</f>
        <v>79.82352941176471</v>
      </c>
      <c r="AB38" s="11">
        <f>[34]Novembro!$E$31</f>
        <v>88.333333333333329</v>
      </c>
      <c r="AC38" s="11">
        <f>[34]Novembro!$E$32</f>
        <v>87.727272727272734</v>
      </c>
      <c r="AD38" s="11">
        <f>[34]Novembro!$E$33</f>
        <v>87.705882352941174</v>
      </c>
      <c r="AE38" s="11">
        <f>[34]Novembro!$E$34</f>
        <v>87.5625</v>
      </c>
      <c r="AF38" s="91">
        <f>AVERAGE(B38:AE38)</f>
        <v>82.741440705264239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[35]Novembro!$E$5</f>
        <v>62.625</v>
      </c>
      <c r="C39" s="11">
        <f>[35]Novembro!$E$6</f>
        <v>55.291666666666664</v>
      </c>
      <c r="D39" s="11">
        <f>[35]Novembro!$E$7</f>
        <v>48.625</v>
      </c>
      <c r="E39" s="11">
        <f>[35]Novembro!$E$8</f>
        <v>51.416666666666664</v>
      </c>
      <c r="F39" s="11">
        <f>[35]Novembro!$E$9</f>
        <v>46.625</v>
      </c>
      <c r="G39" s="11">
        <f>[35]Novembro!$E$10</f>
        <v>73.625</v>
      </c>
      <c r="H39" s="11">
        <f>[35]Novembro!$E$11</f>
        <v>80.875</v>
      </c>
      <c r="I39" s="11">
        <f>[35]Novembro!$E$12</f>
        <v>78.625</v>
      </c>
      <c r="J39" s="11">
        <f>[35]Novembro!$E$13</f>
        <v>75.75</v>
      </c>
      <c r="K39" s="11">
        <f>[35]Novembro!$E$14</f>
        <v>83</v>
      </c>
      <c r="L39" s="11">
        <f>[35]Novembro!$E$15</f>
        <v>76.916666666666671</v>
      </c>
      <c r="M39" s="11">
        <f>[35]Novembro!$E$16</f>
        <v>74.333333333333329</v>
      </c>
      <c r="N39" s="11">
        <f>[35]Novembro!$E$17</f>
        <v>81.833333333333329</v>
      </c>
      <c r="O39" s="11">
        <f>[35]Novembro!$E$18</f>
        <v>88.708333333333329</v>
      </c>
      <c r="P39" s="11">
        <f>[35]Novembro!$E$19</f>
        <v>68.75</v>
      </c>
      <c r="Q39" s="11">
        <f>[35]Novembro!$E$20</f>
        <v>45.708333333333336</v>
      </c>
      <c r="R39" s="11">
        <f>[35]Novembro!$E$21</f>
        <v>42.916666666666664</v>
      </c>
      <c r="S39" s="11">
        <f>[35]Novembro!$E$22</f>
        <v>47.458333333333336</v>
      </c>
      <c r="T39" s="11">
        <f>[35]Novembro!$E$23</f>
        <v>44.541666666666664</v>
      </c>
      <c r="U39" s="11">
        <f>[35]Novembro!$E$24</f>
        <v>41.166666666666664</v>
      </c>
      <c r="V39" s="11">
        <f>[35]Novembro!$E$25</f>
        <v>45.208333333333336</v>
      </c>
      <c r="W39" s="11">
        <f>[35]Novembro!$E$26</f>
        <v>65.25</v>
      </c>
      <c r="X39" s="11">
        <f>[35]Novembro!$E$27</f>
        <v>60.708333333333336</v>
      </c>
      <c r="Y39" s="11">
        <f>[35]Novembro!$E$28</f>
        <v>54.208333333333336</v>
      </c>
      <c r="Z39" s="11">
        <f>[35]Novembro!$E$29</f>
        <v>71.041666666666671</v>
      </c>
      <c r="AA39" s="11">
        <f>[35]Novembro!$E$30</f>
        <v>70.041666666666671</v>
      </c>
      <c r="AB39" s="11">
        <f>[35]Novembro!$E$31</f>
        <v>90.708333333333329</v>
      </c>
      <c r="AC39" s="11">
        <f>[35]Novembro!$E$32</f>
        <v>84.916666666666671</v>
      </c>
      <c r="AD39" s="11">
        <f>[35]Novembro!$E$33</f>
        <v>79.541666666666671</v>
      </c>
      <c r="AE39" s="11">
        <f>[35]Novembro!$E$34</f>
        <v>71.958333333333329</v>
      </c>
      <c r="AF39" s="91">
        <f t="shared" si="2"/>
        <v>65.412499999999994</v>
      </c>
      <c r="AG39" s="12" t="s">
        <v>47</v>
      </c>
      <c r="AH39" t="s">
        <v>47</v>
      </c>
      <c r="AJ39" t="s">
        <v>47</v>
      </c>
    </row>
    <row r="40" spans="1:37" x14ac:dyDescent="0.2">
      <c r="A40" s="58" t="s">
        <v>16</v>
      </c>
      <c r="B40" s="11">
        <f>[36]Novembro!$E$5</f>
        <v>35</v>
      </c>
      <c r="C40" s="11">
        <f>[36]Novembro!$E$6</f>
        <v>27.714285714285715</v>
      </c>
      <c r="D40" s="11">
        <f>[36]Novembro!$E$7</f>
        <v>28.125</v>
      </c>
      <c r="E40" s="11">
        <f>[36]Novembro!$E$8</f>
        <v>21.25</v>
      </c>
      <c r="F40" s="11">
        <f>[36]Novembro!$E$9</f>
        <v>57.666666666666664</v>
      </c>
      <c r="G40" s="11">
        <f>[36]Novembro!$E$10</f>
        <v>52</v>
      </c>
      <c r="H40" s="11">
        <f>[36]Novembro!$E$11</f>
        <v>38.777777777777779</v>
      </c>
      <c r="I40" s="11">
        <f>[36]Novembro!$E$12</f>
        <v>45.625</v>
      </c>
      <c r="J40" s="11">
        <f>[36]Novembro!$E$13</f>
        <v>38.333333333333336</v>
      </c>
      <c r="K40" s="11">
        <f>[36]Novembro!$E$14</f>
        <v>52.111111111111114</v>
      </c>
      <c r="L40" s="11">
        <f>[36]Novembro!$E$15</f>
        <v>40.444444444444443</v>
      </c>
      <c r="M40" s="11">
        <f>[36]Novembro!$E$16</f>
        <v>38.272727272727273</v>
      </c>
      <c r="N40" s="11">
        <f>[36]Novembro!$E$17</f>
        <v>51</v>
      </c>
      <c r="O40" s="11">
        <f>[36]Novembro!$E$18</f>
        <v>67</v>
      </c>
      <c r="P40" s="11">
        <f>[36]Novembro!$E$19</f>
        <v>47.833333333333336</v>
      </c>
      <c r="Q40" s="11">
        <f>[36]Novembro!$E$20</f>
        <v>31.8</v>
      </c>
      <c r="R40" s="11">
        <f>[36]Novembro!$E$21</f>
        <v>26.285714285714285</v>
      </c>
      <c r="S40" s="11">
        <f>[36]Novembro!$E$22</f>
        <v>28.875</v>
      </c>
      <c r="T40" s="11">
        <f>[36]Novembro!$E$23</f>
        <v>33.428571428571431</v>
      </c>
      <c r="U40" s="11">
        <f>[36]Novembro!$E$24</f>
        <v>38.799999999999997</v>
      </c>
      <c r="V40" s="11">
        <f>[36]Novembro!$E$25</f>
        <v>37.333333333333336</v>
      </c>
      <c r="W40" s="11">
        <f>[36]Novembro!$E$26</f>
        <v>41</v>
      </c>
      <c r="X40" s="11">
        <f>[36]Novembro!$E$27</f>
        <v>61</v>
      </c>
      <c r="Y40" s="11">
        <f>[36]Novembro!$E$28</f>
        <v>36.799999999999997</v>
      </c>
      <c r="Z40" s="11">
        <f>[36]Novembro!$E$29</f>
        <v>33.5</v>
      </c>
      <c r="AA40" s="11">
        <f>[36]Novembro!$E$30</f>
        <v>37.428571428571431</v>
      </c>
      <c r="AB40" s="11">
        <f>[36]Novembro!$E$31</f>
        <v>91</v>
      </c>
      <c r="AC40" s="11">
        <f>[36]Novembro!$E$32</f>
        <v>68.5</v>
      </c>
      <c r="AD40" s="11">
        <f>[36]Novembro!$E$33</f>
        <v>53.636363636363633</v>
      </c>
      <c r="AE40" s="11">
        <f>[36]Novembro!$E$34</f>
        <v>49.166666666666664</v>
      </c>
      <c r="AF40" s="91">
        <f t="shared" si="2"/>
        <v>43.656930014430017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[37]Novembro!$E$5</f>
        <v>48.615384615384613</v>
      </c>
      <c r="C41" s="11">
        <f>[37]Novembro!$E$6</f>
        <v>48</v>
      </c>
      <c r="D41" s="11">
        <f>[37]Novembro!$E$7</f>
        <v>53.384615384615387</v>
      </c>
      <c r="E41" s="11">
        <f>[37]Novembro!$E$8</f>
        <v>46.46153846153846</v>
      </c>
      <c r="F41" s="11">
        <f>[37]Novembro!$E$9</f>
        <v>47.307692307692307</v>
      </c>
      <c r="G41" s="11">
        <f>[37]Novembro!$E$10</f>
        <v>73.083333333333329</v>
      </c>
      <c r="H41" s="11">
        <f>[37]Novembro!$E$11</f>
        <v>76.07692307692308</v>
      </c>
      <c r="I41" s="11">
        <f>[37]Novembro!$E$12</f>
        <v>71.857142857142861</v>
      </c>
      <c r="J41" s="11">
        <f>[37]Novembro!$E$13</f>
        <v>85.375</v>
      </c>
      <c r="K41" s="11">
        <f>[37]Novembro!$E$14</f>
        <v>81.25</v>
      </c>
      <c r="L41" s="11">
        <f>[37]Novembro!$E$15</f>
        <v>83.166666666666671</v>
      </c>
      <c r="M41" s="11">
        <f>[37]Novembro!$E$16</f>
        <v>74.958333333333329</v>
      </c>
      <c r="N41" s="11">
        <f>[37]Novembro!$E$17</f>
        <v>79.916666666666671</v>
      </c>
      <c r="O41" s="11">
        <f>[37]Novembro!$E$18</f>
        <v>89.041666666666671</v>
      </c>
      <c r="P41" s="11">
        <f>[37]Novembro!$E$19</f>
        <v>75.583333333333329</v>
      </c>
      <c r="Q41" s="11">
        <f>[37]Novembro!$E$20</f>
        <v>61</v>
      </c>
      <c r="R41" s="11">
        <f>[37]Novembro!$E$21</f>
        <v>56.708333333333336</v>
      </c>
      <c r="S41" s="11">
        <f>[37]Novembro!$E$22</f>
        <v>45.958333333333336</v>
      </c>
      <c r="T41" s="11">
        <f>[37]Novembro!$E$23</f>
        <v>50.416666666666664</v>
      </c>
      <c r="U41" s="11">
        <f>[37]Novembro!$E$24</f>
        <v>49.083333333333336</v>
      </c>
      <c r="V41" s="11">
        <f>[37]Novembro!$E$25</f>
        <v>56.25</v>
      </c>
      <c r="W41" s="11">
        <f>[37]Novembro!$E$26</f>
        <v>64.041666666666671</v>
      </c>
      <c r="X41" s="11">
        <f>[37]Novembro!$E$27</f>
        <v>61.291666666666664</v>
      </c>
      <c r="Y41" s="11">
        <f>[37]Novembro!$E$28</f>
        <v>71.125</v>
      </c>
      <c r="Z41" s="11">
        <f>[37]Novembro!$E$29</f>
        <v>80.958333333333329</v>
      </c>
      <c r="AA41" s="11">
        <f>[37]Novembro!$E$30</f>
        <v>80.916666666666671</v>
      </c>
      <c r="AB41" s="11">
        <f>[37]Novembro!$E$31</f>
        <v>83.541666666666671</v>
      </c>
      <c r="AC41" s="11">
        <f>[37]Novembro!$E$32</f>
        <v>89.125</v>
      </c>
      <c r="AD41" s="11">
        <f>[37]Novembro!$E$33</f>
        <v>84.708333333333329</v>
      </c>
      <c r="AE41" s="11">
        <f>[37]Novembro!$E$34</f>
        <v>84.5</v>
      </c>
      <c r="AF41" s="91">
        <f t="shared" si="2"/>
        <v>68.456776556776546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[38]Novembro!$E$5</f>
        <v>56.208333333333336</v>
      </c>
      <c r="C42" s="11">
        <f>[38]Novembro!$E$6</f>
        <v>50.25</v>
      </c>
      <c r="D42" s="11">
        <f>[38]Novembro!$E$7</f>
        <v>57.75</v>
      </c>
      <c r="E42" s="11">
        <f>[38]Novembro!$E$8</f>
        <v>58.583333333333336</v>
      </c>
      <c r="F42" s="11">
        <f>[38]Novembro!$E$9</f>
        <v>52.625</v>
      </c>
      <c r="G42" s="11">
        <f>[38]Novembro!$E$10</f>
        <v>77.041666666666671</v>
      </c>
      <c r="H42" s="11">
        <f>[38]Novembro!$E$11</f>
        <v>80.208333333333329</v>
      </c>
      <c r="I42" s="11">
        <f>[38]Novembro!$E$12</f>
        <v>83.166666666666671</v>
      </c>
      <c r="J42" s="11">
        <f>[38]Novembro!$E$13</f>
        <v>76.458333333333329</v>
      </c>
      <c r="K42" s="11">
        <f>[38]Novembro!$E$14</f>
        <v>80.791666666666671</v>
      </c>
      <c r="L42" s="11">
        <f>[38]Novembro!$E$15</f>
        <v>78.208333333333329</v>
      </c>
      <c r="M42" s="11">
        <f>[38]Novembro!$E$16</f>
        <v>71.958333333333329</v>
      </c>
      <c r="N42" s="11">
        <f>[38]Novembro!$E$17</f>
        <v>74.208333333333329</v>
      </c>
      <c r="O42" s="11">
        <f>[38]Novembro!$E$18</f>
        <v>90.833333333333329</v>
      </c>
      <c r="P42" s="11">
        <f>[38]Novembro!$E$19</f>
        <v>68.375</v>
      </c>
      <c r="Q42" s="11">
        <f>[38]Novembro!$E$20</f>
        <v>60.416666666666664</v>
      </c>
      <c r="R42" s="11">
        <f>[38]Novembro!$E$21</f>
        <v>57.375</v>
      </c>
      <c r="S42" s="11">
        <f>[38]Novembro!$E$22</f>
        <v>47.583333333333336</v>
      </c>
      <c r="T42" s="11">
        <f>[38]Novembro!$E$23</f>
        <v>47.75</v>
      </c>
      <c r="U42" s="11">
        <f>[38]Novembro!$E$24</f>
        <v>49.25</v>
      </c>
      <c r="V42" s="11">
        <f>[38]Novembro!$E$25</f>
        <v>46.041666666666664</v>
      </c>
      <c r="W42" s="11">
        <f>[38]Novembro!$E$26</f>
        <v>60.375</v>
      </c>
      <c r="X42" s="11">
        <f>[38]Novembro!$E$27</f>
        <v>63.291666666666664</v>
      </c>
      <c r="Y42" s="11">
        <f>[38]Novembro!$E$28</f>
        <v>66.875</v>
      </c>
      <c r="Z42" s="11">
        <f>[38]Novembro!$E$29</f>
        <v>70.458333333333329</v>
      </c>
      <c r="AA42" s="11">
        <f>[38]Novembro!$E$30</f>
        <v>81.25</v>
      </c>
      <c r="AB42" s="11">
        <f>[38]Novembro!$E$31</f>
        <v>85.458333333333329</v>
      </c>
      <c r="AC42" s="11">
        <f>[38]Novembro!$E$32</f>
        <v>79.208333333333329</v>
      </c>
      <c r="AD42" s="11">
        <f>[38]Novembro!$E$33</f>
        <v>75.166666666666671</v>
      </c>
      <c r="AE42" s="11">
        <f>[38]Novembro!$E$34</f>
        <v>70.541666666666671</v>
      </c>
      <c r="AF42" s="91">
        <f t="shared" si="2"/>
        <v>67.256944444444457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[39]Novembro!$E$5</f>
        <v>42.666666666666664</v>
      </c>
      <c r="C43" s="11">
        <f>[39]Novembro!$E$6</f>
        <v>48.416666666666664</v>
      </c>
      <c r="D43" s="11">
        <f>[39]Novembro!$E$7</f>
        <v>46.916666666666664</v>
      </c>
      <c r="E43" s="11">
        <f>[39]Novembro!$E$8</f>
        <v>43.583333333333336</v>
      </c>
      <c r="F43" s="11">
        <f>[39]Novembro!$E$9</f>
        <v>40.666666666666664</v>
      </c>
      <c r="G43" s="11">
        <f>[39]Novembro!$E$10</f>
        <v>69.916666666666671</v>
      </c>
      <c r="H43" s="11">
        <f>[39]Novembro!$E$11</f>
        <v>71.5</v>
      </c>
      <c r="I43" s="11">
        <f>[39]Novembro!$E$12</f>
        <v>92.125</v>
      </c>
      <c r="J43" s="11">
        <f>[39]Novembro!$E$13</f>
        <v>92.583333333333329</v>
      </c>
      <c r="K43" s="11">
        <f>[39]Novembro!$E$14</f>
        <v>85.166666666666671</v>
      </c>
      <c r="L43" s="11">
        <f>[39]Novembro!$E$15</f>
        <v>83.125</v>
      </c>
      <c r="M43" s="11">
        <f>[39]Novembro!$E$16</f>
        <v>72.541666666666671</v>
      </c>
      <c r="N43" s="11">
        <f>[39]Novembro!$E$17</f>
        <v>72.875</v>
      </c>
      <c r="O43" s="11">
        <f>[39]Novembro!$E$18</f>
        <v>87.625</v>
      </c>
      <c r="P43" s="11">
        <f>[39]Novembro!$E$19</f>
        <v>77.541666666666671</v>
      </c>
      <c r="Q43" s="11">
        <f>[39]Novembro!$E$20</f>
        <v>67.333333333333329</v>
      </c>
      <c r="R43" s="11">
        <f>[39]Novembro!$E$21</f>
        <v>59.75</v>
      </c>
      <c r="S43" s="11">
        <f>[39]Novembro!$E$22</f>
        <v>52.416666666666664</v>
      </c>
      <c r="T43" s="11">
        <f>[39]Novembro!$E$23</f>
        <v>59.75</v>
      </c>
      <c r="U43" s="11">
        <f>[39]Novembro!$E$24</f>
        <v>61.041666666666664</v>
      </c>
      <c r="V43" s="11">
        <f>[39]Novembro!$E$25</f>
        <v>67.125</v>
      </c>
      <c r="W43" s="11">
        <f>[39]Novembro!$E$26</f>
        <v>65.75</v>
      </c>
      <c r="X43" s="11">
        <f>[39]Novembro!$E$27</f>
        <v>60.458333333333336</v>
      </c>
      <c r="Y43" s="11">
        <f>[39]Novembro!$E$28</f>
        <v>73.541666666666671</v>
      </c>
      <c r="Z43" s="11">
        <f>[39]Novembro!$E$29</f>
        <v>63.583333333333336</v>
      </c>
      <c r="AA43" s="11">
        <f>[39]Novembro!$E$30</f>
        <v>71.75</v>
      </c>
      <c r="AB43" s="11">
        <f>[39]Novembro!$E$31</f>
        <v>85.875</v>
      </c>
      <c r="AC43" s="11">
        <f>[39]Novembro!$E$32</f>
        <v>86.333333333333329</v>
      </c>
      <c r="AD43" s="11">
        <f>[39]Novembro!$E$33</f>
        <v>75.416666666666671</v>
      </c>
      <c r="AE43" s="11">
        <f>[39]Novembro!$E$34</f>
        <v>81.958333333333329</v>
      </c>
      <c r="AF43" s="91">
        <f t="shared" si="2"/>
        <v>68.644444444444446</v>
      </c>
      <c r="AJ43" t="s">
        <v>47</v>
      </c>
    </row>
    <row r="44" spans="1:37" x14ac:dyDescent="0.2">
      <c r="A44" s="58" t="s">
        <v>18</v>
      </c>
      <c r="B44" s="11">
        <f>[40]Novembro!$E$5</f>
        <v>62.958333333333336</v>
      </c>
      <c r="C44" s="11">
        <f>[40]Novembro!$E$6</f>
        <v>63.125</v>
      </c>
      <c r="D44" s="11">
        <f>[40]Novembro!$E$7</f>
        <v>71.041666666666671</v>
      </c>
      <c r="E44" s="11">
        <f>[40]Novembro!$E$8</f>
        <v>63.5</v>
      </c>
      <c r="F44" s="11">
        <f>[40]Novembro!$E$9</f>
        <v>64.75</v>
      </c>
      <c r="G44" s="11">
        <f>[40]Novembro!$E$10</f>
        <v>81.791666666666671</v>
      </c>
      <c r="H44" s="11">
        <f>[40]Novembro!$E$11</f>
        <v>83.875</v>
      </c>
      <c r="I44" s="11">
        <f>[40]Novembro!$E$12</f>
        <v>81.583333333333329</v>
      </c>
      <c r="J44" s="11">
        <f>[40]Novembro!$E$13</f>
        <v>85.75</v>
      </c>
      <c r="K44" s="11">
        <f>[40]Novembro!$E$14</f>
        <v>81.333333333333329</v>
      </c>
      <c r="L44" s="11">
        <f>[40]Novembro!$E$15</f>
        <v>73.583333333333329</v>
      </c>
      <c r="M44" s="11">
        <f>[40]Novembro!$E$16</f>
        <v>76.875</v>
      </c>
      <c r="N44" s="11">
        <f>[40]Novembro!$E$17</f>
        <v>71.75</v>
      </c>
      <c r="O44" s="11">
        <f>[40]Novembro!$E$18</f>
        <v>86.125</v>
      </c>
      <c r="P44" s="11">
        <f>[40]Novembro!$E$19</f>
        <v>79.5</v>
      </c>
      <c r="Q44" s="11">
        <f>[40]Novembro!$E$20</f>
        <v>61.708333333333336</v>
      </c>
      <c r="R44" s="11">
        <f>[40]Novembro!$E$21</f>
        <v>47.875</v>
      </c>
      <c r="S44" s="11">
        <f>[40]Novembro!$E$22</f>
        <v>54.333333333333336</v>
      </c>
      <c r="T44" s="11">
        <f>[40]Novembro!$E$23</f>
        <v>69.458333333333329</v>
      </c>
      <c r="U44" s="11">
        <f>[40]Novembro!$E$24</f>
        <v>61.75</v>
      </c>
      <c r="V44" s="11">
        <f>[40]Novembro!$E$25</f>
        <v>68.5</v>
      </c>
      <c r="W44" s="11">
        <f>[40]Novembro!$E$26</f>
        <v>67.625</v>
      </c>
      <c r="X44" s="11">
        <f>[40]Novembro!$E$27</f>
        <v>69.375</v>
      </c>
      <c r="Y44" s="11">
        <f>[40]Novembro!$E$28</f>
        <v>83.5</v>
      </c>
      <c r="Z44" s="11">
        <f>[40]Novembro!$E$29</f>
        <v>76.958333333333329</v>
      </c>
      <c r="AA44" s="11">
        <f>[40]Novembro!$E$30</f>
        <v>79.833333333333329</v>
      </c>
      <c r="AB44" s="11">
        <f>[40]Novembro!$E$31</f>
        <v>89.458333333333329</v>
      </c>
      <c r="AC44" s="11">
        <f>[40]Novembro!$E$32</f>
        <v>88.166666666666671</v>
      </c>
      <c r="AD44" s="11">
        <f>[40]Novembro!$E$33</f>
        <v>80.208333333333329</v>
      </c>
      <c r="AE44" s="11">
        <f>[40]Novembro!$E$34</f>
        <v>77.791666666666671</v>
      </c>
      <c r="AF44" s="91">
        <f t="shared" si="2"/>
        <v>73.469444444444434</v>
      </c>
      <c r="AH44" s="12" t="s">
        <v>47</v>
      </c>
      <c r="AJ44" t="s">
        <v>47</v>
      </c>
    </row>
    <row r="45" spans="1:37" x14ac:dyDescent="0.2">
      <c r="A45" s="58" t="s">
        <v>162</v>
      </c>
      <c r="B45" s="11">
        <f>[41]Novembro!$E$5</f>
        <v>53.541666666666664</v>
      </c>
      <c r="C45" s="11">
        <f>[41]Novembro!$E$6</f>
        <v>58.5</v>
      </c>
      <c r="D45" s="11">
        <f>[41]Novembro!$E$7</f>
        <v>54.833333333333336</v>
      </c>
      <c r="E45" s="11">
        <f>[41]Novembro!$E$8</f>
        <v>56</v>
      </c>
      <c r="F45" s="11">
        <f>[41]Novembro!$E$9</f>
        <v>54.625</v>
      </c>
      <c r="G45" s="11">
        <f>[41]Novembro!$E$10</f>
        <v>69.75</v>
      </c>
      <c r="H45" s="11">
        <f>[41]Novembro!$E$11</f>
        <v>68.166666666666671</v>
      </c>
      <c r="I45" s="11">
        <f>[41]Novembro!$E$12</f>
        <v>76.041666666666671</v>
      </c>
      <c r="J45" s="11">
        <f>[41]Novembro!$E$13</f>
        <v>76.833333333333329</v>
      </c>
      <c r="K45" s="11">
        <f>[41]Novembro!$E$14</f>
        <v>78.916666666666671</v>
      </c>
      <c r="L45" s="11">
        <f>[41]Novembro!$E$15</f>
        <v>65.166666666666671</v>
      </c>
      <c r="M45" s="11">
        <f>[41]Novembro!$E$16</f>
        <v>61.916666666666664</v>
      </c>
      <c r="N45" s="11">
        <f>[41]Novembro!$E$17</f>
        <v>61.875</v>
      </c>
      <c r="O45" s="11">
        <f>[41]Novembro!$E$18</f>
        <v>70.583333333333329</v>
      </c>
      <c r="P45" s="11">
        <f>[41]Novembro!$E$19</f>
        <v>77.083333333333329</v>
      </c>
      <c r="Q45" s="11">
        <f>[41]Novembro!$E$20</f>
        <v>56.083333333333336</v>
      </c>
      <c r="R45" s="11">
        <f>[41]Novembro!$E$21</f>
        <v>47.666666666666664</v>
      </c>
      <c r="S45" s="11">
        <f>[41]Novembro!$E$22</f>
        <v>44</v>
      </c>
      <c r="T45" s="11">
        <f>[41]Novembro!$E$23</f>
        <v>59.958333333333336</v>
      </c>
      <c r="U45" s="11">
        <f>[41]Novembro!$E$24</f>
        <v>64.208333333333329</v>
      </c>
      <c r="V45" s="11">
        <f>[41]Novembro!$E$25</f>
        <v>70.625</v>
      </c>
      <c r="W45" s="11">
        <f>[41]Novembro!$E$26</f>
        <v>64.875</v>
      </c>
      <c r="X45" s="11">
        <f>[41]Novembro!$E$27</f>
        <v>63.375</v>
      </c>
      <c r="Y45" s="11">
        <f>[41]Novembro!$E$28</f>
        <v>79.5</v>
      </c>
      <c r="Z45" s="11">
        <f>[41]Novembro!$E$29</f>
        <v>68</v>
      </c>
      <c r="AA45" s="11">
        <f>[41]Novembro!$E$30</f>
        <v>63.333333333333336</v>
      </c>
      <c r="AB45" s="11">
        <f>[41]Novembro!$E$31</f>
        <v>71.833333333333329</v>
      </c>
      <c r="AC45" s="11">
        <f>[41]Novembro!$E$32</f>
        <v>86.625</v>
      </c>
      <c r="AD45" s="11">
        <f>[41]Novembro!$E$33</f>
        <v>86.583333333333329</v>
      </c>
      <c r="AE45" s="11">
        <f>[41]Novembro!$E$34</f>
        <v>87.583333333333329</v>
      </c>
      <c r="AF45" s="91">
        <f t="shared" si="2"/>
        <v>66.602777777777774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[42]Novembro!$E$5</f>
        <v>71.791666666666671</v>
      </c>
      <c r="C46" s="11">
        <f>[42]Novembro!$E$6</f>
        <v>57.125</v>
      </c>
      <c r="D46" s="11">
        <f>[42]Novembro!$E$7</f>
        <v>59.458333333333336</v>
      </c>
      <c r="E46" s="11">
        <f>[42]Novembro!$E$8</f>
        <v>57.5</v>
      </c>
      <c r="F46" s="11">
        <f>[42]Novembro!$E$9</f>
        <v>52.583333333333336</v>
      </c>
      <c r="G46" s="11">
        <f>[42]Novembro!$E$10</f>
        <v>85.083333333333329</v>
      </c>
      <c r="H46" s="11">
        <f>[42]Novembro!$E$11</f>
        <v>87.583333333333329</v>
      </c>
      <c r="I46" s="11">
        <f>[42]Novembro!$E$12</f>
        <v>81</v>
      </c>
      <c r="J46" s="11">
        <f>[42]Novembro!$E$13</f>
        <v>73.375</v>
      </c>
      <c r="K46" s="11">
        <f>[42]Novembro!$E$14</f>
        <v>81.125</v>
      </c>
      <c r="L46" s="11">
        <f>[42]Novembro!$E$15</f>
        <v>72.208333333333329</v>
      </c>
      <c r="M46" s="11">
        <f>[42]Novembro!$E$16</f>
        <v>62.375</v>
      </c>
      <c r="N46" s="11">
        <f>[42]Novembro!$E$17</f>
        <v>70.708333333333329</v>
      </c>
      <c r="O46" s="11">
        <f>[42]Novembro!$E$18</f>
        <v>86.5</v>
      </c>
      <c r="P46" s="11">
        <f>[42]Novembro!$E$19</f>
        <v>65.333333333333329</v>
      </c>
      <c r="Q46" s="11">
        <f>[42]Novembro!$E$20</f>
        <v>52.125</v>
      </c>
      <c r="R46" s="11">
        <f>[42]Novembro!$E$21</f>
        <v>46.5</v>
      </c>
      <c r="S46" s="11">
        <f>[42]Novembro!$E$22</f>
        <v>46.208333333333336</v>
      </c>
      <c r="T46" s="11">
        <f>[42]Novembro!$E$23</f>
        <v>41.208333333333336</v>
      </c>
      <c r="U46" s="11">
        <f>[42]Novembro!$E$24</f>
        <v>42.458333333333336</v>
      </c>
      <c r="V46" s="11">
        <f>[42]Novembro!$E$25</f>
        <v>43.083333333333336</v>
      </c>
      <c r="W46" s="11">
        <f>[42]Novembro!$E$26</f>
        <v>56.25</v>
      </c>
      <c r="X46" s="11">
        <f>[42]Novembro!$E$27</f>
        <v>65.583333333333329</v>
      </c>
      <c r="Y46" s="11">
        <f>[42]Novembro!$E$28</f>
        <v>59.083333333333336</v>
      </c>
      <c r="Z46" s="11">
        <f>[42]Novembro!$E$29</f>
        <v>54.833333333333336</v>
      </c>
      <c r="AA46" s="11">
        <f>[42]Novembro!$E$30</f>
        <v>71.75</v>
      </c>
      <c r="AB46" s="11">
        <f>[42]Novembro!$E$31</f>
        <v>93.041666666666671</v>
      </c>
      <c r="AC46" s="11">
        <f>[42]Novembro!$E$32</f>
        <v>83.833333333333329</v>
      </c>
      <c r="AD46" s="11">
        <f>[42]Novembro!$E$33</f>
        <v>72.5</v>
      </c>
      <c r="AE46" s="11">
        <f>[42]Novembro!$E$34</f>
        <v>63.125</v>
      </c>
      <c r="AF46" s="91">
        <f t="shared" si="2"/>
        <v>65.177777777777763</v>
      </c>
      <c r="AG46" s="12" t="s">
        <v>47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[43]Novembro!$E$5</f>
        <v>50.083333333333336</v>
      </c>
      <c r="C47" s="11">
        <f>[43]Novembro!$E$6</f>
        <v>51.083333333333336</v>
      </c>
      <c r="D47" s="11">
        <f>[43]Novembro!$E$7</f>
        <v>49.5</v>
      </c>
      <c r="E47" s="11">
        <f>[43]Novembro!$E$8</f>
        <v>55.75</v>
      </c>
      <c r="F47" s="11">
        <f>[43]Novembro!$E$9</f>
        <v>46</v>
      </c>
      <c r="G47" s="11">
        <f>[43]Novembro!$E$10</f>
        <v>64.041666666666671</v>
      </c>
      <c r="H47" s="11">
        <f>[43]Novembro!$E$11</f>
        <v>69.833333333333329</v>
      </c>
      <c r="I47" s="11">
        <f>[43]Novembro!$E$12</f>
        <v>71.583333333333329</v>
      </c>
      <c r="J47" s="11">
        <f>[43]Novembro!$E$13</f>
        <v>72.791666666666671</v>
      </c>
      <c r="K47" s="11">
        <f>[43]Novembro!$E$14</f>
        <v>81.458333333333329</v>
      </c>
      <c r="L47" s="11">
        <f>[43]Novembro!$E$15</f>
        <v>75</v>
      </c>
      <c r="M47" s="11">
        <f>[43]Novembro!$E$16</f>
        <v>67.541666666666671</v>
      </c>
      <c r="N47" s="11">
        <f>[43]Novembro!$E$17</f>
        <v>75.875</v>
      </c>
      <c r="O47" s="11">
        <f>[43]Novembro!$E$18</f>
        <v>92.625</v>
      </c>
      <c r="P47" s="11">
        <f>[43]Novembro!$E$19</f>
        <v>73</v>
      </c>
      <c r="Q47" s="11">
        <f>[43]Novembro!$E$20</f>
        <v>52.25</v>
      </c>
      <c r="R47" s="11">
        <f>[43]Novembro!$E$21</f>
        <v>45.833333333333336</v>
      </c>
      <c r="S47" s="11">
        <f>[43]Novembro!$E$22</f>
        <v>39.833333333333336</v>
      </c>
      <c r="T47" s="11">
        <f>[43]Novembro!$E$23</f>
        <v>46.833333333333336</v>
      </c>
      <c r="U47" s="11">
        <f>[43]Novembro!$E$24</f>
        <v>39.583333333333336</v>
      </c>
      <c r="V47" s="11">
        <f>[43]Novembro!$E$25</f>
        <v>47.083333333333336</v>
      </c>
      <c r="W47" s="11">
        <f>[43]Novembro!$E$26</f>
        <v>58.458333333333336</v>
      </c>
      <c r="X47" s="11">
        <f>[43]Novembro!$E$27</f>
        <v>60.791666666666664</v>
      </c>
      <c r="Y47" s="11">
        <f>[43]Novembro!$E$28</f>
        <v>70.166666666666671</v>
      </c>
      <c r="Z47" s="11">
        <f>[43]Novembro!$E$29</f>
        <v>69.375</v>
      </c>
      <c r="AA47" s="11">
        <f>[43]Novembro!$E$30</f>
        <v>73.75</v>
      </c>
      <c r="AB47" s="11">
        <f>[43]Novembro!$E$31</f>
        <v>82.5</v>
      </c>
      <c r="AC47" s="11">
        <f>[43]Novembro!$E$32</f>
        <v>80.583333333333329</v>
      </c>
      <c r="AD47" s="11">
        <f>[43]Novembro!$E$33</f>
        <v>84</v>
      </c>
      <c r="AE47" s="11">
        <f>[43]Novembro!$E$34</f>
        <v>71.875</v>
      </c>
      <c r="AF47" s="91">
        <f t="shared" si="2"/>
        <v>63.969444444444427</v>
      </c>
      <c r="AJ47" t="s">
        <v>47</v>
      </c>
    </row>
    <row r="48" spans="1:37" x14ac:dyDescent="0.2">
      <c r="A48" s="58" t="s">
        <v>44</v>
      </c>
      <c r="B48" s="11">
        <f>[44]Novembro!$E$5</f>
        <v>70.208333333333329</v>
      </c>
      <c r="C48" s="11">
        <f>[44]Novembro!$E$6</f>
        <v>61.125</v>
      </c>
      <c r="D48" s="11">
        <f>[44]Novembro!$E$7</f>
        <v>64</v>
      </c>
      <c r="E48" s="11">
        <f>[44]Novembro!$E$8</f>
        <v>54.833333333333336</v>
      </c>
      <c r="F48" s="11">
        <f>[44]Novembro!$E$9</f>
        <v>64.041666666666671</v>
      </c>
      <c r="G48" s="11">
        <f>[44]Novembro!$E$10</f>
        <v>74.583333333333329</v>
      </c>
      <c r="H48" s="11">
        <f>[44]Novembro!$E$11</f>
        <v>75.666666666666671</v>
      </c>
      <c r="I48" s="11">
        <f>[44]Novembro!$E$12</f>
        <v>83.791666666666671</v>
      </c>
      <c r="J48" s="11">
        <f>[44]Novembro!$E$13</f>
        <v>74.291666666666671</v>
      </c>
      <c r="K48" s="11">
        <f>[44]Novembro!$E$14</f>
        <v>70.333333333333329</v>
      </c>
      <c r="L48" s="11">
        <f>[44]Novembro!$E$15</f>
        <v>73.916666666666671</v>
      </c>
      <c r="M48" s="11">
        <f>[44]Novembro!$E$16</f>
        <v>66.708333333333329</v>
      </c>
      <c r="N48" s="11">
        <f>[44]Novembro!$E$17</f>
        <v>83.125</v>
      </c>
      <c r="O48" s="11">
        <f>[44]Novembro!$E$18</f>
        <v>79.583333333333329</v>
      </c>
      <c r="P48" s="11">
        <f>[44]Novembro!$E$19</f>
        <v>88.333333333333329</v>
      </c>
      <c r="Q48" s="11">
        <f>[44]Novembro!$E$20</f>
        <v>70.916666666666671</v>
      </c>
      <c r="R48" s="11">
        <f>[44]Novembro!$E$21</f>
        <v>57.958333333333336</v>
      </c>
      <c r="S48" s="11">
        <f>[44]Novembro!$E$22</f>
        <v>66.833333333333329</v>
      </c>
      <c r="T48" s="11">
        <f>[44]Novembro!$E$23</f>
        <v>71.041666666666671</v>
      </c>
      <c r="U48" s="11">
        <f>[44]Novembro!$E$24</f>
        <v>66.791666666666671</v>
      </c>
      <c r="V48" s="11">
        <f>[44]Novembro!$E$25</f>
        <v>73</v>
      </c>
      <c r="W48" s="11">
        <f>[44]Novembro!$E$26</f>
        <v>72.541666666666671</v>
      </c>
      <c r="X48" s="11">
        <f>[44]Novembro!$E$27</f>
        <v>74.583333333333329</v>
      </c>
      <c r="Y48" s="11">
        <f>[44]Novembro!$E$28</f>
        <v>66.375</v>
      </c>
      <c r="Z48" s="11">
        <f>[44]Novembro!$E$29</f>
        <v>69.833333333333329</v>
      </c>
      <c r="AA48" s="11">
        <f>[44]Novembro!$E$30</f>
        <v>67.75</v>
      </c>
      <c r="AB48" s="11">
        <f>[44]Novembro!$E$31</f>
        <v>83.541666666666671</v>
      </c>
      <c r="AC48" s="11">
        <f>[44]Novembro!$E$32</f>
        <v>86.583333333333329</v>
      </c>
      <c r="AD48" s="11">
        <f>[44]Novembro!$E$33</f>
        <v>79.541666666666671</v>
      </c>
      <c r="AE48" s="11">
        <f>[44]Novembro!$E$34</f>
        <v>81.166666666666671</v>
      </c>
      <c r="AF48" s="91">
        <f t="shared" si="2"/>
        <v>72.433333333333337</v>
      </c>
      <c r="AG48" s="12" t="s">
        <v>47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[45]Novembro!$E$5</f>
        <v>*</v>
      </c>
      <c r="C49" s="11" t="str">
        <f>[45]Novembro!$E$6</f>
        <v>*</v>
      </c>
      <c r="D49" s="11" t="str">
        <f>[45]Novembro!$E$7</f>
        <v>*</v>
      </c>
      <c r="E49" s="11" t="str">
        <f>[45]Novembro!$E$8</f>
        <v>*</v>
      </c>
      <c r="F49" s="11" t="str">
        <f>[45]Novembro!$E$9</f>
        <v>*</v>
      </c>
      <c r="G49" s="11" t="str">
        <f>[45]Novembro!$E$10</f>
        <v>*</v>
      </c>
      <c r="H49" s="11" t="str">
        <f>[45]Novembro!$E$11</f>
        <v>*</v>
      </c>
      <c r="I49" s="11" t="str">
        <f>[45]Novembro!$E$12</f>
        <v>*</v>
      </c>
      <c r="J49" s="11" t="str">
        <f>[45]Novembro!$E$13</f>
        <v>*</v>
      </c>
      <c r="K49" s="11" t="str">
        <f>[45]Novembro!$E$14</f>
        <v>*</v>
      </c>
      <c r="L49" s="11" t="str">
        <f>[45]Novembro!$E$15</f>
        <v>*</v>
      </c>
      <c r="M49" s="11" t="str">
        <f>[45]Novembro!$E$16</f>
        <v>*</v>
      </c>
      <c r="N49" s="11" t="str">
        <f>[45]Novembro!$E$17</f>
        <v>*</v>
      </c>
      <c r="O49" s="11" t="str">
        <f>[45]Novembro!$E$18</f>
        <v>*</v>
      </c>
      <c r="P49" s="11" t="str">
        <f>[45]Novembro!$E$19</f>
        <v>*</v>
      </c>
      <c r="Q49" s="11" t="str">
        <f>[45]Novembro!$E$20</f>
        <v>*</v>
      </c>
      <c r="R49" s="11" t="str">
        <f>[45]Novembro!$E$21</f>
        <v>*</v>
      </c>
      <c r="S49" s="11" t="str">
        <f>[45]Novembro!$E$22</f>
        <v>*</v>
      </c>
      <c r="T49" s="11" t="str">
        <f>[45]Novembro!$E$23</f>
        <v>*</v>
      </c>
      <c r="U49" s="11" t="str">
        <f>[45]Novembro!$E$24</f>
        <v>*</v>
      </c>
      <c r="V49" s="11" t="str">
        <f>[45]Novembro!$E$25</f>
        <v>*</v>
      </c>
      <c r="W49" s="11" t="str">
        <f>[45]Novembro!$E$26</f>
        <v>*</v>
      </c>
      <c r="X49" s="11" t="str">
        <f>[45]Novembro!$E$27</f>
        <v>*</v>
      </c>
      <c r="Y49" s="11" t="str">
        <f>[45]Novembro!$E$28</f>
        <v>*</v>
      </c>
      <c r="Z49" s="11" t="str">
        <f>[45]Novembro!$E$29</f>
        <v>*</v>
      </c>
      <c r="AA49" s="11" t="str">
        <f>[45]Novembro!$E$30</f>
        <v>*</v>
      </c>
      <c r="AB49" s="11" t="str">
        <f>[45]Novembro!$E$31</f>
        <v>*</v>
      </c>
      <c r="AC49" s="11" t="str">
        <f>[45]Novembro!$E$32</f>
        <v>*</v>
      </c>
      <c r="AD49" s="11" t="str">
        <f>[45]Novembro!$E$33</f>
        <v>*</v>
      </c>
      <c r="AE49" s="11" t="str">
        <f>[45]Novembro!$E$34</f>
        <v>*</v>
      </c>
      <c r="AF49" s="91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4">AVERAGE(B5:B49)</f>
        <v>57.421082349023521</v>
      </c>
      <c r="C50" s="13">
        <f t="shared" si="4"/>
        <v>52.611403853039199</v>
      </c>
      <c r="D50" s="13">
        <f t="shared" si="4"/>
        <v>54.979394494394498</v>
      </c>
      <c r="E50" s="13">
        <f t="shared" si="4"/>
        <v>52.723135394626077</v>
      </c>
      <c r="F50" s="13">
        <f t="shared" si="4"/>
        <v>52.243637315065889</v>
      </c>
      <c r="G50" s="13">
        <f t="shared" si="4"/>
        <v>71.551237334094452</v>
      </c>
      <c r="H50" s="13">
        <f t="shared" si="4"/>
        <v>73.756781297600639</v>
      </c>
      <c r="I50" s="13">
        <f t="shared" si="4"/>
        <v>77.754316531016073</v>
      </c>
      <c r="J50" s="13">
        <f t="shared" si="4"/>
        <v>73.606296487999373</v>
      </c>
      <c r="K50" s="13">
        <f t="shared" si="4"/>
        <v>77.446442414603652</v>
      </c>
      <c r="L50" s="13">
        <f t="shared" si="4"/>
        <v>72.506606571099326</v>
      </c>
      <c r="M50" s="13">
        <f t="shared" si="4"/>
        <v>67.811169194950708</v>
      </c>
      <c r="N50" s="13">
        <f t="shared" si="4"/>
        <v>71.193122374701318</v>
      </c>
      <c r="O50" s="13">
        <f t="shared" si="4"/>
        <v>82.610169770636915</v>
      </c>
      <c r="P50" s="13">
        <f t="shared" si="4"/>
        <v>70.980206476530014</v>
      </c>
      <c r="Q50" s="13">
        <f t="shared" si="4"/>
        <v>55.519961728006706</v>
      </c>
      <c r="R50" s="13">
        <f t="shared" si="4"/>
        <v>50.89610039718734</v>
      </c>
      <c r="S50" s="13">
        <f t="shared" si="4"/>
        <v>49.38120577178239</v>
      </c>
      <c r="T50" s="13">
        <f t="shared" si="4"/>
        <v>51.151869156410676</v>
      </c>
      <c r="U50" s="13">
        <f t="shared" si="4"/>
        <v>50.665829344913192</v>
      </c>
      <c r="V50" s="13">
        <f t="shared" si="4"/>
        <v>54.392358366271402</v>
      </c>
      <c r="W50" s="13">
        <f t="shared" si="4"/>
        <v>59.831211872888062</v>
      </c>
      <c r="X50" s="13">
        <f t="shared" si="4"/>
        <v>62.983117911922264</v>
      </c>
      <c r="Y50" s="13">
        <f t="shared" si="4"/>
        <v>64.70564372984451</v>
      </c>
      <c r="Z50" s="13">
        <f t="shared" si="4"/>
        <v>65.508622590687821</v>
      </c>
      <c r="AA50" s="13">
        <f t="shared" si="4"/>
        <v>70.653239060792231</v>
      </c>
      <c r="AB50" s="13">
        <f t="shared" si="4"/>
        <v>85.265944063770164</v>
      </c>
      <c r="AC50" s="13">
        <f t="shared" si="4"/>
        <v>80.860902060902077</v>
      </c>
      <c r="AD50" s="13">
        <f t="shared" si="4"/>
        <v>75.726633841829937</v>
      </c>
      <c r="AE50" s="13">
        <f t="shared" si="4"/>
        <v>72.257883538030597</v>
      </c>
      <c r="AF50" s="90">
        <f>AVERAGE(AF5:AF49)</f>
        <v>65.454936892767989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86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86"/>
      <c r="AJ52" t="s">
        <v>47</v>
      </c>
    </row>
    <row r="53" spans="1:36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86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86"/>
    </row>
    <row r="55" spans="1:36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86"/>
    </row>
    <row r="56" spans="1:36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86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7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6" x14ac:dyDescent="0.2">
      <c r="AG66" t="s">
        <v>47</v>
      </c>
    </row>
    <row r="69" spans="11:36" x14ac:dyDescent="0.2">
      <c r="T69" s="2" t="s">
        <v>47</v>
      </c>
    </row>
    <row r="71" spans="11:36" x14ac:dyDescent="0.2">
      <c r="AJ71" t="s">
        <v>47</v>
      </c>
    </row>
    <row r="72" spans="11:36" x14ac:dyDescent="0.2">
      <c r="K72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opLeftCell="B1" zoomScale="90" zoomScaleNormal="90" workbookViewId="0">
      <selection activeCell="AJ66" sqref="AJ6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45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5" s="4" customFormat="1" ht="20.100000000000001" customHeight="1" x14ac:dyDescent="0.2">
      <c r="A2" s="170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5" s="5" customFormat="1" ht="20.100000000000001" customHeight="1" x14ac:dyDescent="0.2">
      <c r="A3" s="170"/>
      <c r="B3" s="169">
        <v>1</v>
      </c>
      <c r="C3" s="169">
        <f>SUM(B3+1)</f>
        <v>2</v>
      </c>
      <c r="D3" s="169">
        <f t="shared" ref="D3:AD3" si="0">SUM(C3+1)</f>
        <v>3</v>
      </c>
      <c r="E3" s="169">
        <f t="shared" si="0"/>
        <v>4</v>
      </c>
      <c r="F3" s="169">
        <f t="shared" si="0"/>
        <v>5</v>
      </c>
      <c r="G3" s="169">
        <f t="shared" si="0"/>
        <v>6</v>
      </c>
      <c r="H3" s="169">
        <f t="shared" si="0"/>
        <v>7</v>
      </c>
      <c r="I3" s="169">
        <f t="shared" si="0"/>
        <v>8</v>
      </c>
      <c r="J3" s="169">
        <f t="shared" si="0"/>
        <v>9</v>
      </c>
      <c r="K3" s="169">
        <f t="shared" si="0"/>
        <v>10</v>
      </c>
      <c r="L3" s="169">
        <f t="shared" si="0"/>
        <v>11</v>
      </c>
      <c r="M3" s="169">
        <f t="shared" si="0"/>
        <v>12</v>
      </c>
      <c r="N3" s="169">
        <f t="shared" si="0"/>
        <v>13</v>
      </c>
      <c r="O3" s="169">
        <f t="shared" si="0"/>
        <v>14</v>
      </c>
      <c r="P3" s="169">
        <f t="shared" si="0"/>
        <v>15</v>
      </c>
      <c r="Q3" s="169">
        <f t="shared" si="0"/>
        <v>16</v>
      </c>
      <c r="R3" s="169">
        <f t="shared" si="0"/>
        <v>17</v>
      </c>
      <c r="S3" s="169">
        <f t="shared" si="0"/>
        <v>18</v>
      </c>
      <c r="T3" s="169">
        <f t="shared" si="0"/>
        <v>19</v>
      </c>
      <c r="U3" s="169">
        <f t="shared" si="0"/>
        <v>20</v>
      </c>
      <c r="V3" s="169">
        <f t="shared" si="0"/>
        <v>21</v>
      </c>
      <c r="W3" s="169">
        <f t="shared" si="0"/>
        <v>22</v>
      </c>
      <c r="X3" s="169">
        <f t="shared" si="0"/>
        <v>23</v>
      </c>
      <c r="Y3" s="169">
        <f t="shared" si="0"/>
        <v>24</v>
      </c>
      <c r="Z3" s="169">
        <f t="shared" si="0"/>
        <v>25</v>
      </c>
      <c r="AA3" s="169">
        <f t="shared" si="0"/>
        <v>26</v>
      </c>
      <c r="AB3" s="169">
        <f t="shared" si="0"/>
        <v>27</v>
      </c>
      <c r="AC3" s="169">
        <f t="shared" si="0"/>
        <v>28</v>
      </c>
      <c r="AD3" s="169">
        <f t="shared" si="0"/>
        <v>29</v>
      </c>
      <c r="AE3" s="171">
        <v>30</v>
      </c>
      <c r="AF3" s="114" t="s">
        <v>37</v>
      </c>
      <c r="AG3" s="106" t="s">
        <v>36</v>
      </c>
    </row>
    <row r="4" spans="1:35" s="5" customFormat="1" ht="20.100000000000001" customHeight="1" x14ac:dyDescent="0.2">
      <c r="A4" s="170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1"/>
      <c r="AF4" s="114" t="s">
        <v>35</v>
      </c>
      <c r="AG4" s="106" t="s">
        <v>35</v>
      </c>
    </row>
    <row r="5" spans="1:35" s="5" customFormat="1" x14ac:dyDescent="0.2">
      <c r="A5" s="58" t="s">
        <v>40</v>
      </c>
      <c r="B5" s="124">
        <f>[1]Novembro!$F$5</f>
        <v>78</v>
      </c>
      <c r="C5" s="124">
        <f>[1]Novembro!$F$6</f>
        <v>92</v>
      </c>
      <c r="D5" s="124">
        <f>[1]Novembro!$F$7</f>
        <v>94</v>
      </c>
      <c r="E5" s="124">
        <f>[1]Novembro!$F$8</f>
        <v>91</v>
      </c>
      <c r="F5" s="124">
        <f>[1]Novembro!$F$9</f>
        <v>77</v>
      </c>
      <c r="G5" s="124">
        <f>[1]Novembro!$F$10</f>
        <v>98</v>
      </c>
      <c r="H5" s="124">
        <f>[1]Novembro!$F$11</f>
        <v>95</v>
      </c>
      <c r="I5" s="124">
        <f>[1]Novembro!$F$12</f>
        <v>92</v>
      </c>
      <c r="J5" s="124">
        <f>[1]Novembro!$F$13</f>
        <v>99</v>
      </c>
      <c r="K5" s="124">
        <f>[1]Novembro!$F$14</f>
        <v>99</v>
      </c>
      <c r="L5" s="124">
        <f>[1]Novembro!$F$15</f>
        <v>99</v>
      </c>
      <c r="M5" s="124">
        <f>[1]Novembro!$F$16</f>
        <v>94</v>
      </c>
      <c r="N5" s="124">
        <f>[1]Novembro!$F$17</f>
        <v>92</v>
      </c>
      <c r="O5" s="124">
        <f>[1]Novembro!$F$18</f>
        <v>97</v>
      </c>
      <c r="P5" s="124">
        <f>[1]Novembro!$F$19</f>
        <v>94</v>
      </c>
      <c r="Q5" s="124">
        <f>[1]Novembro!$F$20</f>
        <v>95</v>
      </c>
      <c r="R5" s="124">
        <f>[1]Novembro!$F$21</f>
        <v>94</v>
      </c>
      <c r="S5" s="124">
        <f>[1]Novembro!$F$22</f>
        <v>88</v>
      </c>
      <c r="T5" s="124">
        <f>[1]Novembro!$F$23</f>
        <v>87</v>
      </c>
      <c r="U5" s="124">
        <f>[1]Novembro!$F$24</f>
        <v>90</v>
      </c>
      <c r="V5" s="124">
        <f>[1]Novembro!$F$25</f>
        <v>89</v>
      </c>
      <c r="W5" s="124">
        <f>[1]Novembro!$F$26</f>
        <v>95</v>
      </c>
      <c r="X5" s="124">
        <f>[1]Novembro!$F$27</f>
        <v>87</v>
      </c>
      <c r="Y5" s="124">
        <f>[1]Novembro!$F$28</f>
        <v>87</v>
      </c>
      <c r="Z5" s="124">
        <f>[1]Novembro!$F$29</f>
        <v>96</v>
      </c>
      <c r="AA5" s="124">
        <f>[1]Novembro!$F$30</f>
        <v>99</v>
      </c>
      <c r="AB5" s="124">
        <f>[1]Novembro!$F$31</f>
        <v>98</v>
      </c>
      <c r="AC5" s="124">
        <f>[1]Novembro!$F$32</f>
        <v>99</v>
      </c>
      <c r="AD5" s="124">
        <f>[1]Novembro!$F$33</f>
        <v>98</v>
      </c>
      <c r="AE5" s="124">
        <f>[1]Novembro!$F$34</f>
        <v>99</v>
      </c>
      <c r="AF5" s="15">
        <f>MAX(B5:AE5)</f>
        <v>99</v>
      </c>
      <c r="AG5" s="92">
        <f>AVERAGE(B5:AE5)</f>
        <v>93.066666666666663</v>
      </c>
    </row>
    <row r="6" spans="1:35" x14ac:dyDescent="0.2">
      <c r="A6" s="58" t="s">
        <v>0</v>
      </c>
      <c r="B6" s="11">
        <f>[2]Novembro!$F$5</f>
        <v>92</v>
      </c>
      <c r="C6" s="11">
        <f>[2]Novembro!$F$6</f>
        <v>84</v>
      </c>
      <c r="D6" s="11">
        <f>[2]Novembro!$F$7</f>
        <v>81</v>
      </c>
      <c r="E6" s="11">
        <f>[2]Novembro!$F$8</f>
        <v>83</v>
      </c>
      <c r="F6" s="11">
        <f>[2]Novembro!$F$9</f>
        <v>64</v>
      </c>
      <c r="G6" s="11">
        <f>[2]Novembro!$F$10</f>
        <v>86</v>
      </c>
      <c r="H6" s="11">
        <f>[2]Novembro!$F$11</f>
        <v>98</v>
      </c>
      <c r="I6" s="11">
        <f>[2]Novembro!$F$12</f>
        <v>98</v>
      </c>
      <c r="J6" s="11">
        <f>[2]Novembro!$F$13</f>
        <v>98</v>
      </c>
      <c r="K6" s="11">
        <f>[2]Novembro!$F$14</f>
        <v>99</v>
      </c>
      <c r="L6" s="11">
        <f>[2]Novembro!$F$15</f>
        <v>99</v>
      </c>
      <c r="M6" s="11">
        <f>[2]Novembro!$F$16</f>
        <v>91</v>
      </c>
      <c r="N6" s="11">
        <f>[2]Novembro!$F$17</f>
        <v>87</v>
      </c>
      <c r="O6" s="11">
        <f>[2]Novembro!$F$18</f>
        <v>98</v>
      </c>
      <c r="P6" s="11">
        <f>[2]Novembro!$F$19</f>
        <v>98</v>
      </c>
      <c r="Q6" s="11">
        <f>[2]Novembro!$F$20</f>
        <v>87</v>
      </c>
      <c r="R6" s="11">
        <f>[2]Novembro!$F$21</f>
        <v>81</v>
      </c>
      <c r="S6" s="11">
        <f>[2]Novembro!$F$22</f>
        <v>84</v>
      </c>
      <c r="T6" s="11">
        <f>[2]Novembro!$F$23</f>
        <v>82</v>
      </c>
      <c r="U6" s="11">
        <f>[2]Novembro!$F$24</f>
        <v>84</v>
      </c>
      <c r="V6" s="11">
        <f>[2]Novembro!$F$25</f>
        <v>80</v>
      </c>
      <c r="W6" s="11">
        <f>[2]Novembro!$F$26</f>
        <v>79</v>
      </c>
      <c r="X6" s="11">
        <f>[2]Novembro!$F$27</f>
        <v>86</v>
      </c>
      <c r="Y6" s="11">
        <f>[2]Novembro!$F$28</f>
        <v>86</v>
      </c>
      <c r="Z6" s="11">
        <f>[2]Novembro!$F$29</f>
        <v>73</v>
      </c>
      <c r="AA6" s="11">
        <f>[2]Novembro!$F$30</f>
        <v>83</v>
      </c>
      <c r="AB6" s="11">
        <f>[2]Novembro!$F$31</f>
        <v>99</v>
      </c>
      <c r="AC6" s="11">
        <f>[2]Novembro!$F$32</f>
        <v>95</v>
      </c>
      <c r="AD6" s="11">
        <f>[2]Novembro!$F$33</f>
        <v>98</v>
      </c>
      <c r="AE6" s="11">
        <f>[2]Novembro!$F$34</f>
        <v>90</v>
      </c>
      <c r="AF6" s="15">
        <f>MAX(B6:AE6)</f>
        <v>99</v>
      </c>
      <c r="AG6" s="92">
        <f>AVERAGE(B6:AE6)</f>
        <v>88.1</v>
      </c>
    </row>
    <row r="7" spans="1:35" x14ac:dyDescent="0.2">
      <c r="A7" s="58" t="s">
        <v>104</v>
      </c>
      <c r="B7" s="11">
        <f>[3]Novembro!$F$5</f>
        <v>83</v>
      </c>
      <c r="C7" s="11">
        <f>[3]Novembro!$F$6</f>
        <v>80</v>
      </c>
      <c r="D7" s="11">
        <f>[3]Novembro!$F$7</f>
        <v>81</v>
      </c>
      <c r="E7" s="11">
        <f>[3]Novembro!$F$8</f>
        <v>79</v>
      </c>
      <c r="F7" s="11">
        <f>[3]Novembro!$F$9</f>
        <v>92</v>
      </c>
      <c r="G7" s="11">
        <f>[3]Novembro!$F$10</f>
        <v>94</v>
      </c>
      <c r="H7" s="11">
        <f>[3]Novembro!$F$11</f>
        <v>96</v>
      </c>
      <c r="I7" s="11">
        <f>[3]Novembro!$F$12</f>
        <v>97</v>
      </c>
      <c r="J7" s="11">
        <f>[3]Novembro!$F$13</f>
        <v>97</v>
      </c>
      <c r="K7" s="11">
        <f>[3]Novembro!$F$14</f>
        <v>96</v>
      </c>
      <c r="L7" s="11">
        <f>[3]Novembro!$F$15</f>
        <v>95</v>
      </c>
      <c r="M7" s="11">
        <f>[3]Novembro!$F$16</f>
        <v>95</v>
      </c>
      <c r="N7" s="11">
        <f>[3]Novembro!$F$17</f>
        <v>97</v>
      </c>
      <c r="O7" s="11">
        <f>[3]Novembro!$F$18</f>
        <v>97</v>
      </c>
      <c r="P7" s="11">
        <f>[3]Novembro!$F$19</f>
        <v>96</v>
      </c>
      <c r="Q7" s="11">
        <f>[3]Novembro!$F$20</f>
        <v>72</v>
      </c>
      <c r="R7" s="11">
        <f>[3]Novembro!$F$21</f>
        <v>83</v>
      </c>
      <c r="S7" s="11">
        <f>[3]Novembro!$F$22</f>
        <v>72</v>
      </c>
      <c r="T7" s="11">
        <f>[3]Novembro!$F$23</f>
        <v>67</v>
      </c>
      <c r="U7" s="11">
        <f>[3]Novembro!$F$24</f>
        <v>65</v>
      </c>
      <c r="V7" s="11">
        <f>[3]Novembro!$F$25</f>
        <v>67</v>
      </c>
      <c r="W7" s="11">
        <f>[3]Novembro!$F$26</f>
        <v>87</v>
      </c>
      <c r="X7" s="11">
        <f>[3]Novembro!$F$27</f>
        <v>82</v>
      </c>
      <c r="Y7" s="11">
        <f>[3]Novembro!$F$28</f>
        <v>91</v>
      </c>
      <c r="Z7" s="11">
        <f>[3]Novembro!$F$29</f>
        <v>74</v>
      </c>
      <c r="AA7" s="11">
        <f>[3]Novembro!$F$30</f>
        <v>92</v>
      </c>
      <c r="AB7" s="11">
        <f>[3]Novembro!$F$31</f>
        <v>96</v>
      </c>
      <c r="AC7" s="11">
        <f>[3]Novembro!$F$32</f>
        <v>98</v>
      </c>
      <c r="AD7" s="11">
        <f>[3]Novembro!$F$33</f>
        <v>90</v>
      </c>
      <c r="AE7" s="11">
        <f>[3]Novembro!$F$34</f>
        <v>86</v>
      </c>
      <c r="AF7" s="15">
        <f t="shared" ref="AF7:AF9" si="1">MAX(B7:AE7)</f>
        <v>98</v>
      </c>
      <c r="AG7" s="92">
        <f t="shared" ref="AG7:AG9" si="2">AVERAGE(B7:AE7)</f>
        <v>86.566666666666663</v>
      </c>
    </row>
    <row r="8" spans="1:35" x14ac:dyDescent="0.2">
      <c r="A8" s="58" t="s">
        <v>1</v>
      </c>
      <c r="B8" s="11" t="str">
        <f>[4]Novembro!$F$5</f>
        <v>*</v>
      </c>
      <c r="C8" s="11" t="str">
        <f>[4]Novembro!$F$6</f>
        <v>*</v>
      </c>
      <c r="D8" s="11" t="str">
        <f>[4]Novembro!$F$7</f>
        <v>*</v>
      </c>
      <c r="E8" s="11" t="str">
        <f>[4]Novembro!$F$8</f>
        <v>*</v>
      </c>
      <c r="F8" s="11" t="str">
        <f>[4]Novembro!$F$9</f>
        <v>*</v>
      </c>
      <c r="G8" s="11">
        <f>[4]Novembro!$F$10</f>
        <v>87</v>
      </c>
      <c r="H8" s="11">
        <f>[4]Novembro!$F$11</f>
        <v>84</v>
      </c>
      <c r="I8" s="11">
        <f>[4]Novembro!$F$12</f>
        <v>93</v>
      </c>
      <c r="J8" s="11">
        <f>[4]Novembro!$F$13</f>
        <v>91</v>
      </c>
      <c r="K8" s="11">
        <f>[4]Novembro!$F$14</f>
        <v>90</v>
      </c>
      <c r="L8" s="11">
        <f>[4]Novembro!$F$15</f>
        <v>95</v>
      </c>
      <c r="M8" s="11">
        <f>[4]Novembro!$F$16</f>
        <v>93</v>
      </c>
      <c r="N8" s="11">
        <f>[4]Novembro!$F$17</f>
        <v>77</v>
      </c>
      <c r="O8" s="11" t="str">
        <f>[4]Novembro!$F$18</f>
        <v>*</v>
      </c>
      <c r="P8" s="11" t="str">
        <f>[4]Novembro!$F$19</f>
        <v>*</v>
      </c>
      <c r="Q8" s="11" t="str">
        <f>[4]Novembro!$F$20</f>
        <v>*</v>
      </c>
      <c r="R8" s="11" t="str">
        <f>[4]Novembro!$F$21</f>
        <v>*</v>
      </c>
      <c r="S8" s="11" t="str">
        <f>[4]Novembro!$F$22</f>
        <v>*</v>
      </c>
      <c r="T8" s="11" t="str">
        <f>[4]Novembro!$F$23</f>
        <v>*</v>
      </c>
      <c r="U8" s="11" t="str">
        <f>[4]Novembro!$F$24</f>
        <v>*</v>
      </c>
      <c r="V8" s="11" t="str">
        <f>[4]Novembro!$F$25</f>
        <v>*</v>
      </c>
      <c r="W8" s="11">
        <f>[4]Novembro!$F$26</f>
        <v>74</v>
      </c>
      <c r="X8" s="11">
        <f>[4]Novembro!$F$27</f>
        <v>91</v>
      </c>
      <c r="Y8" s="11">
        <f>[4]Novembro!$F$28</f>
        <v>90</v>
      </c>
      <c r="Z8" s="11">
        <f>[4]Novembro!$F$29</f>
        <v>93</v>
      </c>
      <c r="AA8" s="11">
        <f>[4]Novembro!$F$30</f>
        <v>91</v>
      </c>
      <c r="AB8" s="11">
        <f>[4]Novembro!$F$31</f>
        <v>95</v>
      </c>
      <c r="AC8" s="11">
        <f>[4]Novembro!$F$32</f>
        <v>94</v>
      </c>
      <c r="AD8" s="11">
        <f>[4]Novembro!$F$33</f>
        <v>92</v>
      </c>
      <c r="AE8" s="11" t="str">
        <f>[4]Novembro!$F$34</f>
        <v>*</v>
      </c>
      <c r="AF8" s="15">
        <f t="shared" si="1"/>
        <v>95</v>
      </c>
      <c r="AG8" s="92">
        <f t="shared" si="2"/>
        <v>89.375</v>
      </c>
    </row>
    <row r="9" spans="1:35" x14ac:dyDescent="0.2">
      <c r="A9" s="58" t="s">
        <v>167</v>
      </c>
      <c r="B9" s="11" t="str">
        <f>[5]Novembro!$F$5</f>
        <v>*</v>
      </c>
      <c r="C9" s="11" t="str">
        <f>[5]Novembro!$F$6</f>
        <v>*</v>
      </c>
      <c r="D9" s="11" t="str">
        <f>[5]Novembro!$F$7</f>
        <v>*</v>
      </c>
      <c r="E9" s="11" t="str">
        <f>[5]Novembro!$F$8</f>
        <v>*</v>
      </c>
      <c r="F9" s="11" t="str">
        <f>[5]Novembro!$F$9</f>
        <v>*</v>
      </c>
      <c r="G9" s="11" t="str">
        <f>[5]Novembro!$F$10</f>
        <v>*</v>
      </c>
      <c r="H9" s="11" t="str">
        <f>[5]Novembro!$F$11</f>
        <v>*</v>
      </c>
      <c r="I9" s="11">
        <f>[5]Novembro!$F$12</f>
        <v>94</v>
      </c>
      <c r="J9" s="11">
        <f>[5]Novembro!$F$13</f>
        <v>96</v>
      </c>
      <c r="K9" s="11">
        <f>[5]Novembro!$F$14</f>
        <v>98</v>
      </c>
      <c r="L9" s="11">
        <f>[5]Novembro!$F$15</f>
        <v>98</v>
      </c>
      <c r="M9" s="11">
        <f>[5]Novembro!$F$16</f>
        <v>94</v>
      </c>
      <c r="N9" s="11">
        <f>[5]Novembro!$F$17</f>
        <v>96</v>
      </c>
      <c r="O9" s="11">
        <f>[5]Novembro!$F$18</f>
        <v>99</v>
      </c>
      <c r="P9" s="11">
        <f>[5]Novembro!$F$19</f>
        <v>94</v>
      </c>
      <c r="Q9" s="11">
        <f>[5]Novembro!$F$20</f>
        <v>75</v>
      </c>
      <c r="R9" s="11">
        <f>[5]Novembro!$F$21</f>
        <v>67</v>
      </c>
      <c r="S9" s="11">
        <f>[5]Novembro!$F$22</f>
        <v>64</v>
      </c>
      <c r="T9" s="11">
        <f>[5]Novembro!$F$23</f>
        <v>58</v>
      </c>
      <c r="U9" s="11">
        <f>[5]Novembro!$F$24</f>
        <v>57</v>
      </c>
      <c r="V9" s="11">
        <f>[5]Novembro!$F$25</f>
        <v>60</v>
      </c>
      <c r="W9" s="11">
        <f>[5]Novembro!$F$26</f>
        <v>94</v>
      </c>
      <c r="X9" s="11">
        <f>[5]Novembro!$F$27</f>
        <v>93</v>
      </c>
      <c r="Y9" s="11">
        <f>[5]Novembro!$F$28</f>
        <v>85</v>
      </c>
      <c r="Z9" s="11">
        <f>[5]Novembro!$F$29</f>
        <v>79</v>
      </c>
      <c r="AA9" s="11">
        <f>[5]Novembro!$F$30</f>
        <v>94</v>
      </c>
      <c r="AB9" s="11">
        <f>[5]Novembro!$F$31</f>
        <v>99</v>
      </c>
      <c r="AC9" s="11">
        <f>[5]Novembro!$F$32</f>
        <v>98</v>
      </c>
      <c r="AD9" s="11">
        <f>[5]Novembro!$F$33</f>
        <v>99</v>
      </c>
      <c r="AE9" s="11">
        <f>[5]Novembro!$F$34</f>
        <v>93</v>
      </c>
      <c r="AF9" s="15">
        <f t="shared" si="1"/>
        <v>99</v>
      </c>
      <c r="AG9" s="92">
        <f t="shared" si="2"/>
        <v>86.260869565217391</v>
      </c>
    </row>
    <row r="10" spans="1:35" x14ac:dyDescent="0.2">
      <c r="A10" s="58" t="s">
        <v>111</v>
      </c>
      <c r="B10" s="11" t="str">
        <f>[6]Novembro!$F$5</f>
        <v>*</v>
      </c>
      <c r="C10" s="11" t="str">
        <f>[6]Novembro!$F$6</f>
        <v>*</v>
      </c>
      <c r="D10" s="11" t="str">
        <f>[6]Novembro!$F$7</f>
        <v>*</v>
      </c>
      <c r="E10" s="11" t="str">
        <f>[6]Novembro!$F$8</f>
        <v>*</v>
      </c>
      <c r="F10" s="11" t="str">
        <f>[6]Novembro!$F$9</f>
        <v>*</v>
      </c>
      <c r="G10" s="11" t="str">
        <f>[6]Novembro!$F$10</f>
        <v>*</v>
      </c>
      <c r="H10" s="11" t="str">
        <f>[6]Novembro!$F$11</f>
        <v>*</v>
      </c>
      <c r="I10" s="11" t="str">
        <f>[6]Novembro!$F$12</f>
        <v>*</v>
      </c>
      <c r="J10" s="11" t="str">
        <f>[6]Novembro!$F$13</f>
        <v>*</v>
      </c>
      <c r="K10" s="11" t="str">
        <f>[6]Novembro!$F$14</f>
        <v>*</v>
      </c>
      <c r="L10" s="11" t="str">
        <f>[6]Novembro!$F$15</f>
        <v>*</v>
      </c>
      <c r="M10" s="11" t="str">
        <f>[6]Novembro!$F$16</f>
        <v>*</v>
      </c>
      <c r="N10" s="11" t="str">
        <f>[6]Novembro!$F$17</f>
        <v>*</v>
      </c>
      <c r="O10" s="11" t="str">
        <f>[6]Novembro!$F$18</f>
        <v>*</v>
      </c>
      <c r="P10" s="11" t="str">
        <f>[6]Novembro!$F$19</f>
        <v>*</v>
      </c>
      <c r="Q10" s="11" t="str">
        <f>[6]Novembro!$F$20</f>
        <v>*</v>
      </c>
      <c r="R10" s="11" t="str">
        <f>[6]Novembro!$F$21</f>
        <v>*</v>
      </c>
      <c r="S10" s="11" t="str">
        <f>[6]Novembro!$F$22</f>
        <v>*</v>
      </c>
      <c r="T10" s="11" t="str">
        <f>[6]Novembro!$F$23</f>
        <v>*</v>
      </c>
      <c r="U10" s="11" t="str">
        <f>[6]Novembro!$F$24</f>
        <v>*</v>
      </c>
      <c r="V10" s="11" t="str">
        <f>[6]Novembro!$F$25</f>
        <v>*</v>
      </c>
      <c r="W10" s="11" t="str">
        <f>[6]Novembro!$F$26</f>
        <v>*</v>
      </c>
      <c r="X10" s="11" t="str">
        <f>[6]Novembro!$F$27</f>
        <v>*</v>
      </c>
      <c r="Y10" s="11" t="str">
        <f>[6]Novembro!$F$28</f>
        <v>*</v>
      </c>
      <c r="Z10" s="11" t="str">
        <f>[6]Novembro!$F$29</f>
        <v>*</v>
      </c>
      <c r="AA10" s="11" t="str">
        <f>[6]Novembro!$F$30</f>
        <v>*</v>
      </c>
      <c r="AB10" s="11" t="str">
        <f>[6]Novembro!$F$31</f>
        <v>*</v>
      </c>
      <c r="AC10" s="11" t="str">
        <f>[6]Novembro!$F$32</f>
        <v>*</v>
      </c>
      <c r="AD10" s="11" t="str">
        <f>[6]Novembro!$F$33</f>
        <v>*</v>
      </c>
      <c r="AE10" s="11" t="str">
        <f>[6]Novembro!$F$34</f>
        <v>*</v>
      </c>
      <c r="AF10" s="15" t="s">
        <v>226</v>
      </c>
      <c r="AG10" s="92" t="s">
        <v>226</v>
      </c>
    </row>
    <row r="11" spans="1:35" x14ac:dyDescent="0.2">
      <c r="A11" s="58" t="s">
        <v>64</v>
      </c>
      <c r="B11" s="11">
        <f>[7]Novembro!$F$5</f>
        <v>70</v>
      </c>
      <c r="C11" s="11">
        <f>[7]Novembro!$F$6</f>
        <v>76</v>
      </c>
      <c r="D11" s="11">
        <f>[7]Novembro!$F$7</f>
        <v>72</v>
      </c>
      <c r="E11" s="11">
        <f>[7]Novembro!$F$8</f>
        <v>76</v>
      </c>
      <c r="F11" s="11">
        <f>[7]Novembro!$F$9</f>
        <v>78</v>
      </c>
      <c r="G11" s="11">
        <f>[7]Novembro!$F$10</f>
        <v>100</v>
      </c>
      <c r="H11" s="11">
        <f>[7]Novembro!$F$11</f>
        <v>96</v>
      </c>
      <c r="I11" s="11">
        <f>[7]Novembro!$F$12</f>
        <v>100</v>
      </c>
      <c r="J11" s="11">
        <f>[7]Novembro!$F$13</f>
        <v>100</v>
      </c>
      <c r="K11" s="11">
        <f>[7]Novembro!$F$14</f>
        <v>100</v>
      </c>
      <c r="L11" s="11">
        <f>[7]Novembro!$F$15</f>
        <v>100</v>
      </c>
      <c r="M11" s="11">
        <f>[7]Novembro!$F$16</f>
        <v>100</v>
      </c>
      <c r="N11" s="11">
        <f>[7]Novembro!$F$17</f>
        <v>76</v>
      </c>
      <c r="O11" s="11">
        <f>[7]Novembro!$F$18</f>
        <v>100</v>
      </c>
      <c r="P11" s="11">
        <f>[7]Novembro!$F$19</f>
        <v>100</v>
      </c>
      <c r="Q11" s="11">
        <f>[7]Novembro!$F$20</f>
        <v>75</v>
      </c>
      <c r="R11" s="11">
        <f>[7]Novembro!$F$21</f>
        <v>76</v>
      </c>
      <c r="S11" s="11">
        <f>[7]Novembro!$F$22</f>
        <v>65</v>
      </c>
      <c r="T11" s="11">
        <f>[7]Novembro!$F$23</f>
        <v>79</v>
      </c>
      <c r="U11" s="11">
        <f>[7]Novembro!$F$24</f>
        <v>77</v>
      </c>
      <c r="V11" s="11">
        <f>[7]Novembro!$F$25</f>
        <v>81</v>
      </c>
      <c r="W11" s="11">
        <f>[7]Novembro!$F$26</f>
        <v>95</v>
      </c>
      <c r="X11" s="11">
        <f>[7]Novembro!$F$27</f>
        <v>80</v>
      </c>
      <c r="Y11" s="11">
        <f>[7]Novembro!$F$28</f>
        <v>93</v>
      </c>
      <c r="Z11" s="11">
        <f>[7]Novembro!$F$29</f>
        <v>72</v>
      </c>
      <c r="AA11" s="11">
        <f>[7]Novembro!$F$30</f>
        <v>97</v>
      </c>
      <c r="AB11" s="11">
        <f>[7]Novembro!$F$31</f>
        <v>100</v>
      </c>
      <c r="AC11" s="11">
        <f>[7]Novembro!$F$32</f>
        <v>96</v>
      </c>
      <c r="AD11" s="11">
        <f>[7]Novembro!$F$33</f>
        <v>86</v>
      </c>
      <c r="AE11" s="11">
        <f>[7]Novembro!$F$34</f>
        <v>100</v>
      </c>
      <c r="AF11" s="15">
        <f>MAX(B11:AE11)</f>
        <v>100</v>
      </c>
      <c r="AG11" s="92">
        <f>AVERAGE(B11:AE11)</f>
        <v>87.2</v>
      </c>
    </row>
    <row r="12" spans="1:35" x14ac:dyDescent="0.2">
      <c r="A12" s="58" t="s">
        <v>41</v>
      </c>
      <c r="B12" s="11">
        <f>[8]Novembro!$F$5</f>
        <v>85</v>
      </c>
      <c r="C12" s="11">
        <f>[8]Novembro!$F$6</f>
        <v>79</v>
      </c>
      <c r="D12" s="11">
        <f>[8]Novembro!$F$7</f>
        <v>75</v>
      </c>
      <c r="E12" s="11">
        <f>[8]Novembro!$F$8</f>
        <v>70</v>
      </c>
      <c r="F12" s="11">
        <f>[8]Novembro!$F$9</f>
        <v>63</v>
      </c>
      <c r="G12" s="11">
        <f>[8]Novembro!$F$10</f>
        <v>83</v>
      </c>
      <c r="H12" s="11">
        <f>[8]Novembro!$F$11</f>
        <v>87</v>
      </c>
      <c r="I12" s="11">
        <f>[8]Novembro!$F$12</f>
        <v>99</v>
      </c>
      <c r="J12" s="11">
        <f>[8]Novembro!$F$13</f>
        <v>100</v>
      </c>
      <c r="K12" s="11">
        <f>[8]Novembro!$F$14</f>
        <v>93</v>
      </c>
      <c r="L12" s="11">
        <f>[8]Novembro!$F$15</f>
        <v>100</v>
      </c>
      <c r="M12" s="11">
        <f>[8]Novembro!$F$16</f>
        <v>85</v>
      </c>
      <c r="N12" s="11">
        <f>[8]Novembro!$F$17</f>
        <v>100</v>
      </c>
      <c r="O12" s="11">
        <f>[8]Novembro!$F$18</f>
        <v>100</v>
      </c>
      <c r="P12" s="11">
        <f>[8]Novembro!$F$19</f>
        <v>100</v>
      </c>
      <c r="Q12" s="11">
        <f>[8]Novembro!$F$20</f>
        <v>100</v>
      </c>
      <c r="R12" s="11">
        <f>[8]Novembro!$F$21</f>
        <v>100</v>
      </c>
      <c r="S12" s="11">
        <f>[8]Novembro!$F$22</f>
        <v>92</v>
      </c>
      <c r="T12" s="11">
        <f>[8]Novembro!$F$23</f>
        <v>86</v>
      </c>
      <c r="U12" s="11">
        <f>[8]Novembro!$F$24</f>
        <v>85</v>
      </c>
      <c r="V12" s="11">
        <f>[8]Novembro!$F$25</f>
        <v>86</v>
      </c>
      <c r="W12" s="11">
        <f>[8]Novembro!$F$26</f>
        <v>99</v>
      </c>
      <c r="X12" s="11">
        <f>[8]Novembro!$F$27</f>
        <v>94</v>
      </c>
      <c r="Y12" s="11">
        <f>[8]Novembro!$F$28</f>
        <v>100</v>
      </c>
      <c r="Z12" s="11">
        <f>[8]Novembro!$F$29</f>
        <v>92</v>
      </c>
      <c r="AA12" s="11">
        <f>[8]Novembro!$F$30</f>
        <v>93</v>
      </c>
      <c r="AB12" s="11">
        <f>[8]Novembro!$F$31</f>
        <v>100</v>
      </c>
      <c r="AC12" s="11">
        <f>[8]Novembro!$F$32</f>
        <v>95</v>
      </c>
      <c r="AD12" s="11">
        <f>[8]Novembro!$F$33</f>
        <v>95</v>
      </c>
      <c r="AE12" s="11">
        <f>[8]Novembro!$F$34</f>
        <v>100</v>
      </c>
      <c r="AF12" s="15">
        <f>MAX(B12:AE12)</f>
        <v>100</v>
      </c>
      <c r="AG12" s="92">
        <f>AVERAGE(B12:AE12)</f>
        <v>91.2</v>
      </c>
    </row>
    <row r="13" spans="1:35" x14ac:dyDescent="0.2">
      <c r="A13" s="58" t="s">
        <v>114</v>
      </c>
      <c r="B13" s="11" t="str">
        <f>[9]Novembro!$F$5</f>
        <v>*</v>
      </c>
      <c r="C13" s="11" t="str">
        <f>[9]Novembro!$F$6</f>
        <v>*</v>
      </c>
      <c r="D13" s="11" t="str">
        <f>[9]Novembro!$F$7</f>
        <v>*</v>
      </c>
      <c r="E13" s="11" t="str">
        <f>[9]Novembro!$F$8</f>
        <v>*</v>
      </c>
      <c r="F13" s="11" t="str">
        <f>[9]Novembro!$F$9</f>
        <v>*</v>
      </c>
      <c r="G13" s="11" t="str">
        <f>[9]Novembro!$F$10</f>
        <v>*</v>
      </c>
      <c r="H13" s="11" t="str">
        <f>[9]Novembro!$F$11</f>
        <v>*</v>
      </c>
      <c r="I13" s="11" t="str">
        <f>[9]Novembro!$F$12</f>
        <v>*</v>
      </c>
      <c r="J13" s="11" t="str">
        <f>[9]Novembro!$F$13</f>
        <v>*</v>
      </c>
      <c r="K13" s="11" t="str">
        <f>[9]Novembro!$F$14</f>
        <v>*</v>
      </c>
      <c r="L13" s="11" t="str">
        <f>[9]Novembro!$F$15</f>
        <v>*</v>
      </c>
      <c r="M13" s="11" t="str">
        <f>[9]Novembro!$F$16</f>
        <v>*</v>
      </c>
      <c r="N13" s="11" t="str">
        <f>[9]Novembro!$F$17</f>
        <v>*</v>
      </c>
      <c r="O13" s="11" t="str">
        <f>[9]Novembro!$F$18</f>
        <v>*</v>
      </c>
      <c r="P13" s="11" t="str">
        <f>[9]Novembro!$F$19</f>
        <v>*</v>
      </c>
      <c r="Q13" s="11" t="str">
        <f>[9]Novembro!$F$20</f>
        <v>*</v>
      </c>
      <c r="R13" s="11" t="str">
        <f>[9]Novembro!$F$21</f>
        <v>*</v>
      </c>
      <c r="S13" s="11" t="str">
        <f>[9]Novembro!$F$22</f>
        <v>*</v>
      </c>
      <c r="T13" s="11" t="str">
        <f>[9]Novembro!$F$23</f>
        <v>*</v>
      </c>
      <c r="U13" s="11" t="str">
        <f>[9]Novembro!$F$24</f>
        <v>*</v>
      </c>
      <c r="V13" s="11" t="str">
        <f>[9]Novembro!$F$25</f>
        <v>*</v>
      </c>
      <c r="W13" s="11" t="str">
        <f>[9]Novembro!$F$26</f>
        <v>*</v>
      </c>
      <c r="X13" s="11" t="str">
        <f>[9]Novembro!$F$27</f>
        <v>*</v>
      </c>
      <c r="Y13" s="11" t="str">
        <f>[9]Novembro!$F$28</f>
        <v>*</v>
      </c>
      <c r="Z13" s="11" t="str">
        <f>[9]Novembro!$F$29</f>
        <v>*</v>
      </c>
      <c r="AA13" s="11" t="str">
        <f>[9]Novembro!$F$30</f>
        <v>*</v>
      </c>
      <c r="AB13" s="11" t="str">
        <f>[9]Novembro!$F$31</f>
        <v>*</v>
      </c>
      <c r="AC13" s="11" t="str">
        <f>[9]Novembro!$F$32</f>
        <v>*</v>
      </c>
      <c r="AD13" s="11" t="str">
        <f>[9]Novembro!$F$33</f>
        <v>*</v>
      </c>
      <c r="AE13" s="11" t="str">
        <f>[9]Novembro!$F$34</f>
        <v>*</v>
      </c>
      <c r="AF13" s="15" t="s">
        <v>226</v>
      </c>
      <c r="AG13" s="109" t="s">
        <v>226</v>
      </c>
    </row>
    <row r="14" spans="1:35" x14ac:dyDescent="0.2">
      <c r="A14" s="58" t="s">
        <v>118</v>
      </c>
      <c r="B14" s="11" t="str">
        <f>[10]Novembro!$F$5</f>
        <v>*</v>
      </c>
      <c r="C14" s="11" t="str">
        <f>[10]Novembro!$F$6</f>
        <v>*</v>
      </c>
      <c r="D14" s="11" t="str">
        <f>[10]Novembro!$F$7</f>
        <v>*</v>
      </c>
      <c r="E14" s="11" t="str">
        <f>[10]Novembro!$F$8</f>
        <v>*</v>
      </c>
      <c r="F14" s="11" t="str">
        <f>[10]Novembro!$F$9</f>
        <v>*</v>
      </c>
      <c r="G14" s="11" t="str">
        <f>[10]Novembro!$F$10</f>
        <v>*</v>
      </c>
      <c r="H14" s="11" t="str">
        <f>[10]Novembro!$F$11</f>
        <v>*</v>
      </c>
      <c r="I14" s="11" t="str">
        <f>[10]Novembro!$F$12</f>
        <v>*</v>
      </c>
      <c r="J14" s="11" t="str">
        <f>[10]Novembro!$F$13</f>
        <v>*</v>
      </c>
      <c r="K14" s="11" t="str">
        <f>[10]Novembro!$F$14</f>
        <v>*</v>
      </c>
      <c r="L14" s="11" t="str">
        <f>[10]Novembro!$F$15</f>
        <v>*</v>
      </c>
      <c r="M14" s="11" t="str">
        <f>[10]Novembro!$F$16</f>
        <v>*</v>
      </c>
      <c r="N14" s="11" t="str">
        <f>[10]Novembro!$F$17</f>
        <v>*</v>
      </c>
      <c r="O14" s="11" t="str">
        <f>[10]Novembro!$F$18</f>
        <v>*</v>
      </c>
      <c r="P14" s="11" t="str">
        <f>[10]Novembro!$F$19</f>
        <v>*</v>
      </c>
      <c r="Q14" s="11" t="str">
        <f>[10]Novembro!$F$20</f>
        <v>*</v>
      </c>
      <c r="R14" s="11" t="str">
        <f>[10]Novembro!$F$21</f>
        <v>*</v>
      </c>
      <c r="S14" s="11" t="str">
        <f>[10]Novembro!$F$22</f>
        <v>*</v>
      </c>
      <c r="T14" s="11" t="str">
        <f>[10]Novembro!$F$23</f>
        <v>*</v>
      </c>
      <c r="U14" s="11" t="str">
        <f>[10]Novembro!$F$24</f>
        <v>*</v>
      </c>
      <c r="V14" s="11" t="str">
        <f>[10]Novembro!$F$25</f>
        <v>*</v>
      </c>
      <c r="W14" s="11" t="str">
        <f>[10]Novembro!$F$26</f>
        <v>*</v>
      </c>
      <c r="X14" s="11" t="str">
        <f>[10]Novembro!$F$27</f>
        <v>*</v>
      </c>
      <c r="Y14" s="11" t="str">
        <f>[10]Novembro!$F$28</f>
        <v>*</v>
      </c>
      <c r="Z14" s="11" t="str">
        <f>[10]Novembro!$F$29</f>
        <v>*</v>
      </c>
      <c r="AA14" s="11" t="str">
        <f>[10]Novembro!$F$30</f>
        <v>*</v>
      </c>
      <c r="AB14" s="11" t="str">
        <f>[10]Novembro!$F$31</f>
        <v>*</v>
      </c>
      <c r="AC14" s="11" t="str">
        <f>[10]Novembro!$F$32</f>
        <v>*</v>
      </c>
      <c r="AD14" s="11" t="str">
        <f>[10]Novembro!$F$33</f>
        <v>*</v>
      </c>
      <c r="AE14" s="11" t="str">
        <f>[10]Novembro!$F$34</f>
        <v>*</v>
      </c>
      <c r="AF14" s="15" t="s">
        <v>226</v>
      </c>
      <c r="AG14" s="92" t="s">
        <v>226</v>
      </c>
    </row>
    <row r="15" spans="1:35" x14ac:dyDescent="0.2">
      <c r="A15" s="58" t="s">
        <v>121</v>
      </c>
      <c r="B15" s="11">
        <f>[11]Novembro!$F$5</f>
        <v>95</v>
      </c>
      <c r="C15" s="11">
        <f>[11]Novembro!$F$6</f>
        <v>76</v>
      </c>
      <c r="D15" s="11">
        <f>[11]Novembro!$F$7</f>
        <v>79</v>
      </c>
      <c r="E15" s="11">
        <f>[11]Novembro!$F$8</f>
        <v>84</v>
      </c>
      <c r="F15" s="11">
        <f>[11]Novembro!$F$9</f>
        <v>85</v>
      </c>
      <c r="G15" s="11">
        <f>[11]Novembro!$F$10</f>
        <v>95</v>
      </c>
      <c r="H15" s="11">
        <f>[11]Novembro!$F$11</f>
        <v>96</v>
      </c>
      <c r="I15" s="11">
        <f>[11]Novembro!$F$12</f>
        <v>96</v>
      </c>
      <c r="J15" s="11">
        <f>[11]Novembro!$F$13</f>
        <v>98</v>
      </c>
      <c r="K15" s="11">
        <f>[11]Novembro!$F$14</f>
        <v>96</v>
      </c>
      <c r="L15" s="11">
        <f>[11]Novembro!$F$15</f>
        <v>98</v>
      </c>
      <c r="M15" s="11">
        <f>[11]Novembro!$F$16</f>
        <v>89</v>
      </c>
      <c r="N15" s="11">
        <f>[11]Novembro!$F$17</f>
        <v>96</v>
      </c>
      <c r="O15" s="11">
        <f>[11]Novembro!$F$18</f>
        <v>96</v>
      </c>
      <c r="P15" s="11">
        <f>[11]Novembro!$F$19</f>
        <v>97</v>
      </c>
      <c r="Q15" s="11">
        <f>[11]Novembro!$F$20</f>
        <v>85</v>
      </c>
      <c r="R15" s="11">
        <f>[11]Novembro!$F$21</f>
        <v>82</v>
      </c>
      <c r="S15" s="11">
        <f>[11]Novembro!$F$22</f>
        <v>64</v>
      </c>
      <c r="T15" s="11">
        <f>[11]Novembro!$F$23</f>
        <v>57</v>
      </c>
      <c r="U15" s="11">
        <f>[11]Novembro!$F$24</f>
        <v>71</v>
      </c>
      <c r="V15" s="11">
        <f>[11]Novembro!$F$25</f>
        <v>59</v>
      </c>
      <c r="W15" s="11">
        <f>[11]Novembro!$F$26</f>
        <v>79</v>
      </c>
      <c r="X15" s="11">
        <f>[11]Novembro!$F$27</f>
        <v>85</v>
      </c>
      <c r="Y15" s="11">
        <f>[11]Novembro!$F$28</f>
        <v>84</v>
      </c>
      <c r="Z15" s="11">
        <f>[11]Novembro!$F$29</f>
        <v>69</v>
      </c>
      <c r="AA15" s="11">
        <f>[11]Novembro!$F$30</f>
        <v>94</v>
      </c>
      <c r="AB15" s="11">
        <f>[11]Novembro!$F$31</f>
        <v>94</v>
      </c>
      <c r="AC15" s="11" t="str">
        <f>[11]Novembro!$F$32</f>
        <v>*</v>
      </c>
      <c r="AD15" s="11" t="str">
        <f>[11]Novembro!$F$33</f>
        <v>*</v>
      </c>
      <c r="AE15" s="11" t="str">
        <f>[11]Novembro!$F$34</f>
        <v>*</v>
      </c>
      <c r="AF15" s="15">
        <f>MAX(B15:AE15)</f>
        <v>98</v>
      </c>
      <c r="AG15" s="92">
        <f>AVERAGE(B15:AE15)</f>
        <v>85.148148148148152</v>
      </c>
      <c r="AI15" t="s">
        <v>47</v>
      </c>
    </row>
    <row r="16" spans="1:35" x14ac:dyDescent="0.2">
      <c r="A16" s="58" t="s">
        <v>168</v>
      </c>
      <c r="B16" s="11" t="str">
        <f>[12]Novembro!$F$5</f>
        <v>*</v>
      </c>
      <c r="C16" s="11" t="str">
        <f>[12]Novembro!$F$6</f>
        <v>*</v>
      </c>
      <c r="D16" s="11" t="str">
        <f>[12]Novembro!$F$7</f>
        <v>*</v>
      </c>
      <c r="E16" s="11" t="str">
        <f>[12]Novembro!$F$8</f>
        <v>*</v>
      </c>
      <c r="F16" s="11" t="str">
        <f>[12]Novembro!$F$9</f>
        <v>*</v>
      </c>
      <c r="G16" s="11" t="str">
        <f>[12]Novembro!$F$10</f>
        <v>*</v>
      </c>
      <c r="H16" s="11" t="str">
        <f>[12]Novembro!$F$11</f>
        <v>*</v>
      </c>
      <c r="I16" s="11" t="str">
        <f>[12]Novembro!$F$12</f>
        <v>*</v>
      </c>
      <c r="J16" s="11" t="str">
        <f>[12]Novembro!$F$13</f>
        <v>*</v>
      </c>
      <c r="K16" s="11" t="str">
        <f>[12]Novembro!$F$14</f>
        <v>*</v>
      </c>
      <c r="L16" s="11" t="str">
        <f>[12]Novembro!$F$15</f>
        <v>*</v>
      </c>
      <c r="M16" s="11" t="str">
        <f>[12]Novembro!$F$16</f>
        <v>*</v>
      </c>
      <c r="N16" s="11" t="str">
        <f>[12]Novembro!$F$17</f>
        <v>*</v>
      </c>
      <c r="O16" s="11" t="str">
        <f>[12]Novembro!$F$18</f>
        <v>*</v>
      </c>
      <c r="P16" s="11" t="str">
        <f>[12]Novembro!$F$19</f>
        <v>*</v>
      </c>
      <c r="Q16" s="11" t="str">
        <f>[12]Novembro!$F$20</f>
        <v>*</v>
      </c>
      <c r="R16" s="11" t="str">
        <f>[12]Novembro!$F$21</f>
        <v>*</v>
      </c>
      <c r="S16" s="11" t="str">
        <f>[12]Novembro!$F$22</f>
        <v>*</v>
      </c>
      <c r="T16" s="11" t="str">
        <f>[12]Novembro!$F$23</f>
        <v>*</v>
      </c>
      <c r="U16" s="11" t="str">
        <f>[12]Novembro!$F$24</f>
        <v>*</v>
      </c>
      <c r="V16" s="11" t="str">
        <f>[12]Novembro!$F$25</f>
        <v>*</v>
      </c>
      <c r="W16" s="11" t="str">
        <f>[12]Novembro!$F$26</f>
        <v>*</v>
      </c>
      <c r="X16" s="11" t="str">
        <f>[12]Novembro!$F$27</f>
        <v>*</v>
      </c>
      <c r="Y16" s="11" t="str">
        <f>[12]Novembro!$F$28</f>
        <v>*</v>
      </c>
      <c r="Z16" s="11" t="str">
        <f>[12]Novembro!$F$29</f>
        <v>*</v>
      </c>
      <c r="AA16" s="11" t="str">
        <f>[12]Novembro!$F$30</f>
        <v>*</v>
      </c>
      <c r="AB16" s="11" t="str">
        <f>[12]Novembro!$F$31</f>
        <v>*</v>
      </c>
      <c r="AC16" s="11" t="str">
        <f>[12]Novembro!$F$32</f>
        <v>*</v>
      </c>
      <c r="AD16" s="11" t="str">
        <f>[12]Novembro!$F$33</f>
        <v>*</v>
      </c>
      <c r="AE16" s="11" t="str">
        <f>[12]Novembro!$F$34</f>
        <v>*</v>
      </c>
      <c r="AF16" s="15" t="s">
        <v>226</v>
      </c>
      <c r="AG16" s="92" t="s">
        <v>226</v>
      </c>
    </row>
    <row r="17" spans="1:36" x14ac:dyDescent="0.2">
      <c r="A17" s="58" t="s">
        <v>2</v>
      </c>
      <c r="B17" s="11">
        <f>[13]Novembro!$F$5</f>
        <v>75</v>
      </c>
      <c r="C17" s="11">
        <f>[13]Novembro!$F$6</f>
        <v>74</v>
      </c>
      <c r="D17" s="11">
        <f>[13]Novembro!$F$7</f>
        <v>61</v>
      </c>
      <c r="E17" s="11">
        <f>[13]Novembro!$F$8</f>
        <v>69</v>
      </c>
      <c r="F17" s="11">
        <f>[13]Novembro!$F$9</f>
        <v>64</v>
      </c>
      <c r="G17" s="11">
        <f>[13]Novembro!$F$10</f>
        <v>83</v>
      </c>
      <c r="H17" s="11">
        <f>[13]Novembro!$F$11</f>
        <v>96</v>
      </c>
      <c r="I17" s="11">
        <f>[13]Novembro!$F$12</f>
        <v>97</v>
      </c>
      <c r="J17" s="11">
        <f>[13]Novembro!$F$13</f>
        <v>88</v>
      </c>
      <c r="K17" s="11">
        <f>[13]Novembro!$F$14</f>
        <v>94</v>
      </c>
      <c r="L17" s="11">
        <f>[13]Novembro!$F$15</f>
        <v>93</v>
      </c>
      <c r="M17" s="11">
        <f>[13]Novembro!$F$16</f>
        <v>90</v>
      </c>
      <c r="N17" s="11">
        <f>[13]Novembro!$F$17</f>
        <v>93</v>
      </c>
      <c r="O17" s="11">
        <f>[13]Novembro!$F$18</f>
        <v>96</v>
      </c>
      <c r="P17" s="11">
        <f>[13]Novembro!$F$19</f>
        <v>95</v>
      </c>
      <c r="Q17" s="11">
        <f>[13]Novembro!$F$20</f>
        <v>81</v>
      </c>
      <c r="R17" s="11">
        <f>[13]Novembro!$F$21</f>
        <v>74</v>
      </c>
      <c r="S17" s="11">
        <f>[13]Novembro!$F$22</f>
        <v>48</v>
      </c>
      <c r="T17" s="11">
        <f>[13]Novembro!$F$23</f>
        <v>67</v>
      </c>
      <c r="U17" s="11">
        <f>[13]Novembro!$F$24</f>
        <v>70</v>
      </c>
      <c r="V17" s="11">
        <f>[13]Novembro!$F$25</f>
        <v>81</v>
      </c>
      <c r="W17" s="11">
        <f>[13]Novembro!$F$26</f>
        <v>80</v>
      </c>
      <c r="X17" s="11">
        <f>[13]Novembro!$F$27</f>
        <v>85</v>
      </c>
      <c r="Y17" s="11">
        <f>[13]Novembro!$F$28</f>
        <v>79</v>
      </c>
      <c r="Z17" s="11">
        <f>[13]Novembro!$F$29</f>
        <v>94</v>
      </c>
      <c r="AA17" s="11">
        <f>[13]Novembro!$F$30</f>
        <v>93</v>
      </c>
      <c r="AB17" s="11">
        <f>[13]Novembro!$F$31</f>
        <v>94</v>
      </c>
      <c r="AC17" s="11">
        <f>[13]Novembro!$F$32</f>
        <v>96</v>
      </c>
      <c r="AD17" s="11">
        <f>[13]Novembro!$F$33</f>
        <v>94</v>
      </c>
      <c r="AE17" s="11">
        <f>[13]Novembro!$F$34</f>
        <v>91</v>
      </c>
      <c r="AF17" s="15">
        <f t="shared" ref="AF17:AF48" si="3">MAX(B17:AE17)</f>
        <v>97</v>
      </c>
      <c r="AG17" s="92">
        <f t="shared" ref="AG17:AG48" si="4">AVERAGE(B17:AE17)</f>
        <v>83.166666666666671</v>
      </c>
      <c r="AI17" s="12" t="s">
        <v>47</v>
      </c>
    </row>
    <row r="18" spans="1:36" x14ac:dyDescent="0.2">
      <c r="A18" s="58" t="s">
        <v>3</v>
      </c>
      <c r="B18" s="11" t="str">
        <f>[14]Novembro!$F$5</f>
        <v>*</v>
      </c>
      <c r="C18" s="11" t="str">
        <f>[14]Novembro!$F$6</f>
        <v>*</v>
      </c>
      <c r="D18" s="11" t="str">
        <f>[14]Novembro!$F$7</f>
        <v>*</v>
      </c>
      <c r="E18" s="11" t="str">
        <f>[14]Novembro!$F$8</f>
        <v>*</v>
      </c>
      <c r="F18" s="11" t="str">
        <f>[14]Novembro!$F$9</f>
        <v>*</v>
      </c>
      <c r="G18" s="11" t="str">
        <f>[14]Novembro!$F$10</f>
        <v>*</v>
      </c>
      <c r="H18" s="11" t="str">
        <f>[14]Novembro!$F$11</f>
        <v>*</v>
      </c>
      <c r="I18" s="11" t="str">
        <f>[14]Novembro!$F$12</f>
        <v>*</v>
      </c>
      <c r="J18" s="11" t="str">
        <f>[14]Novembro!$F$13</f>
        <v>*</v>
      </c>
      <c r="K18" s="11" t="str">
        <f>[14]Novembro!$F$14</f>
        <v>*</v>
      </c>
      <c r="L18" s="11" t="str">
        <f>[14]Novembro!$F$15</f>
        <v>*</v>
      </c>
      <c r="M18" s="11" t="str">
        <f>[14]Novembro!$F$16</f>
        <v>*</v>
      </c>
      <c r="N18" s="11" t="str">
        <f>[14]Novembro!$F$17</f>
        <v>*</v>
      </c>
      <c r="O18" s="11" t="str">
        <f>[14]Novembro!$F$18</f>
        <v>*</v>
      </c>
      <c r="P18" s="11" t="str">
        <f>[14]Novembro!$F$19</f>
        <v>*</v>
      </c>
      <c r="Q18" s="11" t="str">
        <f>[14]Novembro!$F$20</f>
        <v>*</v>
      </c>
      <c r="R18" s="11" t="str">
        <f>[14]Novembro!$F$21</f>
        <v>*</v>
      </c>
      <c r="S18" s="11" t="str">
        <f>[14]Novembro!$F$22</f>
        <v>*</v>
      </c>
      <c r="T18" s="11" t="str">
        <f>[14]Novembro!$F$23</f>
        <v>*</v>
      </c>
      <c r="U18" s="11">
        <f>[14]Novembro!$F$24</f>
        <v>67</v>
      </c>
      <c r="V18" s="11">
        <f>[14]Novembro!$F$25</f>
        <v>87</v>
      </c>
      <c r="W18" s="11">
        <f>[14]Novembro!$F$26</f>
        <v>90</v>
      </c>
      <c r="X18" s="11">
        <f>[14]Novembro!$F$27</f>
        <v>88</v>
      </c>
      <c r="Y18" s="11">
        <f>[14]Novembro!$F$28</f>
        <v>90</v>
      </c>
      <c r="Z18" s="11">
        <f>[14]Novembro!$F$29</f>
        <v>94</v>
      </c>
      <c r="AA18" s="11">
        <f>[14]Novembro!$F$30</f>
        <v>94</v>
      </c>
      <c r="AB18" s="11">
        <f>[14]Novembro!$F$31</f>
        <v>92</v>
      </c>
      <c r="AC18" s="11">
        <f>[14]Novembro!$F$32</f>
        <v>93</v>
      </c>
      <c r="AD18" s="11">
        <f>[14]Novembro!$F$33</f>
        <v>94</v>
      </c>
      <c r="AE18" s="11">
        <f>[14]Novembro!$F$34</f>
        <v>94</v>
      </c>
      <c r="AF18" s="15">
        <f t="shared" ref="AF18" si="5">MAX(B18:AE18)</f>
        <v>94</v>
      </c>
      <c r="AG18" s="92">
        <f t="shared" ref="AG18" si="6">AVERAGE(B18:AE18)</f>
        <v>89.36363636363636</v>
      </c>
      <c r="AH18" s="12" t="s">
        <v>47</v>
      </c>
      <c r="AI18" s="12" t="s">
        <v>47</v>
      </c>
    </row>
    <row r="19" spans="1:36" x14ac:dyDescent="0.2">
      <c r="A19" s="58" t="s">
        <v>4</v>
      </c>
      <c r="B19" s="11">
        <f>[15]Novembro!$F$5</f>
        <v>89</v>
      </c>
      <c r="C19" s="11">
        <f>[15]Novembro!$F$6</f>
        <v>88</v>
      </c>
      <c r="D19" s="11">
        <f>[15]Novembro!$F$7</f>
        <v>78</v>
      </c>
      <c r="E19" s="11">
        <f>[15]Novembro!$F$8</f>
        <v>87</v>
      </c>
      <c r="F19" s="11">
        <f>[15]Novembro!$F$9</f>
        <v>91</v>
      </c>
      <c r="G19" s="11">
        <f>[15]Novembro!$F$10</f>
        <v>93</v>
      </c>
      <c r="H19" s="11">
        <f>[15]Novembro!$F$11</f>
        <v>93</v>
      </c>
      <c r="I19" s="11">
        <f>[15]Novembro!$F$12</f>
        <v>94</v>
      </c>
      <c r="J19" s="11">
        <f>[15]Novembro!$F$13</f>
        <v>93</v>
      </c>
      <c r="K19" s="11">
        <f>[15]Novembro!$F$14</f>
        <v>94</v>
      </c>
      <c r="L19" s="11">
        <f>[15]Novembro!$F$15</f>
        <v>94</v>
      </c>
      <c r="M19" s="11">
        <f>[15]Novembro!$F$16</f>
        <v>94</v>
      </c>
      <c r="N19" s="11">
        <f>[15]Novembro!$F$17</f>
        <v>85</v>
      </c>
      <c r="O19" s="11">
        <f>[15]Novembro!$F$18</f>
        <v>89</v>
      </c>
      <c r="P19" s="11">
        <f>[15]Novembro!$F$19</f>
        <v>91</v>
      </c>
      <c r="Q19" s="11">
        <f>[15]Novembro!$F$20</f>
        <v>95</v>
      </c>
      <c r="R19" s="11">
        <f>[15]Novembro!$F$21</f>
        <v>82</v>
      </c>
      <c r="S19" s="11">
        <f>[15]Novembro!$F$22</f>
        <v>86</v>
      </c>
      <c r="T19" s="11">
        <f>[15]Novembro!$F$23</f>
        <v>89</v>
      </c>
      <c r="U19" s="11">
        <f>[15]Novembro!$F$24</f>
        <v>89</v>
      </c>
      <c r="V19" s="11">
        <f>[15]Novembro!$F$25</f>
        <v>90</v>
      </c>
      <c r="W19" s="11">
        <f>[15]Novembro!$F$26</f>
        <v>89</v>
      </c>
      <c r="X19" s="11">
        <f>[15]Novembro!$F$27</f>
        <v>85</v>
      </c>
      <c r="Y19" s="11">
        <f>[15]Novembro!$F$28</f>
        <v>85</v>
      </c>
      <c r="Z19" s="11">
        <f>[15]Novembro!$F$29</f>
        <v>91</v>
      </c>
      <c r="AA19" s="11">
        <f>[15]Novembro!$F$30</f>
        <v>88</v>
      </c>
      <c r="AB19" s="11">
        <f>[15]Novembro!$F$31</f>
        <v>90</v>
      </c>
      <c r="AC19" s="11">
        <f>[15]Novembro!$F$32</f>
        <v>93</v>
      </c>
      <c r="AD19" s="11">
        <f>[15]Novembro!$F$33</f>
        <v>94</v>
      </c>
      <c r="AE19" s="11">
        <f>[15]Novembro!$F$34</f>
        <v>95</v>
      </c>
      <c r="AF19" s="15">
        <f t="shared" si="3"/>
        <v>95</v>
      </c>
      <c r="AG19" s="92">
        <f t="shared" si="4"/>
        <v>89.8</v>
      </c>
      <c r="AI19" t="s">
        <v>47</v>
      </c>
    </row>
    <row r="20" spans="1:36" x14ac:dyDescent="0.2">
      <c r="A20" s="58" t="s">
        <v>5</v>
      </c>
      <c r="B20" s="11">
        <f>[16]Novembro!$F$5</f>
        <v>86</v>
      </c>
      <c r="C20" s="11">
        <f>[16]Novembro!$F$6</f>
        <v>75</v>
      </c>
      <c r="D20" s="11">
        <f>[16]Novembro!$F$7</f>
        <v>66</v>
      </c>
      <c r="E20" s="11">
        <f>[16]Novembro!$F$8</f>
        <v>80</v>
      </c>
      <c r="F20" s="11">
        <f>[16]Novembro!$F$9</f>
        <v>68</v>
      </c>
      <c r="G20" s="11">
        <f>[16]Novembro!$F$10</f>
        <v>88</v>
      </c>
      <c r="H20" s="11">
        <f>[16]Novembro!$F$11</f>
        <v>87</v>
      </c>
      <c r="I20" s="11">
        <f>[16]Novembro!$F$12</f>
        <v>92</v>
      </c>
      <c r="J20" s="11">
        <f>[16]Novembro!$F$13</f>
        <v>88</v>
      </c>
      <c r="K20" s="11">
        <f>[16]Novembro!$F$14</f>
        <v>86</v>
      </c>
      <c r="L20" s="11">
        <f>[16]Novembro!$F$15</f>
        <v>90</v>
      </c>
      <c r="M20" s="11">
        <f>[16]Novembro!$F$16</f>
        <v>87</v>
      </c>
      <c r="N20" s="11">
        <f>[16]Novembro!$F$17</f>
        <v>81</v>
      </c>
      <c r="O20" s="11">
        <f>[16]Novembro!$F$18</f>
        <v>91</v>
      </c>
      <c r="P20" s="11">
        <f>[16]Novembro!$F$19</f>
        <v>90</v>
      </c>
      <c r="Q20" s="11">
        <f>[16]Novembro!$F$20</f>
        <v>88</v>
      </c>
      <c r="R20" s="11">
        <f>[16]Novembro!$F$21</f>
        <v>84</v>
      </c>
      <c r="S20" s="11">
        <f>[16]Novembro!$F$22</f>
        <v>78</v>
      </c>
      <c r="T20" s="11">
        <f>[16]Novembro!$F$23</f>
        <v>68</v>
      </c>
      <c r="U20" s="11">
        <f>[16]Novembro!$F$24</f>
        <v>85</v>
      </c>
      <c r="V20" s="11">
        <f>[16]Novembro!$F$25</f>
        <v>76</v>
      </c>
      <c r="W20" s="11">
        <f>[16]Novembro!$F$26</f>
        <v>78</v>
      </c>
      <c r="X20" s="11">
        <f>[16]Novembro!$F$27</f>
        <v>90</v>
      </c>
      <c r="Y20" s="11">
        <f>[16]Novembro!$F$28</f>
        <v>87</v>
      </c>
      <c r="Z20" s="11">
        <f>[16]Novembro!$F$29</f>
        <v>78</v>
      </c>
      <c r="AA20" s="11">
        <f>[16]Novembro!$F$30</f>
        <v>83</v>
      </c>
      <c r="AB20" s="11">
        <f>[16]Novembro!$F$31</f>
        <v>91</v>
      </c>
      <c r="AC20" s="11">
        <f>[16]Novembro!$F$32</f>
        <v>91</v>
      </c>
      <c r="AD20" s="11">
        <f>[16]Novembro!$F$33</f>
        <v>88</v>
      </c>
      <c r="AE20" s="11">
        <f>[16]Novembro!$F$34</f>
        <v>82</v>
      </c>
      <c r="AF20" s="15">
        <f t="shared" si="3"/>
        <v>92</v>
      </c>
      <c r="AG20" s="92">
        <f t="shared" si="4"/>
        <v>83.4</v>
      </c>
      <c r="AH20" s="12" t="s">
        <v>47</v>
      </c>
    </row>
    <row r="21" spans="1:36" x14ac:dyDescent="0.2">
      <c r="A21" s="58" t="s">
        <v>43</v>
      </c>
      <c r="B21" s="11">
        <f>[17]Novembro!$F$5</f>
        <v>47</v>
      </c>
      <c r="C21" s="11">
        <f>[17]Novembro!$F$6</f>
        <v>61</v>
      </c>
      <c r="D21" s="11">
        <f>[17]Novembro!$F$7</f>
        <v>77</v>
      </c>
      <c r="E21" s="11">
        <f>[17]Novembro!$F$8</f>
        <v>75</v>
      </c>
      <c r="F21" s="11">
        <f>[17]Novembro!$F$9</f>
        <v>76</v>
      </c>
      <c r="G21" s="11">
        <f>[17]Novembro!$F$10</f>
        <v>88</v>
      </c>
      <c r="H21" s="11">
        <f>[17]Novembro!$F$11</f>
        <v>53</v>
      </c>
      <c r="I21" s="11">
        <f>[17]Novembro!$F$12</f>
        <v>95</v>
      </c>
      <c r="J21" s="11">
        <f>[17]Novembro!$F$13</f>
        <v>82</v>
      </c>
      <c r="K21" s="11">
        <f>[17]Novembro!$F$14</f>
        <v>86</v>
      </c>
      <c r="L21" s="11">
        <f>[17]Novembro!$F$15</f>
        <v>97</v>
      </c>
      <c r="M21" s="11">
        <f>[17]Novembro!$F$16</f>
        <v>95</v>
      </c>
      <c r="N21" s="11">
        <f>[17]Novembro!$F$17</f>
        <v>90</v>
      </c>
      <c r="O21" s="11">
        <f>[17]Novembro!$F$18</f>
        <v>95</v>
      </c>
      <c r="P21" s="11">
        <f>[17]Novembro!$F$19</f>
        <v>97</v>
      </c>
      <c r="Q21" s="11">
        <f>[17]Novembro!$F$20</f>
        <v>98</v>
      </c>
      <c r="R21" s="11">
        <f>[17]Novembro!$F$21</f>
        <v>88</v>
      </c>
      <c r="S21" s="11">
        <f>[17]Novembro!$F$22</f>
        <v>89</v>
      </c>
      <c r="T21" s="11">
        <f>[17]Novembro!$F$23</f>
        <v>86</v>
      </c>
      <c r="U21" s="11">
        <f>[17]Novembro!$F$24</f>
        <v>91</v>
      </c>
      <c r="V21" s="11">
        <f>[17]Novembro!$F$25</f>
        <v>95</v>
      </c>
      <c r="W21" s="11">
        <f>[17]Novembro!$F$26</f>
        <v>86</v>
      </c>
      <c r="X21" s="11">
        <f>[17]Novembro!$F$27</f>
        <v>95</v>
      </c>
      <c r="Y21" s="11">
        <f>[17]Novembro!$F$28</f>
        <v>93</v>
      </c>
      <c r="Z21" s="11">
        <f>[17]Novembro!$F$29</f>
        <v>91</v>
      </c>
      <c r="AA21" s="11">
        <f>[17]Novembro!$F$30</f>
        <v>93</v>
      </c>
      <c r="AB21" s="11">
        <f>[17]Novembro!$F$31</f>
        <v>90</v>
      </c>
      <c r="AC21" s="11">
        <f>[17]Novembro!$F$32</f>
        <v>97</v>
      </c>
      <c r="AD21" s="11">
        <f>[17]Novembro!$F$33</f>
        <v>97</v>
      </c>
      <c r="AE21" s="11">
        <f>[17]Novembro!$F$34</f>
        <v>97</v>
      </c>
      <c r="AF21" s="15">
        <f t="shared" si="3"/>
        <v>98</v>
      </c>
      <c r="AG21" s="92">
        <f t="shared" si="4"/>
        <v>86.666666666666671</v>
      </c>
    </row>
    <row r="22" spans="1:36" x14ac:dyDescent="0.2">
      <c r="A22" s="58" t="s">
        <v>6</v>
      </c>
      <c r="B22" s="11">
        <f>[18]Novembro!$F$5</f>
        <v>84</v>
      </c>
      <c r="C22" s="11">
        <f>[18]Novembro!$F$6</f>
        <v>81</v>
      </c>
      <c r="D22" s="11">
        <f>[18]Novembro!$F$7</f>
        <v>76</v>
      </c>
      <c r="E22" s="11">
        <f>[18]Novembro!$F$8</f>
        <v>81</v>
      </c>
      <c r="F22" s="11">
        <f>[18]Novembro!$F$9</f>
        <v>75</v>
      </c>
      <c r="G22" s="11">
        <f>[18]Novembro!$F$10</f>
        <v>83</v>
      </c>
      <c r="H22" s="11">
        <f>[18]Novembro!$F$11</f>
        <v>85</v>
      </c>
      <c r="I22" s="11">
        <f>[18]Novembro!$F$12</f>
        <v>84</v>
      </c>
      <c r="J22" s="11">
        <f>[18]Novembro!$F$13</f>
        <v>82</v>
      </c>
      <c r="K22" s="11">
        <f>[18]Novembro!$F$14</f>
        <v>85</v>
      </c>
      <c r="L22" s="11">
        <f>[18]Novembro!$F$15</f>
        <v>86</v>
      </c>
      <c r="M22" s="11">
        <f>[18]Novembro!$F$16</f>
        <v>87</v>
      </c>
      <c r="N22" s="11">
        <f>[18]Novembro!$F$17</f>
        <v>81</v>
      </c>
      <c r="O22" s="11">
        <f>[18]Novembro!$F$18</f>
        <v>89</v>
      </c>
      <c r="P22" s="11">
        <f>[18]Novembro!$F$19</f>
        <v>90</v>
      </c>
      <c r="Q22" s="11">
        <f>[18]Novembro!$F$20</f>
        <v>90</v>
      </c>
      <c r="R22" s="11">
        <f>[18]Novembro!$F$21</f>
        <v>83</v>
      </c>
      <c r="S22" s="11">
        <f>[18]Novembro!$F$22</f>
        <v>84</v>
      </c>
      <c r="T22" s="11">
        <f>[18]Novembro!$F$23</f>
        <v>86</v>
      </c>
      <c r="U22" s="11">
        <f>[18]Novembro!$F$24</f>
        <v>86</v>
      </c>
      <c r="V22" s="11">
        <f>[18]Novembro!$F$25</f>
        <v>86</v>
      </c>
      <c r="W22" s="11">
        <f>[18]Novembro!$F$26</f>
        <v>81</v>
      </c>
      <c r="X22" s="11">
        <f>[18]Novembro!$F$27</f>
        <v>83</v>
      </c>
      <c r="Y22" s="11">
        <f>[18]Novembro!$F$28</f>
        <v>88</v>
      </c>
      <c r="Z22" s="11">
        <f>[18]Novembro!$F$29</f>
        <v>85</v>
      </c>
      <c r="AA22" s="11">
        <f>[18]Novembro!$F$30</f>
        <v>82</v>
      </c>
      <c r="AB22" s="11">
        <f>[18]Novembro!$F$31</f>
        <v>89</v>
      </c>
      <c r="AC22" s="11">
        <f>[18]Novembro!$F$32</f>
        <v>92</v>
      </c>
      <c r="AD22" s="11">
        <f>[18]Novembro!$F$33</f>
        <v>90</v>
      </c>
      <c r="AE22" s="11">
        <f>[18]Novembro!$F$34</f>
        <v>88</v>
      </c>
      <c r="AF22" s="15">
        <f t="shared" si="3"/>
        <v>92</v>
      </c>
      <c r="AG22" s="92">
        <f t="shared" si="4"/>
        <v>84.733333333333334</v>
      </c>
    </row>
    <row r="23" spans="1:36" x14ac:dyDescent="0.2">
      <c r="A23" s="58" t="s">
        <v>7</v>
      </c>
      <c r="B23" s="11">
        <f>[19]Novembro!$F$5</f>
        <v>59</v>
      </c>
      <c r="C23" s="11">
        <f>[19]Novembro!$F$6</f>
        <v>78</v>
      </c>
      <c r="D23" s="11">
        <f>[19]Novembro!$F$7</f>
        <v>87</v>
      </c>
      <c r="E23" s="11">
        <f>[19]Novembro!$F$8</f>
        <v>72</v>
      </c>
      <c r="F23" s="11">
        <f>[19]Novembro!$F$9</f>
        <v>81</v>
      </c>
      <c r="G23" s="11">
        <f>[19]Novembro!$F$10</f>
        <v>90</v>
      </c>
      <c r="H23" s="11">
        <f>[19]Novembro!$F$11</f>
        <v>86</v>
      </c>
      <c r="I23" s="11">
        <f>[19]Novembro!$F$12</f>
        <v>95</v>
      </c>
      <c r="J23" s="11">
        <f>[19]Novembro!$F$13</f>
        <v>95</v>
      </c>
      <c r="K23" s="11">
        <f>[19]Novembro!$F$14</f>
        <v>90</v>
      </c>
      <c r="L23" s="11">
        <f>[19]Novembro!$F$15</f>
        <v>96</v>
      </c>
      <c r="M23" s="11">
        <f>[19]Novembro!$F$16</f>
        <v>86</v>
      </c>
      <c r="N23" s="11">
        <f>[19]Novembro!$F$17</f>
        <v>95</v>
      </c>
      <c r="O23" s="11">
        <f>[19]Novembro!$F$18</f>
        <v>97</v>
      </c>
      <c r="P23" s="11">
        <f>[19]Novembro!$F$19</f>
        <v>97</v>
      </c>
      <c r="Q23" s="11">
        <f>[19]Novembro!$F$20</f>
        <v>82</v>
      </c>
      <c r="R23" s="11">
        <f>[19]Novembro!$F$21</f>
        <v>66</v>
      </c>
      <c r="S23" s="11">
        <f>[19]Novembro!$F$22</f>
        <v>60</v>
      </c>
      <c r="T23" s="11">
        <f>[19]Novembro!$F$23</f>
        <v>59</v>
      </c>
      <c r="U23" s="11">
        <f>[19]Novembro!$F$24</f>
        <v>51</v>
      </c>
      <c r="V23" s="11">
        <f>[19]Novembro!$F$25</f>
        <v>51</v>
      </c>
      <c r="W23" s="11">
        <f>[19]Novembro!$F$26</f>
        <v>76</v>
      </c>
      <c r="X23" s="11">
        <f>[19]Novembro!$F$27</f>
        <v>75</v>
      </c>
      <c r="Y23" s="11">
        <f>[19]Novembro!$F$28</f>
        <v>75</v>
      </c>
      <c r="Z23" s="11">
        <f>[19]Novembro!$F$29</f>
        <v>79</v>
      </c>
      <c r="AA23" s="11">
        <f>[19]Novembro!$F$30</f>
        <v>95</v>
      </c>
      <c r="AB23" s="11">
        <f>[19]Novembro!$F$31</f>
        <v>97</v>
      </c>
      <c r="AC23" s="11">
        <f>[19]Novembro!$F$32</f>
        <v>95</v>
      </c>
      <c r="AD23" s="11">
        <f>[19]Novembro!$F$33</f>
        <v>93</v>
      </c>
      <c r="AE23" s="11">
        <f>[19]Novembro!$F$34</f>
        <v>86</v>
      </c>
      <c r="AF23" s="15">
        <f t="shared" si="3"/>
        <v>97</v>
      </c>
      <c r="AG23" s="92">
        <f t="shared" si="4"/>
        <v>81.466666666666669</v>
      </c>
      <c r="AI23" t="s">
        <v>47</v>
      </c>
    </row>
    <row r="24" spans="1:36" x14ac:dyDescent="0.2">
      <c r="A24" s="58" t="s">
        <v>169</v>
      </c>
      <c r="B24" s="11" t="str">
        <f>[20]Novembro!$F$5</f>
        <v>*</v>
      </c>
      <c r="C24" s="11" t="str">
        <f>[20]Novembro!$F$6</f>
        <v>*</v>
      </c>
      <c r="D24" s="11" t="str">
        <f>[20]Novembro!$F$7</f>
        <v>*</v>
      </c>
      <c r="E24" s="11" t="str">
        <f>[20]Novembro!$F$8</f>
        <v>*</v>
      </c>
      <c r="F24" s="11" t="str">
        <f>[20]Novembro!$F$9</f>
        <v>*</v>
      </c>
      <c r="G24" s="11" t="str">
        <f>[20]Novembro!$F$10</f>
        <v>*</v>
      </c>
      <c r="H24" s="11" t="str">
        <f>[20]Novembro!$F$11</f>
        <v>*</v>
      </c>
      <c r="I24" s="11" t="str">
        <f>[20]Novembro!$F$12</f>
        <v>*</v>
      </c>
      <c r="J24" s="11" t="str">
        <f>[20]Novembro!$F$13</f>
        <v>*</v>
      </c>
      <c r="K24" s="11" t="str">
        <f>[20]Novembro!$F$14</f>
        <v>*</v>
      </c>
      <c r="L24" s="11" t="str">
        <f>[20]Novembro!$F$15</f>
        <v>*</v>
      </c>
      <c r="M24" s="11" t="str">
        <f>[20]Novembro!$F$16</f>
        <v>*</v>
      </c>
      <c r="N24" s="11" t="str">
        <f>[20]Novembro!$F$17</f>
        <v>*</v>
      </c>
      <c r="O24" s="11" t="str">
        <f>[20]Novembro!$F$18</f>
        <v>*</v>
      </c>
      <c r="P24" s="11" t="str">
        <f>[20]Novembro!$F$19</f>
        <v>*</v>
      </c>
      <c r="Q24" s="11" t="str">
        <f>[20]Novembro!$F$20</f>
        <v>*</v>
      </c>
      <c r="R24" s="11" t="str">
        <f>[20]Novembro!$F$21</f>
        <v>*</v>
      </c>
      <c r="S24" s="11" t="str">
        <f>[20]Novembro!$F$22</f>
        <v>*</v>
      </c>
      <c r="T24" s="11" t="str">
        <f>[20]Novembro!$F$23</f>
        <v>*</v>
      </c>
      <c r="U24" s="11" t="str">
        <f>[20]Novembro!$F$24</f>
        <v>*</v>
      </c>
      <c r="V24" s="11" t="str">
        <f>[20]Novembro!$F$25</f>
        <v>*</v>
      </c>
      <c r="W24" s="11" t="str">
        <f>[20]Novembro!$F$26</f>
        <v>*</v>
      </c>
      <c r="X24" s="11" t="str">
        <f>[20]Novembro!$F$27</f>
        <v>*</v>
      </c>
      <c r="Y24" s="11" t="str">
        <f>[20]Novembro!$F$28</f>
        <v>*</v>
      </c>
      <c r="Z24" s="11" t="str">
        <f>[20]Novembro!$F$29</f>
        <v>*</v>
      </c>
      <c r="AA24" s="11" t="str">
        <f>[20]Novembro!$F$30</f>
        <v>*</v>
      </c>
      <c r="AB24" s="11" t="str">
        <f>[20]Novembro!$F$31</f>
        <v>*</v>
      </c>
      <c r="AC24" s="11" t="str">
        <f>[20]Novembro!$F$32</f>
        <v>*</v>
      </c>
      <c r="AD24" s="11" t="str">
        <f>[20]Novembro!$F$33</f>
        <v>*</v>
      </c>
      <c r="AE24" s="11" t="str">
        <f>[20]Novembro!$F$34</f>
        <v>*</v>
      </c>
      <c r="AF24" s="15" t="s">
        <v>226</v>
      </c>
      <c r="AG24" s="92" t="s">
        <v>226</v>
      </c>
    </row>
    <row r="25" spans="1:36" x14ac:dyDescent="0.2">
      <c r="A25" s="58" t="s">
        <v>170</v>
      </c>
      <c r="B25" s="11">
        <f>[21]Novembro!$F$5</f>
        <v>94</v>
      </c>
      <c r="C25" s="11">
        <f>[21]Novembro!$F$6</f>
        <v>81</v>
      </c>
      <c r="D25" s="11">
        <f>[21]Novembro!$F$7</f>
        <v>86</v>
      </c>
      <c r="E25" s="11">
        <f>[21]Novembro!$F$8</f>
        <v>93</v>
      </c>
      <c r="F25" s="11">
        <f>[21]Novembro!$F$9</f>
        <v>80</v>
      </c>
      <c r="G25" s="11">
        <f>[21]Novembro!$F$10</f>
        <v>95</v>
      </c>
      <c r="H25" s="11">
        <f>[21]Novembro!$F$11</f>
        <v>97</v>
      </c>
      <c r="I25" s="11">
        <f>[21]Novembro!$F$12</f>
        <v>98</v>
      </c>
      <c r="J25" s="11">
        <f>[21]Novembro!$F$13</f>
        <v>96</v>
      </c>
      <c r="K25" s="11">
        <f>[21]Novembro!$F$14</f>
        <v>97</v>
      </c>
      <c r="L25" s="11">
        <f>[21]Novembro!$F$15</f>
        <v>97</v>
      </c>
      <c r="M25" s="11">
        <f>[21]Novembro!$F$16</f>
        <v>88</v>
      </c>
      <c r="N25" s="11">
        <f>[21]Novembro!$F$17</f>
        <v>92</v>
      </c>
      <c r="O25" s="11">
        <f>[21]Novembro!$F$18</f>
        <v>94</v>
      </c>
      <c r="P25" s="11">
        <f>[21]Novembro!$F$19</f>
        <v>98</v>
      </c>
      <c r="Q25" s="11">
        <f>[21]Novembro!$F$20</f>
        <v>94</v>
      </c>
      <c r="R25" s="11">
        <f>[21]Novembro!$F$21</f>
        <v>91</v>
      </c>
      <c r="S25" s="11">
        <f>[21]Novembro!$F$22</f>
        <v>70</v>
      </c>
      <c r="T25" s="11">
        <f>[21]Novembro!$F$23</f>
        <v>60</v>
      </c>
      <c r="U25" s="11">
        <f>[21]Novembro!$F$24</f>
        <v>79</v>
      </c>
      <c r="V25" s="11">
        <f>[21]Novembro!$F$25</f>
        <v>58</v>
      </c>
      <c r="W25" s="11">
        <f>[21]Novembro!$F$26</f>
        <v>88</v>
      </c>
      <c r="X25" s="11">
        <f>[21]Novembro!$F$27</f>
        <v>86</v>
      </c>
      <c r="Y25" s="11">
        <f>[21]Novembro!$F$28</f>
        <v>92</v>
      </c>
      <c r="Z25" s="11">
        <f>[21]Novembro!$F$29</f>
        <v>66</v>
      </c>
      <c r="AA25" s="11">
        <f>[21]Novembro!$F$30</f>
        <v>98</v>
      </c>
      <c r="AB25" s="11">
        <f>[21]Novembro!$F$31</f>
        <v>98</v>
      </c>
      <c r="AC25" s="11">
        <f>[21]Novembro!$F$32</f>
        <v>97</v>
      </c>
      <c r="AD25" s="11">
        <f>[21]Novembro!$F$33</f>
        <v>91</v>
      </c>
      <c r="AE25" s="11">
        <f>[21]Novembro!$F$34</f>
        <v>91</v>
      </c>
      <c r="AF25" s="15">
        <f t="shared" ref="AF25:AF26" si="7">MAX(B25:AE25)</f>
        <v>98</v>
      </c>
      <c r="AG25" s="92">
        <f t="shared" ref="AG25:AG26" si="8">AVERAGE(B25:AE25)</f>
        <v>88.166666666666671</v>
      </c>
      <c r="AH25" s="12" t="s">
        <v>47</v>
      </c>
    </row>
    <row r="26" spans="1:36" x14ac:dyDescent="0.2">
      <c r="A26" s="58" t="s">
        <v>171</v>
      </c>
      <c r="B26" s="11">
        <f>[22]Novembro!$F$5</f>
        <v>87</v>
      </c>
      <c r="C26" s="11">
        <f>[22]Novembro!$F$6</f>
        <v>76</v>
      </c>
      <c r="D26" s="11">
        <f>[22]Novembro!$F$7</f>
        <v>87</v>
      </c>
      <c r="E26" s="11">
        <f>[22]Novembro!$F$8</f>
        <v>85</v>
      </c>
      <c r="F26" s="11">
        <f>[22]Novembro!$F$9</f>
        <v>83</v>
      </c>
      <c r="G26" s="11">
        <f>[22]Novembro!$F$10</f>
        <v>94</v>
      </c>
      <c r="H26" s="11">
        <f>[22]Novembro!$F$11</f>
        <v>93</v>
      </c>
      <c r="I26" s="11">
        <f>[22]Novembro!$F$12</f>
        <v>96</v>
      </c>
      <c r="J26" s="11">
        <f>[22]Novembro!$F$13</f>
        <v>95</v>
      </c>
      <c r="K26" s="11">
        <f>[22]Novembro!$F$14</f>
        <v>89</v>
      </c>
      <c r="L26" s="11">
        <f>[22]Novembro!$F$15</f>
        <v>98</v>
      </c>
      <c r="M26" s="11">
        <f>[22]Novembro!$F$16</f>
        <v>89</v>
      </c>
      <c r="N26" s="11">
        <f>[22]Novembro!$F$17</f>
        <v>96</v>
      </c>
      <c r="O26" s="11">
        <f>[22]Novembro!$F$18</f>
        <v>97</v>
      </c>
      <c r="P26" s="11">
        <f>[22]Novembro!$F$19</f>
        <v>95</v>
      </c>
      <c r="Q26" s="11">
        <f>[22]Novembro!$F$20</f>
        <v>79</v>
      </c>
      <c r="R26" s="11">
        <f>[22]Novembro!$F$21</f>
        <v>83</v>
      </c>
      <c r="S26" s="11">
        <f>[22]Novembro!$F$22</f>
        <v>67</v>
      </c>
      <c r="T26" s="11">
        <f>[22]Novembro!$F$23</f>
        <v>71</v>
      </c>
      <c r="U26" s="11">
        <f>[22]Novembro!$F$24</f>
        <v>68</v>
      </c>
      <c r="V26" s="11">
        <f>[22]Novembro!$F$25</f>
        <v>55</v>
      </c>
      <c r="W26" s="11">
        <f>[22]Novembro!$F$26</f>
        <v>80</v>
      </c>
      <c r="X26" s="11">
        <f>[22]Novembro!$F$27</f>
        <v>87</v>
      </c>
      <c r="Y26" s="11">
        <f>[22]Novembro!$F$28</f>
        <v>91</v>
      </c>
      <c r="Z26" s="11">
        <f>[22]Novembro!$F$29</f>
        <v>91</v>
      </c>
      <c r="AA26" s="11">
        <f>[22]Novembro!$F$30</f>
        <v>90</v>
      </c>
      <c r="AB26" s="11">
        <f>[22]Novembro!$F$31</f>
        <v>96</v>
      </c>
      <c r="AC26" s="11">
        <f>[22]Novembro!$F$32</f>
        <v>98</v>
      </c>
      <c r="AD26" s="11">
        <f>[22]Novembro!$F$33</f>
        <v>93</v>
      </c>
      <c r="AE26" s="11">
        <f>[22]Novembro!$F$34</f>
        <v>87</v>
      </c>
      <c r="AF26" s="15">
        <f t="shared" si="7"/>
        <v>98</v>
      </c>
      <c r="AG26" s="92">
        <f t="shared" si="8"/>
        <v>86.533333333333331</v>
      </c>
      <c r="AI26" t="s">
        <v>47</v>
      </c>
    </row>
    <row r="27" spans="1:36" x14ac:dyDescent="0.2">
      <c r="A27" s="58" t="s">
        <v>8</v>
      </c>
      <c r="B27" s="11">
        <f>[23]Novembro!$F$5</f>
        <v>94</v>
      </c>
      <c r="C27" s="11">
        <f>[23]Novembro!$F$6</f>
        <v>81</v>
      </c>
      <c r="D27" s="11">
        <f>[23]Novembro!$F$7</f>
        <v>81</v>
      </c>
      <c r="E27" s="11">
        <f>[23]Novembro!$F$8</f>
        <v>88</v>
      </c>
      <c r="F27" s="11">
        <f>[23]Novembro!$F$9</f>
        <v>92</v>
      </c>
      <c r="G27" s="11">
        <f>[23]Novembro!$F$10</f>
        <v>91</v>
      </c>
      <c r="H27" s="11">
        <f>[23]Novembro!$F$11</f>
        <v>98</v>
      </c>
      <c r="I27" s="11">
        <f>[23]Novembro!$F$12</f>
        <v>100</v>
      </c>
      <c r="J27" s="11">
        <f>[23]Novembro!$F$13</f>
        <v>100</v>
      </c>
      <c r="K27" s="11">
        <f>[23]Novembro!$F$14</f>
        <v>100</v>
      </c>
      <c r="L27" s="11">
        <f>[23]Novembro!$F$15</f>
        <v>100</v>
      </c>
      <c r="M27" s="11">
        <f>[23]Novembro!$F$16</f>
        <v>84</v>
      </c>
      <c r="N27" s="11">
        <f>[23]Novembro!$F$17</f>
        <v>74</v>
      </c>
      <c r="O27" s="11">
        <f>[23]Novembro!$F$18</f>
        <v>89</v>
      </c>
      <c r="P27" s="11">
        <f>[23]Novembro!$F$19</f>
        <v>96</v>
      </c>
      <c r="Q27" s="11">
        <f>[23]Novembro!$F$20</f>
        <v>83</v>
      </c>
      <c r="R27" s="11">
        <f>[23]Novembro!$F$21</f>
        <v>79</v>
      </c>
      <c r="S27" s="11">
        <f>[23]Novembro!$F$22</f>
        <v>71</v>
      </c>
      <c r="T27" s="11">
        <f>[23]Novembro!$F$23</f>
        <v>54</v>
      </c>
      <c r="U27" s="11">
        <f>[23]Novembro!$F$24</f>
        <v>59</v>
      </c>
      <c r="V27" s="11">
        <f>[23]Novembro!$F$25</f>
        <v>62</v>
      </c>
      <c r="W27" s="11">
        <f>[23]Novembro!$F$26</f>
        <v>79</v>
      </c>
      <c r="X27" s="11">
        <f>[23]Novembro!$F$27</f>
        <v>77</v>
      </c>
      <c r="Y27" s="11">
        <f>[23]Novembro!$F$28</f>
        <v>84</v>
      </c>
      <c r="Z27" s="11">
        <f>[23]Novembro!$F$29</f>
        <v>66</v>
      </c>
      <c r="AA27" s="11">
        <f>[23]Novembro!$F$30</f>
        <v>93</v>
      </c>
      <c r="AB27" s="11">
        <f>[23]Novembro!$F$31</f>
        <v>100</v>
      </c>
      <c r="AC27" s="11">
        <f>[23]Novembro!$F$32</f>
        <v>100</v>
      </c>
      <c r="AD27" s="11">
        <f>[23]Novembro!$F$33</f>
        <v>88</v>
      </c>
      <c r="AE27" s="11">
        <f>[23]Novembro!$F$34</f>
        <v>84</v>
      </c>
      <c r="AF27" s="15">
        <f t="shared" si="3"/>
        <v>100</v>
      </c>
      <c r="AG27" s="92">
        <f t="shared" si="4"/>
        <v>84.9</v>
      </c>
      <c r="AI27" t="s">
        <v>47</v>
      </c>
    </row>
    <row r="28" spans="1:36" x14ac:dyDescent="0.2">
      <c r="A28" s="58" t="s">
        <v>9</v>
      </c>
      <c r="B28" s="11">
        <f>[24]Novembro!$F$5</f>
        <v>70</v>
      </c>
      <c r="C28" s="11">
        <f>[24]Novembro!$F$6</f>
        <v>71</v>
      </c>
      <c r="D28" s="11">
        <f>[24]Novembro!$F$7</f>
        <v>65</v>
      </c>
      <c r="E28" s="11">
        <f>[24]Novembro!$F$8</f>
        <v>80</v>
      </c>
      <c r="F28" s="11">
        <f>[24]Novembro!$F$9</f>
        <v>83</v>
      </c>
      <c r="G28" s="11">
        <f>[24]Novembro!$F$10</f>
        <v>93</v>
      </c>
      <c r="H28" s="11">
        <f>[24]Novembro!$F$11</f>
        <v>93</v>
      </c>
      <c r="I28" s="11">
        <f>[24]Novembro!$F$12</f>
        <v>92</v>
      </c>
      <c r="J28" s="11">
        <f>[24]Novembro!$F$13</f>
        <v>95</v>
      </c>
      <c r="K28" s="11">
        <f>[24]Novembro!$F$14</f>
        <v>94</v>
      </c>
      <c r="L28" s="11">
        <f>[24]Novembro!$F$15</f>
        <v>94</v>
      </c>
      <c r="M28" s="11">
        <f>[24]Novembro!$F$16</f>
        <v>89</v>
      </c>
      <c r="N28" s="11">
        <f>[24]Novembro!$F$17</f>
        <v>94</v>
      </c>
      <c r="O28" s="11">
        <f>[24]Novembro!$F$18</f>
        <v>95</v>
      </c>
      <c r="P28" s="11">
        <f>[24]Novembro!$F$19</f>
        <v>94</v>
      </c>
      <c r="Q28" s="11">
        <f>[24]Novembro!$F$20</f>
        <v>70</v>
      </c>
      <c r="R28" s="11">
        <f>[24]Novembro!$F$21</f>
        <v>73</v>
      </c>
      <c r="S28" s="11">
        <f>[24]Novembro!$F$22</f>
        <v>66</v>
      </c>
      <c r="T28" s="11">
        <f>[24]Novembro!$F$23</f>
        <v>66</v>
      </c>
      <c r="U28" s="11">
        <f>[24]Novembro!$F$24</f>
        <v>66</v>
      </c>
      <c r="V28" s="11">
        <f>[24]Novembro!$F$25</f>
        <v>66</v>
      </c>
      <c r="W28" s="11">
        <f>[24]Novembro!$F$26</f>
        <v>84</v>
      </c>
      <c r="X28" s="11">
        <f>[24]Novembro!$F$27</f>
        <v>86</v>
      </c>
      <c r="Y28" s="11">
        <f>[24]Novembro!$F$28</f>
        <v>85</v>
      </c>
      <c r="Z28" s="11">
        <f>[24]Novembro!$F$29</f>
        <v>70</v>
      </c>
      <c r="AA28" s="11">
        <f>[24]Novembro!$F$30</f>
        <v>94</v>
      </c>
      <c r="AB28" s="11">
        <f>[24]Novembro!$F$31</f>
        <v>95</v>
      </c>
      <c r="AC28" s="11">
        <f>[24]Novembro!$F$32</f>
        <v>96</v>
      </c>
      <c r="AD28" s="11">
        <f>[24]Novembro!$F$33</f>
        <v>88</v>
      </c>
      <c r="AE28" s="11">
        <f>[24]Novembro!$F$34</f>
        <v>92</v>
      </c>
      <c r="AF28" s="15">
        <f t="shared" si="3"/>
        <v>96</v>
      </c>
      <c r="AG28" s="92">
        <f t="shared" si="4"/>
        <v>83.3</v>
      </c>
      <c r="AI28" t="s">
        <v>47</v>
      </c>
    </row>
    <row r="29" spans="1:36" x14ac:dyDescent="0.2">
      <c r="A29" s="58" t="s">
        <v>42</v>
      </c>
      <c r="B29" s="11">
        <f>[25]Novembro!$F$5</f>
        <v>77</v>
      </c>
      <c r="C29" s="11">
        <f>[25]Novembro!$F$6</f>
        <v>79</v>
      </c>
      <c r="D29" s="11">
        <f>[25]Novembro!$F$7</f>
        <v>72</v>
      </c>
      <c r="E29" s="11">
        <f>[25]Novembro!$F$8</f>
        <v>71</v>
      </c>
      <c r="F29" s="11">
        <f>[25]Novembro!$F$9</f>
        <v>77</v>
      </c>
      <c r="G29" s="11">
        <f>[25]Novembro!$F$10</f>
        <v>89</v>
      </c>
      <c r="H29" s="11">
        <f>[25]Novembro!$F$11</f>
        <v>94</v>
      </c>
      <c r="I29" s="11">
        <f>[25]Novembro!$F$12</f>
        <v>99</v>
      </c>
      <c r="J29" s="11">
        <f>[25]Novembro!$F$13</f>
        <v>90</v>
      </c>
      <c r="K29" s="11">
        <f>[25]Novembro!$F$14</f>
        <v>100</v>
      </c>
      <c r="L29" s="11">
        <f>[25]Novembro!$F$15</f>
        <v>100</v>
      </c>
      <c r="M29" s="11">
        <f>[25]Novembro!$F$16</f>
        <v>88</v>
      </c>
      <c r="N29" s="11">
        <f>[25]Novembro!$F$17</f>
        <v>91</v>
      </c>
      <c r="O29" s="11">
        <f>[25]Novembro!$F$18</f>
        <v>98</v>
      </c>
      <c r="P29" s="11">
        <f>[25]Novembro!$F$19</f>
        <v>100</v>
      </c>
      <c r="Q29" s="11">
        <f>[25]Novembro!$F$20</f>
        <v>84</v>
      </c>
      <c r="R29" s="11">
        <f>[25]Novembro!$F$21</f>
        <v>82</v>
      </c>
      <c r="S29" s="11">
        <f>[25]Novembro!$F$22</f>
        <v>79</v>
      </c>
      <c r="T29" s="11">
        <f>[25]Novembro!$F$23</f>
        <v>71</v>
      </c>
      <c r="U29" s="11">
        <f>[25]Novembro!$F$24</f>
        <v>74</v>
      </c>
      <c r="V29" s="11">
        <f>[25]Novembro!$F$25</f>
        <v>76</v>
      </c>
      <c r="W29" s="11">
        <f>[25]Novembro!$F$26</f>
        <v>84</v>
      </c>
      <c r="X29" s="11">
        <f>[25]Novembro!$F$27</f>
        <v>81</v>
      </c>
      <c r="Y29" s="11">
        <f>[25]Novembro!$F$28</f>
        <v>86</v>
      </c>
      <c r="Z29" s="11">
        <f>[25]Novembro!$F$29</f>
        <v>81</v>
      </c>
      <c r="AA29" s="11">
        <f>[25]Novembro!$F$30</f>
        <v>82</v>
      </c>
      <c r="AB29" s="11">
        <f>[25]Novembro!$F$31</f>
        <v>98</v>
      </c>
      <c r="AC29" s="11">
        <f>[25]Novembro!$F$32</f>
        <v>100</v>
      </c>
      <c r="AD29" s="11">
        <f>[25]Novembro!$F$33</f>
        <v>88</v>
      </c>
      <c r="AE29" s="11">
        <f>[25]Novembro!$F$34</f>
        <v>85</v>
      </c>
      <c r="AF29" s="15">
        <f t="shared" si="3"/>
        <v>100</v>
      </c>
      <c r="AG29" s="92">
        <f t="shared" si="4"/>
        <v>85.86666666666666</v>
      </c>
      <c r="AI29" t="s">
        <v>47</v>
      </c>
    </row>
    <row r="30" spans="1:36" x14ac:dyDescent="0.2">
      <c r="A30" s="58" t="s">
        <v>10</v>
      </c>
      <c r="B30" s="11">
        <f>[26]Novembro!$F$5</f>
        <v>89</v>
      </c>
      <c r="C30" s="11">
        <f>[26]Novembro!$F$6</f>
        <v>80</v>
      </c>
      <c r="D30" s="11">
        <f>[26]Novembro!$F$7</f>
        <v>67</v>
      </c>
      <c r="E30" s="11">
        <f>[26]Novembro!$F$8</f>
        <v>82</v>
      </c>
      <c r="F30" s="11">
        <f>[26]Novembro!$F$9</f>
        <v>78</v>
      </c>
      <c r="G30" s="11">
        <f>[26]Novembro!$F$10</f>
        <v>97</v>
      </c>
      <c r="H30" s="11">
        <f>[26]Novembro!$F$11</f>
        <v>97</v>
      </c>
      <c r="I30" s="11">
        <f>[26]Novembro!$F$12</f>
        <v>96</v>
      </c>
      <c r="J30" s="11">
        <f>[26]Novembro!$F$13</f>
        <v>97</v>
      </c>
      <c r="K30" s="11">
        <f>[26]Novembro!$F$14</f>
        <v>98</v>
      </c>
      <c r="L30" s="11">
        <f>[26]Novembro!$F$15</f>
        <v>98</v>
      </c>
      <c r="M30" s="11">
        <f>[26]Novembro!$F$16</f>
        <v>87</v>
      </c>
      <c r="N30" s="11">
        <f>[26]Novembro!$F$17</f>
        <v>94</v>
      </c>
      <c r="O30" s="11">
        <f>[26]Novembro!$F$18</f>
        <v>96</v>
      </c>
      <c r="P30" s="11">
        <f>[26]Novembro!$F$19</f>
        <v>97</v>
      </c>
      <c r="Q30" s="11">
        <f>[26]Novembro!$F$20</f>
        <v>86</v>
      </c>
      <c r="R30" s="11">
        <f>[26]Novembro!$F$21</f>
        <v>82</v>
      </c>
      <c r="S30" s="11">
        <f>[26]Novembro!$F$22</f>
        <v>68</v>
      </c>
      <c r="T30" s="11">
        <f>[26]Novembro!$F$23</f>
        <v>71</v>
      </c>
      <c r="U30" s="11">
        <f>[26]Novembro!$F$24</f>
        <v>71</v>
      </c>
      <c r="V30" s="11">
        <f>[26]Novembro!$F$25</f>
        <v>98</v>
      </c>
      <c r="W30" s="11">
        <f>[26]Novembro!$F$26</f>
        <v>85</v>
      </c>
      <c r="X30" s="11">
        <f>[26]Novembro!$F$27</f>
        <v>91</v>
      </c>
      <c r="Y30" s="11">
        <f>[26]Novembro!$F$28</f>
        <v>86</v>
      </c>
      <c r="Z30" s="11">
        <f>[26]Novembro!$F$29</f>
        <v>69</v>
      </c>
      <c r="AA30" s="11">
        <f>[26]Novembro!$F$30</f>
        <v>93</v>
      </c>
      <c r="AB30" s="11">
        <f>[26]Novembro!$F$31</f>
        <v>98</v>
      </c>
      <c r="AC30" s="11">
        <f>[26]Novembro!$F$32</f>
        <v>98</v>
      </c>
      <c r="AD30" s="11">
        <f>[26]Novembro!$F$33</f>
        <v>93</v>
      </c>
      <c r="AE30" s="11">
        <f>[26]Novembro!$F$34</f>
        <v>89</v>
      </c>
      <c r="AF30" s="15">
        <f t="shared" si="3"/>
        <v>98</v>
      </c>
      <c r="AG30" s="92">
        <f t="shared" si="4"/>
        <v>87.7</v>
      </c>
      <c r="AI30" t="s">
        <v>47</v>
      </c>
    </row>
    <row r="31" spans="1:36" x14ac:dyDescent="0.2">
      <c r="A31" s="58" t="s">
        <v>172</v>
      </c>
      <c r="B31" s="11">
        <f>[27]Novembro!$F$5</f>
        <v>87</v>
      </c>
      <c r="C31" s="11">
        <f>[27]Novembro!$F$6</f>
        <v>78</v>
      </c>
      <c r="D31" s="11">
        <f>[27]Novembro!$F$7</f>
        <v>79</v>
      </c>
      <c r="E31" s="11">
        <f>[27]Novembro!$F$8</f>
        <v>77</v>
      </c>
      <c r="F31" s="11">
        <f>[27]Novembro!$F$9</f>
        <v>75</v>
      </c>
      <c r="G31" s="11">
        <f>[27]Novembro!$F$10</f>
        <v>87</v>
      </c>
      <c r="H31" s="11">
        <f>[27]Novembro!$F$11</f>
        <v>95</v>
      </c>
      <c r="I31" s="11">
        <f>[27]Novembro!$F$12</f>
        <v>97</v>
      </c>
      <c r="J31" s="11">
        <f>[27]Novembro!$F$13</f>
        <v>98</v>
      </c>
      <c r="K31" s="11">
        <f>[27]Novembro!$F$14</f>
        <v>95</v>
      </c>
      <c r="L31" s="11">
        <f>[27]Novembro!$F$15</f>
        <v>99</v>
      </c>
      <c r="M31" s="11">
        <f>[27]Novembro!$F$16</f>
        <v>90</v>
      </c>
      <c r="N31" s="11">
        <f>[27]Novembro!$F$17</f>
        <v>97</v>
      </c>
      <c r="O31" s="11">
        <f>[27]Novembro!$F$18</f>
        <v>98</v>
      </c>
      <c r="P31" s="11">
        <f>[27]Novembro!$F$19</f>
        <v>94</v>
      </c>
      <c r="Q31" s="11">
        <f>[27]Novembro!$F$20</f>
        <v>76</v>
      </c>
      <c r="R31" s="11">
        <f>[27]Novembro!$F$21</f>
        <v>68</v>
      </c>
      <c r="S31" s="11">
        <f>[27]Novembro!$F$22</f>
        <v>73</v>
      </c>
      <c r="T31" s="11">
        <f>[27]Novembro!$F$23</f>
        <v>58</v>
      </c>
      <c r="U31" s="11">
        <f>[27]Novembro!$F$24</f>
        <v>67</v>
      </c>
      <c r="V31" s="11">
        <f>[27]Novembro!$F$25</f>
        <v>74</v>
      </c>
      <c r="W31" s="11">
        <f>[27]Novembro!$F$26</f>
        <v>85</v>
      </c>
      <c r="X31" s="11">
        <f>[27]Novembro!$F$27</f>
        <v>75</v>
      </c>
      <c r="Y31" s="11">
        <f>[27]Novembro!$F$28</f>
        <v>80</v>
      </c>
      <c r="Z31" s="11">
        <f>[27]Novembro!$F$29</f>
        <v>91</v>
      </c>
      <c r="AA31" s="11">
        <f>[27]Novembro!$F$30</f>
        <v>94</v>
      </c>
      <c r="AB31" s="11">
        <f>[27]Novembro!$F$31</f>
        <v>98</v>
      </c>
      <c r="AC31" s="11">
        <f>[27]Novembro!$F$32</f>
        <v>97</v>
      </c>
      <c r="AD31" s="11">
        <f>[27]Novembro!$F$33</f>
        <v>95</v>
      </c>
      <c r="AE31" s="11">
        <f>[27]Novembro!$F$34</f>
        <v>90</v>
      </c>
      <c r="AF31" s="15">
        <f>MAX(B31:AE31)</f>
        <v>99</v>
      </c>
      <c r="AG31" s="92">
        <f>AVERAGE(B31:AE31)</f>
        <v>85.566666666666663</v>
      </c>
      <c r="AH31" s="12" t="s">
        <v>47</v>
      </c>
    </row>
    <row r="32" spans="1:36" x14ac:dyDescent="0.2">
      <c r="A32" s="58" t="s">
        <v>11</v>
      </c>
      <c r="B32" s="11">
        <f>[28]Novembro!$F$5</f>
        <v>80</v>
      </c>
      <c r="C32" s="11">
        <f>[28]Novembro!$F$6</f>
        <v>78</v>
      </c>
      <c r="D32" s="11">
        <f>[28]Novembro!$F$7</f>
        <v>74</v>
      </c>
      <c r="E32" s="11">
        <f>[28]Novembro!$F$8</f>
        <v>64</v>
      </c>
      <c r="F32" s="11">
        <f>[28]Novembro!$F$9</f>
        <v>85</v>
      </c>
      <c r="G32" s="11">
        <f>[28]Novembro!$F$10</f>
        <v>82</v>
      </c>
      <c r="H32" s="11">
        <f>[28]Novembro!$F$11</f>
        <v>88</v>
      </c>
      <c r="I32" s="11">
        <f>[28]Novembro!$F$12</f>
        <v>76</v>
      </c>
      <c r="J32" s="11">
        <f>[28]Novembro!$F$13</f>
        <v>67</v>
      </c>
      <c r="K32" s="11">
        <f>[28]Novembro!$F$14</f>
        <v>79</v>
      </c>
      <c r="L32" s="11" t="str">
        <f>[28]Novembro!$F$15</f>
        <v>*</v>
      </c>
      <c r="M32" s="11" t="str">
        <f>[28]Novembro!$F$16</f>
        <v>*</v>
      </c>
      <c r="N32" s="11" t="str">
        <f>[28]Novembro!$F$17</f>
        <v>*</v>
      </c>
      <c r="O32" s="11" t="str">
        <f>[28]Novembro!$F$18</f>
        <v>*</v>
      </c>
      <c r="P32" s="11" t="str">
        <f>[28]Novembro!$F$19</f>
        <v>*</v>
      </c>
      <c r="Q32" s="11" t="str">
        <f>[28]Novembro!$F$20</f>
        <v>*</v>
      </c>
      <c r="R32" s="11" t="str">
        <f>[28]Novembro!$F$21</f>
        <v>*</v>
      </c>
      <c r="S32" s="11" t="str">
        <f>[28]Novembro!$F$22</f>
        <v>*</v>
      </c>
      <c r="T32" s="11" t="str">
        <f>[28]Novembro!$F$23</f>
        <v>*</v>
      </c>
      <c r="U32" s="11" t="str">
        <f>[28]Novembro!$F$24</f>
        <v>*</v>
      </c>
      <c r="V32" s="11" t="str">
        <f>[28]Novembro!$F$25</f>
        <v>*</v>
      </c>
      <c r="W32" s="11" t="str">
        <f>[28]Novembro!$F$26</f>
        <v>*</v>
      </c>
      <c r="X32" s="11" t="str">
        <f>[28]Novembro!$F$27</f>
        <v>*</v>
      </c>
      <c r="Y32" s="11" t="str">
        <f>[28]Novembro!$F$28</f>
        <v>*</v>
      </c>
      <c r="Z32" s="11" t="str">
        <f>[28]Novembro!$F$29</f>
        <v>*</v>
      </c>
      <c r="AA32" s="11" t="str">
        <f>[28]Novembro!$F$30</f>
        <v>*</v>
      </c>
      <c r="AB32" s="11" t="str">
        <f>[28]Novembro!$F$31</f>
        <v>*</v>
      </c>
      <c r="AC32" s="11" t="str">
        <f>[28]Novembro!$F$32</f>
        <v>*</v>
      </c>
      <c r="AD32" s="11" t="str">
        <f>[28]Novembro!$F$33</f>
        <v>*</v>
      </c>
      <c r="AE32" s="11" t="str">
        <f>[28]Novembro!$F$34</f>
        <v>*</v>
      </c>
      <c r="AF32" s="15">
        <f t="shared" si="3"/>
        <v>88</v>
      </c>
      <c r="AG32" s="92">
        <f t="shared" si="4"/>
        <v>77.3</v>
      </c>
      <c r="AI32" t="s">
        <v>47</v>
      </c>
      <c r="AJ32" t="s">
        <v>47</v>
      </c>
    </row>
    <row r="33" spans="1:35" s="5" customFormat="1" x14ac:dyDescent="0.2">
      <c r="A33" s="58" t="s">
        <v>12</v>
      </c>
      <c r="B33" s="11">
        <f>[29]Novembro!$F$5</f>
        <v>90</v>
      </c>
      <c r="C33" s="11">
        <f>[29]Novembro!$F$6</f>
        <v>86</v>
      </c>
      <c r="D33" s="11">
        <f>[29]Novembro!$F$7</f>
        <v>78</v>
      </c>
      <c r="E33" s="11">
        <f>[29]Novembro!$F$8</f>
        <v>85</v>
      </c>
      <c r="F33" s="11">
        <f>[29]Novembro!$F$9</f>
        <v>44</v>
      </c>
      <c r="G33" s="11" t="str">
        <f>[29]Novembro!$F$10</f>
        <v>*</v>
      </c>
      <c r="H33" s="11" t="str">
        <f>[29]Novembro!$F$11</f>
        <v>*</v>
      </c>
      <c r="I33" s="11" t="str">
        <f>[29]Novembro!$F$12</f>
        <v>*</v>
      </c>
      <c r="J33" s="11" t="str">
        <f>[29]Novembro!$F$13</f>
        <v>*</v>
      </c>
      <c r="K33" s="11" t="str">
        <f>[29]Novembro!$F$14</f>
        <v>*</v>
      </c>
      <c r="L33" s="11" t="str">
        <f>[29]Novembro!$F$15</f>
        <v>*</v>
      </c>
      <c r="M33" s="11" t="str">
        <f>[29]Novembro!$F$16</f>
        <v>*</v>
      </c>
      <c r="N33" s="11" t="str">
        <f>[29]Novembro!$F$17</f>
        <v>*</v>
      </c>
      <c r="O33" s="11" t="str">
        <f>[29]Novembro!$F$18</f>
        <v>*</v>
      </c>
      <c r="P33" s="11" t="str">
        <f>[29]Novembro!$F$19</f>
        <v>*</v>
      </c>
      <c r="Q33" s="11" t="str">
        <f>[29]Novembro!$F$20</f>
        <v>*</v>
      </c>
      <c r="R33" s="11" t="str">
        <f>[29]Novembro!$F$21</f>
        <v>*</v>
      </c>
      <c r="S33" s="11" t="str">
        <f>[29]Novembro!$F$22</f>
        <v>*</v>
      </c>
      <c r="T33" s="11" t="str">
        <f>[29]Novembro!$F$23</f>
        <v>*</v>
      </c>
      <c r="U33" s="11" t="str">
        <f>[29]Novembro!$F$24</f>
        <v>*</v>
      </c>
      <c r="V33" s="11" t="str">
        <f>[29]Novembro!$F$25</f>
        <v>*</v>
      </c>
      <c r="W33" s="11">
        <f>[29]Novembro!$F$26</f>
        <v>65</v>
      </c>
      <c r="X33" s="11">
        <f>[29]Novembro!$F$27</f>
        <v>91</v>
      </c>
      <c r="Y33" s="11">
        <f>[29]Novembro!$F$28</f>
        <v>86</v>
      </c>
      <c r="Z33" s="11">
        <f>[29]Novembro!$F$29</f>
        <v>91</v>
      </c>
      <c r="AA33" s="11">
        <f>[29]Novembro!$F$30</f>
        <v>90</v>
      </c>
      <c r="AB33" s="11">
        <f>[29]Novembro!$F$31</f>
        <v>94</v>
      </c>
      <c r="AC33" s="11">
        <f>[29]Novembro!$F$32</f>
        <v>93</v>
      </c>
      <c r="AD33" s="11">
        <f>[29]Novembro!$F$33</f>
        <v>93</v>
      </c>
      <c r="AE33" s="11">
        <f>[29]Novembro!$F$34</f>
        <v>92</v>
      </c>
      <c r="AF33" s="15">
        <f t="shared" si="3"/>
        <v>94</v>
      </c>
      <c r="AG33" s="92">
        <f t="shared" si="4"/>
        <v>84.142857142857139</v>
      </c>
    </row>
    <row r="34" spans="1:35" x14ac:dyDescent="0.2">
      <c r="A34" s="58" t="s">
        <v>13</v>
      </c>
      <c r="B34" s="11">
        <f>[30]Novembro!$F$5</f>
        <v>93</v>
      </c>
      <c r="C34" s="11">
        <f>[30]Novembro!$F$6</f>
        <v>83</v>
      </c>
      <c r="D34" s="11">
        <f>[30]Novembro!$F$7</f>
        <v>75</v>
      </c>
      <c r="E34" s="11">
        <f>[30]Novembro!$F$8</f>
        <v>81</v>
      </c>
      <c r="F34" s="11">
        <f>[30]Novembro!$F$9</f>
        <v>84</v>
      </c>
      <c r="G34" s="11">
        <f>[30]Novembro!$F$10</f>
        <v>93</v>
      </c>
      <c r="H34" s="11">
        <f>[30]Novembro!$F$11</f>
        <v>89</v>
      </c>
      <c r="I34" s="11">
        <f>[30]Novembro!$F$12</f>
        <v>92</v>
      </c>
      <c r="J34" s="11">
        <f>[30]Novembro!$F$13</f>
        <v>96</v>
      </c>
      <c r="K34" s="11">
        <f>[30]Novembro!$F$14</f>
        <v>92</v>
      </c>
      <c r="L34" s="11">
        <f>[30]Novembro!$F$15</f>
        <v>95</v>
      </c>
      <c r="M34" s="11">
        <f>[30]Novembro!$F$16</f>
        <v>92</v>
      </c>
      <c r="N34" s="11">
        <f>[30]Novembro!$F$17</f>
        <v>89</v>
      </c>
      <c r="O34" s="11">
        <f>[30]Novembro!$F$18</f>
        <v>96</v>
      </c>
      <c r="P34" s="11">
        <f>[30]Novembro!$F$19</f>
        <v>95</v>
      </c>
      <c r="Q34" s="11">
        <f>[30]Novembro!$F$20</f>
        <v>96</v>
      </c>
      <c r="R34" s="11">
        <f>[30]Novembro!$F$21</f>
        <v>94</v>
      </c>
      <c r="S34" s="11">
        <f>[30]Novembro!$F$22</f>
        <v>89</v>
      </c>
      <c r="T34" s="11">
        <f>[30]Novembro!$F$23</f>
        <v>79</v>
      </c>
      <c r="U34" s="11">
        <f>[30]Novembro!$F$24</f>
        <v>87</v>
      </c>
      <c r="V34" s="11">
        <f>[30]Novembro!$F$25</f>
        <v>83</v>
      </c>
      <c r="W34" s="11">
        <f>[30]Novembro!$F$26</f>
        <v>81</v>
      </c>
      <c r="X34" s="11">
        <f>[30]Novembro!$F$27</f>
        <v>90</v>
      </c>
      <c r="Y34" s="11">
        <f>[30]Novembro!$F$28</f>
        <v>91</v>
      </c>
      <c r="Z34" s="11">
        <f>[30]Novembro!$F$29</f>
        <v>87</v>
      </c>
      <c r="AA34" s="11">
        <f>[30]Novembro!$F$30</f>
        <v>84</v>
      </c>
      <c r="AB34" s="11">
        <f>[30]Novembro!$F$31</f>
        <v>93</v>
      </c>
      <c r="AC34" s="11">
        <f>[30]Novembro!$F$32</f>
        <v>93</v>
      </c>
      <c r="AD34" s="11">
        <f>[30]Novembro!$F$33</f>
        <v>92</v>
      </c>
      <c r="AE34" s="11">
        <f>[30]Novembro!$F$34</f>
        <v>88</v>
      </c>
      <c r="AF34" s="15">
        <f t="shared" si="3"/>
        <v>96</v>
      </c>
      <c r="AG34" s="92">
        <f t="shared" si="4"/>
        <v>89.066666666666663</v>
      </c>
      <c r="AI34" t="s">
        <v>47</v>
      </c>
    </row>
    <row r="35" spans="1:35" x14ac:dyDescent="0.2">
      <c r="A35" s="58" t="s">
        <v>173</v>
      </c>
      <c r="B35" s="11">
        <f>[31]Novembro!$F$5</f>
        <v>71</v>
      </c>
      <c r="C35" s="11">
        <f>[31]Novembro!$F$6</f>
        <v>64</v>
      </c>
      <c r="D35" s="11">
        <f>[31]Novembro!$F$7</f>
        <v>68</v>
      </c>
      <c r="E35" s="11">
        <f>[31]Novembro!$F$8</f>
        <v>68</v>
      </c>
      <c r="F35" s="11">
        <f>[31]Novembro!$F$9</f>
        <v>66</v>
      </c>
      <c r="G35" s="11">
        <f>[31]Novembro!$F$10</f>
        <v>78</v>
      </c>
      <c r="H35" s="11">
        <f>[31]Novembro!$F$11</f>
        <v>82</v>
      </c>
      <c r="I35" s="11">
        <f>[31]Novembro!$F$12</f>
        <v>84</v>
      </c>
      <c r="J35" s="11">
        <f>[31]Novembro!$F$13</f>
        <v>86</v>
      </c>
      <c r="K35" s="11">
        <f>[31]Novembro!$F$14</f>
        <v>85</v>
      </c>
      <c r="L35" s="11">
        <f>[31]Novembro!$F$15</f>
        <v>87</v>
      </c>
      <c r="M35" s="11">
        <f>[31]Novembro!$F$16</f>
        <v>82</v>
      </c>
      <c r="N35" s="11">
        <f>[31]Novembro!$F$17</f>
        <v>81</v>
      </c>
      <c r="O35" s="11">
        <f>[31]Novembro!$F$18</f>
        <v>85</v>
      </c>
      <c r="P35" s="11">
        <f>[31]Novembro!$F$19</f>
        <v>86</v>
      </c>
      <c r="Q35" s="11">
        <f>[31]Novembro!$F$20</f>
        <v>80</v>
      </c>
      <c r="R35" s="11">
        <f>[31]Novembro!$F$21</f>
        <v>75</v>
      </c>
      <c r="S35" s="11">
        <f>[31]Novembro!$F$22</f>
        <v>61</v>
      </c>
      <c r="T35" s="11">
        <f>[31]Novembro!$F$23</f>
        <v>61</v>
      </c>
      <c r="U35" s="11">
        <f>[31]Novembro!$F$24</f>
        <v>60</v>
      </c>
      <c r="V35" s="11">
        <f>[31]Novembro!$F$25</f>
        <v>62</v>
      </c>
      <c r="W35" s="11">
        <f>[31]Novembro!$F$26</f>
        <v>73</v>
      </c>
      <c r="X35" s="11">
        <f>[31]Novembro!$F$27</f>
        <v>74</v>
      </c>
      <c r="Y35" s="11">
        <f>[31]Novembro!$F$28</f>
        <v>73</v>
      </c>
      <c r="Z35" s="11">
        <f>[31]Novembro!$F$29</f>
        <v>78</v>
      </c>
      <c r="AA35" s="11">
        <f>[31]Novembro!$F$30</f>
        <v>80</v>
      </c>
      <c r="AB35" s="11">
        <f>[31]Novembro!$F$31</f>
        <v>82</v>
      </c>
      <c r="AC35" s="11">
        <f>[31]Novembro!$F$32</f>
        <v>85</v>
      </c>
      <c r="AD35" s="11">
        <f>[31]Novembro!$F$33</f>
        <v>82</v>
      </c>
      <c r="AE35" s="11">
        <f>[31]Novembro!$F$34</f>
        <v>83</v>
      </c>
      <c r="AF35" s="15">
        <f>MAX(B35:AE35)</f>
        <v>87</v>
      </c>
      <c r="AG35" s="92">
        <f>AVERAGE(B35:AE35)</f>
        <v>76.066666666666663</v>
      </c>
      <c r="AI35" t="s">
        <v>47</v>
      </c>
    </row>
    <row r="36" spans="1:35" x14ac:dyDescent="0.2">
      <c r="A36" s="58" t="s">
        <v>144</v>
      </c>
      <c r="B36" s="11" t="str">
        <f>[32]Novembro!$F$5</f>
        <v>*</v>
      </c>
      <c r="C36" s="11" t="str">
        <f>[32]Novembro!$F$6</f>
        <v>*</v>
      </c>
      <c r="D36" s="11" t="str">
        <f>[32]Novembro!$F$7</f>
        <v>*</v>
      </c>
      <c r="E36" s="11" t="str">
        <f>[32]Novembro!$F$8</f>
        <v>*</v>
      </c>
      <c r="F36" s="11" t="str">
        <f>[32]Novembro!$F$9</f>
        <v>*</v>
      </c>
      <c r="G36" s="11" t="str">
        <f>[32]Novembro!$F$10</f>
        <v>*</v>
      </c>
      <c r="H36" s="11" t="str">
        <f>[32]Novembro!$F$11</f>
        <v>*</v>
      </c>
      <c r="I36" s="11" t="str">
        <f>[32]Novembro!$F$12</f>
        <v>*</v>
      </c>
      <c r="J36" s="11" t="str">
        <f>[32]Novembro!$F$13</f>
        <v>*</v>
      </c>
      <c r="K36" s="11" t="str">
        <f>[32]Novembro!$F$14</f>
        <v>*</v>
      </c>
      <c r="L36" s="11" t="str">
        <f>[32]Novembro!$F$15</f>
        <v>*</v>
      </c>
      <c r="M36" s="11" t="str">
        <f>[32]Novembro!$F$16</f>
        <v>*</v>
      </c>
      <c r="N36" s="11" t="str">
        <f>[32]Novembro!$F$17</f>
        <v>*</v>
      </c>
      <c r="O36" s="11" t="str">
        <f>[32]Novembro!$F$18</f>
        <v>*</v>
      </c>
      <c r="P36" s="11" t="str">
        <f>[32]Novembro!$F$19</f>
        <v>*</v>
      </c>
      <c r="Q36" s="11" t="str">
        <f>[32]Novembro!$F$20</f>
        <v>*</v>
      </c>
      <c r="R36" s="11" t="str">
        <f>[32]Novembro!$F$21</f>
        <v>*</v>
      </c>
      <c r="S36" s="11" t="str">
        <f>[32]Novembro!$F$22</f>
        <v>*</v>
      </c>
      <c r="T36" s="11" t="str">
        <f>[32]Novembro!$F$23</f>
        <v>*</v>
      </c>
      <c r="U36" s="11" t="str">
        <f>[32]Novembro!$F$24</f>
        <v>*</v>
      </c>
      <c r="V36" s="11" t="str">
        <f>[32]Novembro!$F$25</f>
        <v>*</v>
      </c>
      <c r="W36" s="11" t="str">
        <f>[32]Novembro!$F$26</f>
        <v>*</v>
      </c>
      <c r="X36" s="11" t="str">
        <f>[32]Novembro!$F$27</f>
        <v>*</v>
      </c>
      <c r="Y36" s="11" t="str">
        <f>[32]Novembro!$F$28</f>
        <v>*</v>
      </c>
      <c r="Z36" s="11" t="str">
        <f>[32]Novembro!$F$29</f>
        <v>*</v>
      </c>
      <c r="AA36" s="11" t="str">
        <f>[32]Novembro!$F$30</f>
        <v>*</v>
      </c>
      <c r="AB36" s="11" t="str">
        <f>[32]Novembro!$F$31</f>
        <v>*</v>
      </c>
      <c r="AC36" s="11" t="str">
        <f>[32]Novembro!$F$32</f>
        <v>*</v>
      </c>
      <c r="AD36" s="11" t="str">
        <f>[32]Novembro!$F$33</f>
        <v>*</v>
      </c>
      <c r="AE36" s="11" t="str">
        <f>[32]Novembro!$F$34</f>
        <v>*</v>
      </c>
      <c r="AF36" s="15" t="s">
        <v>226</v>
      </c>
      <c r="AG36" s="92" t="s">
        <v>226</v>
      </c>
    </row>
    <row r="37" spans="1:35" x14ac:dyDescent="0.2">
      <c r="A37" s="58" t="s">
        <v>14</v>
      </c>
      <c r="B37" s="11">
        <f>[33]Novembro!$F$5</f>
        <v>78</v>
      </c>
      <c r="C37" s="11">
        <f>[33]Novembro!$F$6</f>
        <v>87</v>
      </c>
      <c r="D37" s="11">
        <f>[33]Novembro!$F$7</f>
        <v>81</v>
      </c>
      <c r="E37" s="11">
        <f>[33]Novembro!$F$8</f>
        <v>79</v>
      </c>
      <c r="F37" s="11">
        <f>[33]Novembro!$F$9</f>
        <v>72</v>
      </c>
      <c r="G37" s="11">
        <f>[33]Novembro!$F$10</f>
        <v>94</v>
      </c>
      <c r="H37" s="11">
        <f>[33]Novembro!$F$11</f>
        <v>94</v>
      </c>
      <c r="I37" s="11">
        <f>[33]Novembro!$F$12</f>
        <v>92</v>
      </c>
      <c r="J37" s="11">
        <f>[33]Novembro!$F$13</f>
        <v>89</v>
      </c>
      <c r="K37" s="11">
        <f>[33]Novembro!$F$14</f>
        <v>92</v>
      </c>
      <c r="L37" s="11">
        <f>[33]Novembro!$F$15</f>
        <v>90</v>
      </c>
      <c r="M37" s="11">
        <f>[33]Novembro!$F$16</f>
        <v>90</v>
      </c>
      <c r="N37" s="11">
        <f>[33]Novembro!$F$17</f>
        <v>80</v>
      </c>
      <c r="O37" s="11">
        <f>[33]Novembro!$F$18</f>
        <v>90</v>
      </c>
      <c r="P37" s="11">
        <f>[33]Novembro!$F$19</f>
        <v>89</v>
      </c>
      <c r="Q37" s="11">
        <f>[33]Novembro!$F$20</f>
        <v>93</v>
      </c>
      <c r="R37" s="11">
        <f>[33]Novembro!$F$21</f>
        <v>81</v>
      </c>
      <c r="S37" s="11">
        <f>[33]Novembro!$F$22</f>
        <v>76</v>
      </c>
      <c r="T37" s="11">
        <f>[33]Novembro!$F$23</f>
        <v>83</v>
      </c>
      <c r="U37" s="11">
        <f>[33]Novembro!$F$24</f>
        <v>82</v>
      </c>
      <c r="V37" s="11">
        <f>[33]Novembro!$F$25</f>
        <v>88</v>
      </c>
      <c r="W37" s="11">
        <f>[33]Novembro!$F$26</f>
        <v>92</v>
      </c>
      <c r="X37" s="11">
        <f>[33]Novembro!$F$27</f>
        <v>82</v>
      </c>
      <c r="Y37" s="11">
        <f>[33]Novembro!$F$28</f>
        <v>92</v>
      </c>
      <c r="Z37" s="11">
        <f>[33]Novembro!$F$29</f>
        <v>92</v>
      </c>
      <c r="AA37" s="11">
        <f>[33]Novembro!$F$30</f>
        <v>88</v>
      </c>
      <c r="AB37" s="11">
        <f>[33]Novembro!$F$31</f>
        <v>88</v>
      </c>
      <c r="AC37" s="11">
        <f>[33]Novembro!$F$32</f>
        <v>92</v>
      </c>
      <c r="AD37" s="11">
        <f>[33]Novembro!$F$33</f>
        <v>94</v>
      </c>
      <c r="AE37" s="11">
        <f>[33]Novembro!$F$34</f>
        <v>93</v>
      </c>
      <c r="AF37" s="15">
        <f t="shared" si="3"/>
        <v>94</v>
      </c>
      <c r="AG37" s="92">
        <f t="shared" si="4"/>
        <v>87.1</v>
      </c>
    </row>
    <row r="38" spans="1:35" x14ac:dyDescent="0.2">
      <c r="A38" s="58" t="s">
        <v>174</v>
      </c>
      <c r="B38" s="11">
        <f>[34]Novembro!$F$5</f>
        <v>88</v>
      </c>
      <c r="C38" s="11">
        <f>[34]Novembro!$F$6</f>
        <v>87</v>
      </c>
      <c r="D38" s="11">
        <f>[34]Novembro!$F$7</f>
        <v>88</v>
      </c>
      <c r="E38" s="11">
        <f>[34]Novembro!$F$8</f>
        <v>89</v>
      </c>
      <c r="F38" s="11">
        <f>[34]Novembro!$F$9</f>
        <v>88</v>
      </c>
      <c r="G38" s="11">
        <f>[34]Novembro!$F$10</f>
        <v>85</v>
      </c>
      <c r="H38" s="11">
        <f>[34]Novembro!$F$11</f>
        <v>88</v>
      </c>
      <c r="I38" s="11">
        <f>[34]Novembro!$F$12</f>
        <v>92</v>
      </c>
      <c r="J38" s="11">
        <f>[34]Novembro!$F$13</f>
        <v>92</v>
      </c>
      <c r="K38" s="11">
        <f>[34]Novembro!$F$14</f>
        <v>91</v>
      </c>
      <c r="L38" s="11">
        <f>[34]Novembro!$F$15</f>
        <v>90</v>
      </c>
      <c r="M38" s="11">
        <f>[34]Novembro!$F$16</f>
        <v>89</v>
      </c>
      <c r="N38" s="11">
        <f>[34]Novembro!$F$17</f>
        <v>86</v>
      </c>
      <c r="O38" s="11">
        <f>[34]Novembro!$F$18</f>
        <v>92</v>
      </c>
      <c r="P38" s="11">
        <f>[34]Novembro!$F$19</f>
        <v>92</v>
      </c>
      <c r="Q38" s="11">
        <f>[34]Novembro!$F$20</f>
        <v>95</v>
      </c>
      <c r="R38" s="11">
        <f>[34]Novembro!$F$21</f>
        <v>91</v>
      </c>
      <c r="S38" s="11">
        <f>[34]Novembro!$F$22</f>
        <v>89</v>
      </c>
      <c r="T38" s="11">
        <f>[34]Novembro!$F$23</f>
        <v>90</v>
      </c>
      <c r="U38" s="11">
        <f>[34]Novembro!$F$24</f>
        <v>90</v>
      </c>
      <c r="V38" s="11">
        <f>[34]Novembro!$F$25</f>
        <v>91</v>
      </c>
      <c r="W38" s="11">
        <f>[34]Novembro!$F$26</f>
        <v>86</v>
      </c>
      <c r="X38" s="11">
        <f>[34]Novembro!$F$27</f>
        <v>89</v>
      </c>
      <c r="Y38" s="11">
        <f>[34]Novembro!$F$28</f>
        <v>90</v>
      </c>
      <c r="Z38" s="11">
        <f>[34]Novembro!$F$29</f>
        <v>89</v>
      </c>
      <c r="AA38" s="11">
        <f>[34]Novembro!$F$30</f>
        <v>86</v>
      </c>
      <c r="AB38" s="11">
        <f>[34]Novembro!$F$31</f>
        <v>91</v>
      </c>
      <c r="AC38" s="11">
        <f>[34]Novembro!$F$32</f>
        <v>93</v>
      </c>
      <c r="AD38" s="11">
        <f>[34]Novembro!$F$33</f>
        <v>93</v>
      </c>
      <c r="AE38" s="11">
        <f>[34]Novembro!$F$34</f>
        <v>92</v>
      </c>
      <c r="AF38" s="15">
        <f>MAX(B38:AE38)</f>
        <v>95</v>
      </c>
      <c r="AG38" s="92">
        <f>AVERAGE(B38:AE38)</f>
        <v>89.733333333333334</v>
      </c>
    </row>
    <row r="39" spans="1:35" x14ac:dyDescent="0.2">
      <c r="A39" s="58" t="s">
        <v>15</v>
      </c>
      <c r="B39" s="11">
        <f>[35]Novembro!$F$5</f>
        <v>88</v>
      </c>
      <c r="C39" s="11">
        <f>[35]Novembro!$F$6</f>
        <v>84</v>
      </c>
      <c r="D39" s="11">
        <f>[35]Novembro!$F$7</f>
        <v>72</v>
      </c>
      <c r="E39" s="11">
        <f>[35]Novembro!$F$8</f>
        <v>80</v>
      </c>
      <c r="F39" s="11">
        <f>[35]Novembro!$F$9</f>
        <v>79</v>
      </c>
      <c r="G39" s="11">
        <f>[35]Novembro!$F$10</f>
        <v>88</v>
      </c>
      <c r="H39" s="11">
        <f>[35]Novembro!$F$11</f>
        <v>96</v>
      </c>
      <c r="I39" s="11">
        <f>[35]Novembro!$F$12</f>
        <v>95</v>
      </c>
      <c r="J39" s="11">
        <f>[35]Novembro!$F$13</f>
        <v>96</v>
      </c>
      <c r="K39" s="11">
        <f>[35]Novembro!$F$14</f>
        <v>96</v>
      </c>
      <c r="L39" s="11">
        <f>[35]Novembro!$F$15</f>
        <v>94</v>
      </c>
      <c r="M39" s="11">
        <f>[35]Novembro!$F$16</f>
        <v>93</v>
      </c>
      <c r="N39" s="11">
        <f>[35]Novembro!$F$17</f>
        <v>95</v>
      </c>
      <c r="O39" s="11">
        <f>[35]Novembro!$F$18</f>
        <v>96</v>
      </c>
      <c r="P39" s="11">
        <f>[35]Novembro!$F$19</f>
        <v>96</v>
      </c>
      <c r="Q39" s="11">
        <f>[35]Novembro!$F$20</f>
        <v>71</v>
      </c>
      <c r="R39" s="11">
        <f>[35]Novembro!$F$21</f>
        <v>69</v>
      </c>
      <c r="S39" s="11">
        <f>[35]Novembro!$F$22</f>
        <v>69</v>
      </c>
      <c r="T39" s="11">
        <f>[35]Novembro!$F$23</f>
        <v>65</v>
      </c>
      <c r="U39" s="11">
        <f>[35]Novembro!$F$24</f>
        <v>63</v>
      </c>
      <c r="V39" s="11">
        <f>[35]Novembro!$F$25</f>
        <v>64</v>
      </c>
      <c r="W39" s="11">
        <f>[35]Novembro!$F$26</f>
        <v>95</v>
      </c>
      <c r="X39" s="11">
        <f>[35]Novembro!$F$27</f>
        <v>87</v>
      </c>
      <c r="Y39" s="11">
        <f>[35]Novembro!$F$28</f>
        <v>78</v>
      </c>
      <c r="Z39" s="11">
        <f>[35]Novembro!$F$29</f>
        <v>88</v>
      </c>
      <c r="AA39" s="11">
        <f>[35]Novembro!$F$30</f>
        <v>89</v>
      </c>
      <c r="AB39" s="11">
        <f>[35]Novembro!$F$31</f>
        <v>96</v>
      </c>
      <c r="AC39" s="11">
        <f>[35]Novembro!$F$32</f>
        <v>95</v>
      </c>
      <c r="AD39" s="11">
        <f>[35]Novembro!$F$33</f>
        <v>96</v>
      </c>
      <c r="AE39" s="11">
        <f>[35]Novembro!$F$34</f>
        <v>93</v>
      </c>
      <c r="AF39" s="15">
        <f t="shared" si="3"/>
        <v>96</v>
      </c>
      <c r="AG39" s="92">
        <f t="shared" si="4"/>
        <v>85.533333333333331</v>
      </c>
      <c r="AH39" s="12" t="s">
        <v>47</v>
      </c>
      <c r="AI39" t="s">
        <v>47</v>
      </c>
    </row>
    <row r="40" spans="1:35" x14ac:dyDescent="0.2">
      <c r="A40" s="58" t="s">
        <v>16</v>
      </c>
      <c r="B40" s="11">
        <f>[36]Novembro!$F$5</f>
        <v>47</v>
      </c>
      <c r="C40" s="11">
        <f>[36]Novembro!$F$6</f>
        <v>31</v>
      </c>
      <c r="D40" s="11">
        <f>[36]Novembro!$F$7</f>
        <v>31</v>
      </c>
      <c r="E40" s="11">
        <f>[36]Novembro!$F$8</f>
        <v>22</v>
      </c>
      <c r="F40" s="11">
        <f>[36]Novembro!$F$9</f>
        <v>68</v>
      </c>
      <c r="G40" s="11">
        <f>[36]Novembro!$F$10</f>
        <v>58</v>
      </c>
      <c r="H40" s="11">
        <f>[36]Novembro!$F$11</f>
        <v>66</v>
      </c>
      <c r="I40" s="11">
        <f>[36]Novembro!$F$12</f>
        <v>73</v>
      </c>
      <c r="J40" s="11">
        <f>[36]Novembro!$F$13</f>
        <v>66</v>
      </c>
      <c r="K40" s="11">
        <f>[36]Novembro!$F$14</f>
        <v>74</v>
      </c>
      <c r="L40" s="11">
        <f>[36]Novembro!$F$15</f>
        <v>54</v>
      </c>
      <c r="M40" s="11">
        <f>[36]Novembro!$F$16</f>
        <v>58</v>
      </c>
      <c r="N40" s="11">
        <f>[36]Novembro!$F$17</f>
        <v>79</v>
      </c>
      <c r="O40" s="11">
        <f>[36]Novembro!$F$18</f>
        <v>90</v>
      </c>
      <c r="P40" s="11">
        <f>[36]Novembro!$F$19</f>
        <v>85</v>
      </c>
      <c r="Q40" s="11">
        <f>[36]Novembro!$F$20</f>
        <v>70</v>
      </c>
      <c r="R40" s="11">
        <f>[36]Novembro!$F$21</f>
        <v>51</v>
      </c>
      <c r="S40" s="11">
        <f>[36]Novembro!$F$22</f>
        <v>42</v>
      </c>
      <c r="T40" s="11">
        <f>[36]Novembro!$F$23</f>
        <v>40</v>
      </c>
      <c r="U40" s="11">
        <f>[36]Novembro!$F$24</f>
        <v>50</v>
      </c>
      <c r="V40" s="11">
        <f>[36]Novembro!$F$25</f>
        <v>54</v>
      </c>
      <c r="W40" s="11">
        <f>[36]Novembro!$F$26</f>
        <v>53</v>
      </c>
      <c r="X40" s="11">
        <f>[36]Novembro!$F$27</f>
        <v>68</v>
      </c>
      <c r="Y40" s="11">
        <f>[36]Novembro!$F$28</f>
        <v>42</v>
      </c>
      <c r="Z40" s="11">
        <f>[36]Novembro!$F$29</f>
        <v>35</v>
      </c>
      <c r="AA40" s="11">
        <f>[36]Novembro!$F$30</f>
        <v>48</v>
      </c>
      <c r="AB40" s="11">
        <f>[36]Novembro!$F$31</f>
        <v>91</v>
      </c>
      <c r="AC40" s="11">
        <f>[36]Novembro!$F$32</f>
        <v>81</v>
      </c>
      <c r="AD40" s="11">
        <f>[36]Novembro!$F$33</f>
        <v>75</v>
      </c>
      <c r="AE40" s="11">
        <f>[36]Novembro!$F$34</f>
        <v>73</v>
      </c>
      <c r="AF40" s="15">
        <f t="shared" si="3"/>
        <v>91</v>
      </c>
      <c r="AG40" s="92">
        <f t="shared" si="4"/>
        <v>59.166666666666664</v>
      </c>
    </row>
    <row r="41" spans="1:35" x14ac:dyDescent="0.2">
      <c r="A41" s="58" t="s">
        <v>175</v>
      </c>
      <c r="B41" s="11">
        <f>[37]Novembro!$F$5</f>
        <v>76</v>
      </c>
      <c r="C41" s="11">
        <f>[37]Novembro!$F$6</f>
        <v>92</v>
      </c>
      <c r="D41" s="11">
        <f>[37]Novembro!$F$7</f>
        <v>77</v>
      </c>
      <c r="E41" s="11">
        <f>[37]Novembro!$F$8</f>
        <v>88</v>
      </c>
      <c r="F41" s="11">
        <f>[37]Novembro!$F$9</f>
        <v>72</v>
      </c>
      <c r="G41" s="11">
        <f>[37]Novembro!$F$10</f>
        <v>91</v>
      </c>
      <c r="H41" s="11">
        <f>[37]Novembro!$F$11</f>
        <v>97</v>
      </c>
      <c r="I41" s="11">
        <f>[37]Novembro!$F$12</f>
        <v>97</v>
      </c>
      <c r="J41" s="11">
        <f>[37]Novembro!$F$13</f>
        <v>97</v>
      </c>
      <c r="K41" s="11">
        <f>[37]Novembro!$F$14</f>
        <v>96</v>
      </c>
      <c r="L41" s="11">
        <f>[37]Novembro!$F$15</f>
        <v>98</v>
      </c>
      <c r="M41" s="11">
        <f>[37]Novembro!$F$16</f>
        <v>96</v>
      </c>
      <c r="N41" s="11">
        <f>[37]Novembro!$F$17</f>
        <v>97</v>
      </c>
      <c r="O41" s="11">
        <f>[37]Novembro!$F$18</f>
        <v>98</v>
      </c>
      <c r="P41" s="11">
        <f>[37]Novembro!$F$19</f>
        <v>96</v>
      </c>
      <c r="Q41" s="11">
        <f>[37]Novembro!$F$20</f>
        <v>96</v>
      </c>
      <c r="R41" s="11">
        <f>[37]Novembro!$F$21</f>
        <v>94</v>
      </c>
      <c r="S41" s="11">
        <f>[37]Novembro!$F$22</f>
        <v>67</v>
      </c>
      <c r="T41" s="11">
        <f>[37]Novembro!$F$23</f>
        <v>81</v>
      </c>
      <c r="U41" s="11">
        <f>[37]Novembro!$F$24</f>
        <v>84</v>
      </c>
      <c r="V41" s="11">
        <f>[37]Novembro!$F$25</f>
        <v>87</v>
      </c>
      <c r="W41" s="11">
        <f>[37]Novembro!$F$26</f>
        <v>94</v>
      </c>
      <c r="X41" s="11">
        <f>[37]Novembro!$F$27</f>
        <v>87</v>
      </c>
      <c r="Y41" s="11">
        <f>[37]Novembro!$F$28</f>
        <v>90</v>
      </c>
      <c r="Z41" s="11">
        <f>[37]Novembro!$F$29</f>
        <v>94</v>
      </c>
      <c r="AA41" s="11">
        <f>[37]Novembro!$F$30</f>
        <v>97</v>
      </c>
      <c r="AB41" s="11">
        <f>[37]Novembro!$F$31</f>
        <v>95</v>
      </c>
      <c r="AC41" s="11">
        <f>[37]Novembro!$F$32</f>
        <v>98</v>
      </c>
      <c r="AD41" s="11">
        <f>[37]Novembro!$F$33</f>
        <v>98</v>
      </c>
      <c r="AE41" s="11">
        <f>[37]Novembro!$F$34</f>
        <v>98</v>
      </c>
      <c r="AF41" s="15">
        <f t="shared" si="3"/>
        <v>98</v>
      </c>
      <c r="AG41" s="92">
        <f t="shared" si="4"/>
        <v>90.933333333333337</v>
      </c>
    </row>
    <row r="42" spans="1:35" x14ac:dyDescent="0.2">
      <c r="A42" s="58" t="s">
        <v>17</v>
      </c>
      <c r="B42" s="11">
        <f>[38]Novembro!$F$5</f>
        <v>90</v>
      </c>
      <c r="C42" s="11">
        <f>[38]Novembro!$F$6</f>
        <v>77</v>
      </c>
      <c r="D42" s="11">
        <f>[38]Novembro!$F$7</f>
        <v>81</v>
      </c>
      <c r="E42" s="11">
        <f>[38]Novembro!$F$8</f>
        <v>91</v>
      </c>
      <c r="F42" s="11">
        <f>[38]Novembro!$F$9</f>
        <v>93</v>
      </c>
      <c r="G42" s="11">
        <f>[38]Novembro!$F$10</f>
        <v>97</v>
      </c>
      <c r="H42" s="11">
        <f>[38]Novembro!$F$11</f>
        <v>95</v>
      </c>
      <c r="I42" s="11">
        <f>[38]Novembro!$F$12</f>
        <v>99</v>
      </c>
      <c r="J42" s="11">
        <f>[38]Novembro!$F$13</f>
        <v>98</v>
      </c>
      <c r="K42" s="11">
        <f>[38]Novembro!$F$14</f>
        <v>99</v>
      </c>
      <c r="L42" s="11">
        <f>[38]Novembro!$F$15</f>
        <v>99</v>
      </c>
      <c r="M42" s="11">
        <f>[38]Novembro!$F$16</f>
        <v>92</v>
      </c>
      <c r="N42" s="11">
        <f>[38]Novembro!$F$17</f>
        <v>100</v>
      </c>
      <c r="O42" s="11">
        <f>[38]Novembro!$F$18</f>
        <v>100</v>
      </c>
      <c r="P42" s="11">
        <f>[38]Novembro!$F$19</f>
        <v>95</v>
      </c>
      <c r="Q42" s="11">
        <f>[38]Novembro!$F$20</f>
        <v>96</v>
      </c>
      <c r="R42" s="11">
        <f>[38]Novembro!$F$21</f>
        <v>94</v>
      </c>
      <c r="S42" s="11">
        <f>[38]Novembro!$F$22</f>
        <v>89</v>
      </c>
      <c r="T42" s="11">
        <f>[38]Novembro!$F$23</f>
        <v>85</v>
      </c>
      <c r="U42" s="11">
        <f>[38]Novembro!$F$24</f>
        <v>92</v>
      </c>
      <c r="V42" s="11">
        <f>[38]Novembro!$F$25</f>
        <v>73</v>
      </c>
      <c r="W42" s="11">
        <f>[38]Novembro!$F$26</f>
        <v>87</v>
      </c>
      <c r="X42" s="11">
        <f>[38]Novembro!$F$27</f>
        <v>87</v>
      </c>
      <c r="Y42" s="11">
        <f>[38]Novembro!$F$28</f>
        <v>89</v>
      </c>
      <c r="Z42" s="11">
        <f>[38]Novembro!$F$29</f>
        <v>89</v>
      </c>
      <c r="AA42" s="11">
        <f>[38]Novembro!$F$30</f>
        <v>94</v>
      </c>
      <c r="AB42" s="11">
        <f>[38]Novembro!$F$31</f>
        <v>93</v>
      </c>
      <c r="AC42" s="11">
        <f>[38]Novembro!$F$32</f>
        <v>100</v>
      </c>
      <c r="AD42" s="11">
        <f>[38]Novembro!$F$33</f>
        <v>96</v>
      </c>
      <c r="AE42" s="11">
        <f>[38]Novembro!$F$34</f>
        <v>95</v>
      </c>
      <c r="AF42" s="15">
        <f t="shared" si="3"/>
        <v>100</v>
      </c>
      <c r="AG42" s="92">
        <f t="shared" si="4"/>
        <v>92.166666666666671</v>
      </c>
    </row>
    <row r="43" spans="1:35" x14ac:dyDescent="0.2">
      <c r="A43" s="58" t="s">
        <v>157</v>
      </c>
      <c r="B43" s="11">
        <f>[39]Novembro!$F$5</f>
        <v>87</v>
      </c>
      <c r="C43" s="11">
        <f>[39]Novembro!$F$6</f>
        <v>82</v>
      </c>
      <c r="D43" s="11">
        <f>[39]Novembro!$F$7</f>
        <v>100</v>
      </c>
      <c r="E43" s="11">
        <f>[39]Novembro!$F$8</f>
        <v>97</v>
      </c>
      <c r="F43" s="11">
        <f>[39]Novembro!$F$9</f>
        <v>69</v>
      </c>
      <c r="G43" s="11">
        <f>[39]Novembro!$F$10</f>
        <v>98</v>
      </c>
      <c r="H43" s="11">
        <f>[39]Novembro!$F$11</f>
        <v>91</v>
      </c>
      <c r="I43" s="11">
        <f>[39]Novembro!$F$12</f>
        <v>100</v>
      </c>
      <c r="J43" s="11">
        <f>[39]Novembro!$F$13</f>
        <v>100</v>
      </c>
      <c r="K43" s="11">
        <f>[39]Novembro!$F$14</f>
        <v>100</v>
      </c>
      <c r="L43" s="11">
        <f>[39]Novembro!$F$15</f>
        <v>100</v>
      </c>
      <c r="M43" s="11">
        <f>[39]Novembro!$F$16</f>
        <v>99</v>
      </c>
      <c r="N43" s="11">
        <f>[39]Novembro!$F$17</f>
        <v>100</v>
      </c>
      <c r="O43" s="11">
        <f>[39]Novembro!$F$18</f>
        <v>100</v>
      </c>
      <c r="P43" s="11">
        <f>[39]Novembro!$F$19</f>
        <v>100</v>
      </c>
      <c r="Q43" s="11">
        <f>[39]Novembro!$F$20</f>
        <v>100</v>
      </c>
      <c r="R43" s="11">
        <f>[39]Novembro!$F$21</f>
        <v>90</v>
      </c>
      <c r="S43" s="11">
        <f>[39]Novembro!$F$22</f>
        <v>84</v>
      </c>
      <c r="T43" s="11">
        <f>[39]Novembro!$F$23</f>
        <v>92</v>
      </c>
      <c r="U43" s="11">
        <f>[39]Novembro!$F$24</f>
        <v>96</v>
      </c>
      <c r="V43" s="11">
        <f>[39]Novembro!$F$25</f>
        <v>91</v>
      </c>
      <c r="W43" s="11">
        <f>[39]Novembro!$F$26</f>
        <v>98</v>
      </c>
      <c r="X43" s="11">
        <f>[39]Novembro!$F$27</f>
        <v>96</v>
      </c>
      <c r="Y43" s="11">
        <f>[39]Novembro!$F$28</f>
        <v>100</v>
      </c>
      <c r="Z43" s="11">
        <f>[39]Novembro!$F$29</f>
        <v>91</v>
      </c>
      <c r="AA43" s="11">
        <f>[39]Novembro!$F$30</f>
        <v>93</v>
      </c>
      <c r="AB43" s="11">
        <f>[39]Novembro!$F$31</f>
        <v>100</v>
      </c>
      <c r="AC43" s="11">
        <f>[39]Novembro!$F$32</f>
        <v>100</v>
      </c>
      <c r="AD43" s="11">
        <f>[39]Novembro!$F$33</f>
        <v>99</v>
      </c>
      <c r="AE43" s="11">
        <f>[39]Novembro!$F$34</f>
        <v>100</v>
      </c>
      <c r="AF43" s="15">
        <f t="shared" si="3"/>
        <v>100</v>
      </c>
      <c r="AG43" s="92">
        <f t="shared" si="4"/>
        <v>95.1</v>
      </c>
    </row>
    <row r="44" spans="1:35" x14ac:dyDescent="0.2">
      <c r="A44" s="58" t="s">
        <v>18</v>
      </c>
      <c r="B44" s="11">
        <f>[40]Novembro!$F$5</f>
        <v>90</v>
      </c>
      <c r="C44" s="11">
        <f>[40]Novembro!$F$6</f>
        <v>92</v>
      </c>
      <c r="D44" s="11">
        <f>[40]Novembro!$F$7</f>
        <v>93</v>
      </c>
      <c r="E44" s="11">
        <f>[40]Novembro!$F$8</f>
        <v>85</v>
      </c>
      <c r="F44" s="11">
        <f>[40]Novembro!$F$9</f>
        <v>88</v>
      </c>
      <c r="G44" s="11">
        <f>[40]Novembro!$F$10</f>
        <v>96</v>
      </c>
      <c r="H44" s="11">
        <f>[40]Novembro!$F$11</f>
        <v>95</v>
      </c>
      <c r="I44" s="11">
        <f>[40]Novembro!$F$12</f>
        <v>96</v>
      </c>
      <c r="J44" s="11">
        <f>[40]Novembro!$F$13</f>
        <v>96</v>
      </c>
      <c r="K44" s="11">
        <f>[40]Novembro!$F$14</f>
        <v>96</v>
      </c>
      <c r="L44" s="11">
        <f>[40]Novembro!$F$15</f>
        <v>94</v>
      </c>
      <c r="M44" s="11">
        <f>[40]Novembro!$F$16</f>
        <v>95</v>
      </c>
      <c r="N44" s="11">
        <f>[40]Novembro!$F$17</f>
        <v>82</v>
      </c>
      <c r="O44" s="11">
        <f>[40]Novembro!$F$18</f>
        <v>94</v>
      </c>
      <c r="P44" s="11">
        <f>[40]Novembro!$F$19</f>
        <v>97</v>
      </c>
      <c r="Q44" s="11">
        <f>[40]Novembro!$F$20</f>
        <v>96</v>
      </c>
      <c r="R44" s="11">
        <f>[40]Novembro!$F$21</f>
        <v>73</v>
      </c>
      <c r="S44" s="11">
        <f>[40]Novembro!$F$22</f>
        <v>74</v>
      </c>
      <c r="T44" s="11">
        <f>[40]Novembro!$F$23</f>
        <v>89</v>
      </c>
      <c r="U44" s="11">
        <f>[40]Novembro!$F$24</f>
        <v>90</v>
      </c>
      <c r="V44" s="11">
        <f>[40]Novembro!$F$25</f>
        <v>95</v>
      </c>
      <c r="W44" s="11">
        <f>[40]Novembro!$F$26</f>
        <v>93</v>
      </c>
      <c r="X44" s="11">
        <f>[40]Novembro!$F$27</f>
        <v>90</v>
      </c>
      <c r="Y44" s="11">
        <f>[40]Novembro!$F$28</f>
        <v>94</v>
      </c>
      <c r="Z44" s="11">
        <f>[40]Novembro!$F$29</f>
        <v>94</v>
      </c>
      <c r="AA44" s="11">
        <f>[40]Novembro!$F$30</f>
        <v>93</v>
      </c>
      <c r="AB44" s="11">
        <f>[40]Novembro!$F$31</f>
        <v>97</v>
      </c>
      <c r="AC44" s="11">
        <f>[40]Novembro!$F$32</f>
        <v>97</v>
      </c>
      <c r="AD44" s="11">
        <f>[40]Novembro!$F$33</f>
        <v>97</v>
      </c>
      <c r="AE44" s="11">
        <f>[40]Novembro!$F$34</f>
        <v>96</v>
      </c>
      <c r="AF44" s="15">
        <f t="shared" si="3"/>
        <v>97</v>
      </c>
      <c r="AG44" s="92">
        <f t="shared" si="4"/>
        <v>91.9</v>
      </c>
      <c r="AI44" t="s">
        <v>47</v>
      </c>
    </row>
    <row r="45" spans="1:35" x14ac:dyDescent="0.2">
      <c r="A45" s="58" t="s">
        <v>162</v>
      </c>
      <c r="B45" s="11">
        <f>[41]Novembro!$F$5</f>
        <v>77</v>
      </c>
      <c r="C45" s="11">
        <f>[41]Novembro!$F$6</f>
        <v>85</v>
      </c>
      <c r="D45" s="11">
        <f>[41]Novembro!$F$7</f>
        <v>85</v>
      </c>
      <c r="E45" s="11">
        <f>[41]Novembro!$F$8</f>
        <v>83</v>
      </c>
      <c r="F45" s="11">
        <f>[41]Novembro!$F$9</f>
        <v>72</v>
      </c>
      <c r="G45" s="11">
        <f>[41]Novembro!$F$10</f>
        <v>87</v>
      </c>
      <c r="H45" s="11">
        <f>[41]Novembro!$F$11</f>
        <v>93</v>
      </c>
      <c r="I45" s="11">
        <f>[41]Novembro!$F$12</f>
        <v>95</v>
      </c>
      <c r="J45" s="11">
        <f>[41]Novembro!$F$13</f>
        <v>92</v>
      </c>
      <c r="K45" s="11">
        <f>[41]Novembro!$F$14</f>
        <v>96</v>
      </c>
      <c r="L45" s="11">
        <f>[41]Novembro!$F$15</f>
        <v>91</v>
      </c>
      <c r="M45" s="11">
        <f>[41]Novembro!$F$16</f>
        <v>80</v>
      </c>
      <c r="N45" s="11">
        <f>[41]Novembro!$F$17</f>
        <v>82</v>
      </c>
      <c r="O45" s="11">
        <f>[41]Novembro!$F$18</f>
        <v>94</v>
      </c>
      <c r="P45" s="11">
        <f>[41]Novembro!$F$19</f>
        <v>96</v>
      </c>
      <c r="Q45" s="11">
        <f>[41]Novembro!$F$20</f>
        <v>94</v>
      </c>
      <c r="R45" s="11">
        <f>[41]Novembro!$F$21</f>
        <v>70</v>
      </c>
      <c r="S45" s="11">
        <f>[41]Novembro!$F$22</f>
        <v>65</v>
      </c>
      <c r="T45" s="11">
        <f>[41]Novembro!$F$23</f>
        <v>87</v>
      </c>
      <c r="U45" s="11">
        <f>[41]Novembro!$F$24</f>
        <v>85</v>
      </c>
      <c r="V45" s="11">
        <f>[41]Novembro!$F$25</f>
        <v>91</v>
      </c>
      <c r="W45" s="11">
        <f>[41]Novembro!$F$26</f>
        <v>94</v>
      </c>
      <c r="X45" s="11">
        <f>[41]Novembro!$F$27</f>
        <v>87</v>
      </c>
      <c r="Y45" s="11">
        <f>[41]Novembro!$F$28</f>
        <v>91</v>
      </c>
      <c r="Z45" s="11">
        <f>[41]Novembro!$F$29</f>
        <v>92</v>
      </c>
      <c r="AA45" s="11">
        <f>[41]Novembro!$F$30</f>
        <v>91</v>
      </c>
      <c r="AB45" s="11">
        <f>[41]Novembro!$F$31</f>
        <v>97</v>
      </c>
      <c r="AC45" s="11">
        <f>[41]Novembro!$F$32</f>
        <v>97</v>
      </c>
      <c r="AD45" s="11">
        <f>[41]Novembro!$F$33</f>
        <v>97</v>
      </c>
      <c r="AE45" s="11">
        <f>[41]Novembro!$F$34</f>
        <v>97</v>
      </c>
      <c r="AF45" s="15">
        <f t="shared" si="3"/>
        <v>97</v>
      </c>
      <c r="AG45" s="92">
        <f t="shared" si="4"/>
        <v>88.1</v>
      </c>
      <c r="AI45" t="s">
        <v>47</v>
      </c>
    </row>
    <row r="46" spans="1:35" x14ac:dyDescent="0.2">
      <c r="A46" s="58" t="s">
        <v>19</v>
      </c>
      <c r="B46" s="11">
        <f>[42]Novembro!$F$5</f>
        <v>90</v>
      </c>
      <c r="C46" s="11">
        <f>[42]Novembro!$F$6</f>
        <v>79</v>
      </c>
      <c r="D46" s="11">
        <f>[42]Novembro!$F$7</f>
        <v>91</v>
      </c>
      <c r="E46" s="11">
        <f>[42]Novembro!$F$8</f>
        <v>90</v>
      </c>
      <c r="F46" s="11">
        <f>[42]Novembro!$F$9</f>
        <v>88</v>
      </c>
      <c r="G46" s="11">
        <f>[42]Novembro!$F$10</f>
        <v>96</v>
      </c>
      <c r="H46" s="11">
        <f>[42]Novembro!$F$11</f>
        <v>96</v>
      </c>
      <c r="I46" s="11">
        <f>[42]Novembro!$F$12</f>
        <v>96</v>
      </c>
      <c r="J46" s="11">
        <f>[42]Novembro!$F$13</f>
        <v>95</v>
      </c>
      <c r="K46" s="11">
        <f>[42]Novembro!$F$14</f>
        <v>97</v>
      </c>
      <c r="L46" s="11">
        <f>[42]Novembro!$F$15</f>
        <v>95</v>
      </c>
      <c r="M46" s="11">
        <f>[42]Novembro!$F$16</f>
        <v>83</v>
      </c>
      <c r="N46" s="11">
        <f>[42]Novembro!$F$17</f>
        <v>93</v>
      </c>
      <c r="O46" s="11">
        <f>[42]Novembro!$F$18</f>
        <v>96</v>
      </c>
      <c r="P46" s="11">
        <f>[42]Novembro!$F$19</f>
        <v>93</v>
      </c>
      <c r="Q46" s="11">
        <f>[42]Novembro!$F$20</f>
        <v>80</v>
      </c>
      <c r="R46" s="11">
        <f>[42]Novembro!$F$21</f>
        <v>64</v>
      </c>
      <c r="S46" s="11">
        <f>[42]Novembro!$F$22</f>
        <v>68</v>
      </c>
      <c r="T46" s="11">
        <f>[42]Novembro!$F$23</f>
        <v>59</v>
      </c>
      <c r="U46" s="11">
        <f>[42]Novembro!$F$24</f>
        <v>62</v>
      </c>
      <c r="V46" s="11">
        <f>[42]Novembro!$F$25</f>
        <v>57</v>
      </c>
      <c r="W46" s="11">
        <f>[42]Novembro!$F$26</f>
        <v>88</v>
      </c>
      <c r="X46" s="11">
        <f>[42]Novembro!$F$27</f>
        <v>93</v>
      </c>
      <c r="Y46" s="11">
        <f>[42]Novembro!$F$28</f>
        <v>82</v>
      </c>
      <c r="Z46" s="11">
        <f>[42]Novembro!$F$29</f>
        <v>69</v>
      </c>
      <c r="AA46" s="11">
        <f>[42]Novembro!$F$30</f>
        <v>95</v>
      </c>
      <c r="AB46" s="11">
        <f>[42]Novembro!$F$31</f>
        <v>96</v>
      </c>
      <c r="AC46" s="11">
        <f>[42]Novembro!$F$32</f>
        <v>96</v>
      </c>
      <c r="AD46" s="11">
        <f>[42]Novembro!$F$33</f>
        <v>92</v>
      </c>
      <c r="AE46" s="11">
        <f>[42]Novembro!$F$34</f>
        <v>81</v>
      </c>
      <c r="AF46" s="15">
        <f t="shared" si="3"/>
        <v>97</v>
      </c>
      <c r="AG46" s="92">
        <f t="shared" si="4"/>
        <v>85.333333333333329</v>
      </c>
      <c r="AH46" s="12" t="s">
        <v>47</v>
      </c>
      <c r="AI46" t="s">
        <v>47</v>
      </c>
    </row>
    <row r="47" spans="1:35" x14ac:dyDescent="0.2">
      <c r="A47" s="58" t="s">
        <v>31</v>
      </c>
      <c r="B47" s="11">
        <f>[43]Novembro!$F$5</f>
        <v>78</v>
      </c>
      <c r="C47" s="11">
        <f>[43]Novembro!$F$6</f>
        <v>80</v>
      </c>
      <c r="D47" s="11">
        <f>[43]Novembro!$F$7</f>
        <v>68</v>
      </c>
      <c r="E47" s="11">
        <f>[43]Novembro!$F$8</f>
        <v>84</v>
      </c>
      <c r="F47" s="11">
        <f>[43]Novembro!$F$9</f>
        <v>68</v>
      </c>
      <c r="G47" s="11">
        <f>[43]Novembro!$F$10</f>
        <v>82</v>
      </c>
      <c r="H47" s="11">
        <f>[43]Novembro!$F$11</f>
        <v>89</v>
      </c>
      <c r="I47" s="11">
        <f>[43]Novembro!$F$12</f>
        <v>93</v>
      </c>
      <c r="J47" s="11">
        <f>[43]Novembro!$F$13</f>
        <v>87</v>
      </c>
      <c r="K47" s="11">
        <f>[43]Novembro!$F$14</f>
        <v>95</v>
      </c>
      <c r="L47" s="11">
        <f>[43]Novembro!$F$15</f>
        <v>95</v>
      </c>
      <c r="M47" s="11">
        <f>[43]Novembro!$F$16</f>
        <v>89</v>
      </c>
      <c r="N47" s="11">
        <f>[43]Novembro!$F$17</f>
        <v>95</v>
      </c>
      <c r="O47" s="11">
        <f>[43]Novembro!$F$18</f>
        <v>95</v>
      </c>
      <c r="P47" s="11">
        <f>[43]Novembro!$F$19</f>
        <v>95</v>
      </c>
      <c r="Q47" s="11">
        <f>[43]Novembro!$F$20</f>
        <v>83</v>
      </c>
      <c r="R47" s="11">
        <f>[43]Novembro!$F$21</f>
        <v>75</v>
      </c>
      <c r="S47" s="11">
        <f>[43]Novembro!$F$22</f>
        <v>62</v>
      </c>
      <c r="T47" s="11">
        <f>[43]Novembro!$F$23</f>
        <v>69</v>
      </c>
      <c r="U47" s="11">
        <f>[43]Novembro!$F$24</f>
        <v>67</v>
      </c>
      <c r="V47" s="11">
        <f>[43]Novembro!$F$25</f>
        <v>70</v>
      </c>
      <c r="W47" s="11">
        <f>[43]Novembro!$F$26</f>
        <v>77</v>
      </c>
      <c r="X47" s="11">
        <f>[43]Novembro!$F$27</f>
        <v>84</v>
      </c>
      <c r="Y47" s="11">
        <f>[43]Novembro!$F$28</f>
        <v>91</v>
      </c>
      <c r="Z47" s="11">
        <f>[43]Novembro!$F$29</f>
        <v>84</v>
      </c>
      <c r="AA47" s="11">
        <f>[43]Novembro!$F$30</f>
        <v>95</v>
      </c>
      <c r="AB47" s="11">
        <f>[43]Novembro!$F$31</f>
        <v>89</v>
      </c>
      <c r="AC47" s="11">
        <f>[43]Novembro!$F$32</f>
        <v>96</v>
      </c>
      <c r="AD47" s="11">
        <f>[43]Novembro!$F$33</f>
        <v>94</v>
      </c>
      <c r="AE47" s="11">
        <f>[43]Novembro!$F$34</f>
        <v>92</v>
      </c>
      <c r="AF47" s="15">
        <f t="shared" si="3"/>
        <v>96</v>
      </c>
      <c r="AG47" s="92">
        <f t="shared" si="4"/>
        <v>84.033333333333331</v>
      </c>
      <c r="AI47" t="s">
        <v>47</v>
      </c>
    </row>
    <row r="48" spans="1:35" x14ac:dyDescent="0.2">
      <c r="A48" s="58" t="s">
        <v>44</v>
      </c>
      <c r="B48" s="11">
        <f>[44]Novembro!$F$5</f>
        <v>95</v>
      </c>
      <c r="C48" s="11">
        <f>[44]Novembro!$F$6</f>
        <v>83</v>
      </c>
      <c r="D48" s="11">
        <f>[44]Novembro!$F$7</f>
        <v>88</v>
      </c>
      <c r="E48" s="11">
        <f>[44]Novembro!$F$8</f>
        <v>77</v>
      </c>
      <c r="F48" s="11">
        <f>[44]Novembro!$F$9</f>
        <v>91</v>
      </c>
      <c r="G48" s="11">
        <f>[44]Novembro!$F$10</f>
        <v>91</v>
      </c>
      <c r="H48" s="11">
        <f>[44]Novembro!$F$11</f>
        <v>92</v>
      </c>
      <c r="I48" s="11">
        <f>[44]Novembro!$F$12</f>
        <v>96</v>
      </c>
      <c r="J48" s="11">
        <f>[44]Novembro!$F$13</f>
        <v>92</v>
      </c>
      <c r="K48" s="11">
        <f>[44]Novembro!$F$14</f>
        <v>90</v>
      </c>
      <c r="L48" s="11">
        <f>[44]Novembro!$F$15</f>
        <v>91</v>
      </c>
      <c r="M48" s="11">
        <f>[44]Novembro!$F$16</f>
        <v>95</v>
      </c>
      <c r="N48" s="11">
        <f>[44]Novembro!$F$17</f>
        <v>94</v>
      </c>
      <c r="O48" s="11">
        <f>[44]Novembro!$F$18</f>
        <v>95</v>
      </c>
      <c r="P48" s="11">
        <f>[44]Novembro!$F$19</f>
        <v>97</v>
      </c>
      <c r="Q48" s="11">
        <f>[44]Novembro!$F$20</f>
        <v>94</v>
      </c>
      <c r="R48" s="11">
        <f>[44]Novembro!$F$21</f>
        <v>87</v>
      </c>
      <c r="S48" s="11">
        <f>[44]Novembro!$F$22</f>
        <v>88</v>
      </c>
      <c r="T48" s="11">
        <f>[44]Novembro!$F$23</f>
        <v>97</v>
      </c>
      <c r="U48" s="11">
        <f>[44]Novembro!$F$24</f>
        <v>92</v>
      </c>
      <c r="V48" s="11">
        <f>[44]Novembro!$F$25</f>
        <v>88</v>
      </c>
      <c r="W48" s="11">
        <f>[44]Novembro!$F$26</f>
        <v>94</v>
      </c>
      <c r="X48" s="11">
        <f>[44]Novembro!$F$27</f>
        <v>91</v>
      </c>
      <c r="Y48" s="11">
        <f>[44]Novembro!$F$28</f>
        <v>87</v>
      </c>
      <c r="Z48" s="11">
        <f>[44]Novembro!$F$29</f>
        <v>83</v>
      </c>
      <c r="AA48" s="11">
        <f>[44]Novembro!$F$30</f>
        <v>84</v>
      </c>
      <c r="AB48" s="11">
        <f>[44]Novembro!$F$31</f>
        <v>95</v>
      </c>
      <c r="AC48" s="11">
        <f>[44]Novembro!$F$32</f>
        <v>95</v>
      </c>
      <c r="AD48" s="11">
        <f>[44]Novembro!$F$33</f>
        <v>95</v>
      </c>
      <c r="AE48" s="11">
        <f>[44]Novembro!$F$34</f>
        <v>89</v>
      </c>
      <c r="AF48" s="15">
        <f t="shared" si="3"/>
        <v>97</v>
      </c>
      <c r="AG48" s="92">
        <f t="shared" si="4"/>
        <v>90.86666666666666</v>
      </c>
      <c r="AH48" s="12" t="s">
        <v>47</v>
      </c>
      <c r="AI48" t="s">
        <v>47</v>
      </c>
    </row>
    <row r="49" spans="1:35" x14ac:dyDescent="0.2">
      <c r="A49" s="58" t="s">
        <v>20</v>
      </c>
      <c r="B49" s="11" t="str">
        <f>[45]Novembro!$F$5</f>
        <v>*</v>
      </c>
      <c r="C49" s="11" t="str">
        <f>[45]Novembro!$F$6</f>
        <v>*</v>
      </c>
      <c r="D49" s="11" t="str">
        <f>[45]Novembro!$F$7</f>
        <v>*</v>
      </c>
      <c r="E49" s="11" t="str">
        <f>[45]Novembro!$F$8</f>
        <v>*</v>
      </c>
      <c r="F49" s="11" t="str">
        <f>[45]Novembro!$F$9</f>
        <v>*</v>
      </c>
      <c r="G49" s="11" t="str">
        <f>[45]Novembro!$F$10</f>
        <v>*</v>
      </c>
      <c r="H49" s="11" t="str">
        <f>[45]Novembro!$F$11</f>
        <v>*</v>
      </c>
      <c r="I49" s="11" t="str">
        <f>[45]Novembro!$F$12</f>
        <v>*</v>
      </c>
      <c r="J49" s="11" t="str">
        <f>[45]Novembro!$F$13</f>
        <v>*</v>
      </c>
      <c r="K49" s="11" t="str">
        <f>[45]Novembro!$F$14</f>
        <v>*</v>
      </c>
      <c r="L49" s="11" t="str">
        <f>[45]Novembro!$F$15</f>
        <v>*</v>
      </c>
      <c r="M49" s="11" t="str">
        <f>[45]Novembro!$F$16</f>
        <v>*</v>
      </c>
      <c r="N49" s="11" t="str">
        <f>[45]Novembro!$F$17</f>
        <v>*</v>
      </c>
      <c r="O49" s="11" t="str">
        <f>[45]Novembro!$F$18</f>
        <v>*</v>
      </c>
      <c r="P49" s="11" t="str">
        <f>[45]Novembro!$F$19</f>
        <v>*</v>
      </c>
      <c r="Q49" s="11" t="str">
        <f>[45]Novembro!$F$20</f>
        <v>*</v>
      </c>
      <c r="R49" s="11" t="str">
        <f>[45]Novembro!$F$21</f>
        <v>*</v>
      </c>
      <c r="S49" s="11" t="str">
        <f>[45]Novembro!$F$22</f>
        <v>*</v>
      </c>
      <c r="T49" s="11" t="str">
        <f>[45]Novembro!$F$23</f>
        <v>*</v>
      </c>
      <c r="U49" s="11" t="str">
        <f>[45]Novembro!$F$24</f>
        <v>*</v>
      </c>
      <c r="V49" s="11" t="str">
        <f>[45]Novembro!$F$25</f>
        <v>*</v>
      </c>
      <c r="W49" s="11" t="str">
        <f>[45]Novembro!$F$26</f>
        <v>*</v>
      </c>
      <c r="X49" s="11" t="str">
        <f>[45]Novembro!$F$27</f>
        <v>*</v>
      </c>
      <c r="Y49" s="11" t="str">
        <f>[45]Novembro!$F$28</f>
        <v>*</v>
      </c>
      <c r="Z49" s="11" t="str">
        <f>[45]Novembro!$F$29</f>
        <v>*</v>
      </c>
      <c r="AA49" s="11" t="str">
        <f>[45]Novembro!$F$30</f>
        <v>*</v>
      </c>
      <c r="AB49" s="11" t="str">
        <f>[45]Novembro!$F$31</f>
        <v>*</v>
      </c>
      <c r="AC49" s="11" t="str">
        <f>[45]Novembro!$F$32</f>
        <v>*</v>
      </c>
      <c r="AD49" s="11" t="str">
        <f>[45]Novembro!$F$33</f>
        <v>*</v>
      </c>
      <c r="AE49" s="11" t="str">
        <f>[45]Novembro!$F$34</f>
        <v>*</v>
      </c>
      <c r="AF49" s="15" t="s">
        <v>226</v>
      </c>
      <c r="AG49" s="92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F50" si="9">MAX(B5:B49)</f>
        <v>95</v>
      </c>
      <c r="C50" s="13">
        <f t="shared" si="9"/>
        <v>92</v>
      </c>
      <c r="D50" s="13">
        <f t="shared" si="9"/>
        <v>100</v>
      </c>
      <c r="E50" s="13">
        <f t="shared" si="9"/>
        <v>97</v>
      </c>
      <c r="F50" s="13">
        <f t="shared" si="9"/>
        <v>93</v>
      </c>
      <c r="G50" s="13">
        <f t="shared" si="9"/>
        <v>100</v>
      </c>
      <c r="H50" s="13">
        <f t="shared" si="9"/>
        <v>98</v>
      </c>
      <c r="I50" s="13">
        <f t="shared" si="9"/>
        <v>100</v>
      </c>
      <c r="J50" s="13">
        <f t="shared" si="9"/>
        <v>100</v>
      </c>
      <c r="K50" s="13">
        <f t="shared" si="9"/>
        <v>100</v>
      </c>
      <c r="L50" s="13">
        <f t="shared" si="9"/>
        <v>100</v>
      </c>
      <c r="M50" s="13">
        <f t="shared" si="9"/>
        <v>100</v>
      </c>
      <c r="N50" s="13">
        <f t="shared" si="9"/>
        <v>100</v>
      </c>
      <c r="O50" s="13">
        <f t="shared" si="9"/>
        <v>100</v>
      </c>
      <c r="P50" s="13">
        <f t="shared" si="9"/>
        <v>100</v>
      </c>
      <c r="Q50" s="13">
        <f t="shared" si="9"/>
        <v>100</v>
      </c>
      <c r="R50" s="13">
        <f t="shared" si="9"/>
        <v>100</v>
      </c>
      <c r="S50" s="13">
        <f t="shared" si="9"/>
        <v>92</v>
      </c>
      <c r="T50" s="13">
        <f t="shared" si="9"/>
        <v>97</v>
      </c>
      <c r="U50" s="13">
        <f t="shared" si="9"/>
        <v>96</v>
      </c>
      <c r="V50" s="13">
        <f t="shared" si="9"/>
        <v>98</v>
      </c>
      <c r="W50" s="13">
        <f t="shared" si="9"/>
        <v>99</v>
      </c>
      <c r="X50" s="13">
        <f t="shared" si="9"/>
        <v>96</v>
      </c>
      <c r="Y50" s="13">
        <f t="shared" si="9"/>
        <v>100</v>
      </c>
      <c r="Z50" s="13">
        <f t="shared" si="9"/>
        <v>96</v>
      </c>
      <c r="AA50" s="13">
        <f t="shared" si="9"/>
        <v>99</v>
      </c>
      <c r="AB50" s="13">
        <f t="shared" si="9"/>
        <v>100</v>
      </c>
      <c r="AC50" s="13">
        <f t="shared" si="9"/>
        <v>100</v>
      </c>
      <c r="AD50" s="13">
        <f t="shared" si="9"/>
        <v>99</v>
      </c>
      <c r="AE50" s="13">
        <f t="shared" si="9"/>
        <v>100</v>
      </c>
      <c r="AF50" s="15">
        <f t="shared" si="9"/>
        <v>100</v>
      </c>
      <c r="AG50" s="92">
        <f>AVERAGE(AG5:AG49)</f>
        <v>86.160276611048914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52"/>
      <c r="AG52" s="51"/>
    </row>
    <row r="53" spans="1:35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  <c r="AH53" s="12" t="s">
        <v>47</v>
      </c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5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I55" t="s">
        <v>47</v>
      </c>
    </row>
    <row r="56" spans="1:35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5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  <c r="AJ66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5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H3:H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63" sqref="AM6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4" ht="20.100000000000001" customHeight="1" x14ac:dyDescent="0.2">
      <c r="A1" s="158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4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4">
        <v>30</v>
      </c>
      <c r="AF3" s="115" t="s">
        <v>38</v>
      </c>
      <c r="AG3" s="60" t="s">
        <v>36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5" t="s">
        <v>35</v>
      </c>
      <c r="AG4" s="60" t="s">
        <v>35</v>
      </c>
    </row>
    <row r="5" spans="1:34" s="5" customFormat="1" x14ac:dyDescent="0.2">
      <c r="A5" s="58" t="s">
        <v>40</v>
      </c>
      <c r="B5" s="124">
        <f>[1]Novembro!$G$5</f>
        <v>26</v>
      </c>
      <c r="C5" s="124">
        <f>[1]Novembro!$G$6</f>
        <v>27</v>
      </c>
      <c r="D5" s="124">
        <f>[1]Novembro!$G$7</f>
        <v>27</v>
      </c>
      <c r="E5" s="124">
        <f>[1]Novembro!$G$8</f>
        <v>23</v>
      </c>
      <c r="F5" s="124">
        <f>[1]Novembro!$G$9</f>
        <v>21</v>
      </c>
      <c r="G5" s="124">
        <f>[1]Novembro!$G$10</f>
        <v>38</v>
      </c>
      <c r="H5" s="124">
        <f>[1]Novembro!$G$11</f>
        <v>37</v>
      </c>
      <c r="I5" s="124">
        <f>[1]Novembro!$G$12</f>
        <v>57</v>
      </c>
      <c r="J5" s="124">
        <f>[1]Novembro!$G$13</f>
        <v>54</v>
      </c>
      <c r="K5" s="124">
        <f>[1]Novembro!$G$14</f>
        <v>56</v>
      </c>
      <c r="L5" s="124">
        <f>[1]Novembro!$G$15</f>
        <v>36</v>
      </c>
      <c r="M5" s="124">
        <f>[1]Novembro!$G$16</f>
        <v>40</v>
      </c>
      <c r="N5" s="124">
        <f>[1]Novembro!$G$17</f>
        <v>43</v>
      </c>
      <c r="O5" s="124">
        <f>[1]Novembro!$G$18</f>
        <v>62</v>
      </c>
      <c r="P5" s="124">
        <f>[1]Novembro!$G$19</f>
        <v>34</v>
      </c>
      <c r="Q5" s="124">
        <f>[1]Novembro!$G$20</f>
        <v>26</v>
      </c>
      <c r="R5" s="124">
        <f>[1]Novembro!$G$21</f>
        <v>21</v>
      </c>
      <c r="S5" s="124">
        <f>[1]Novembro!$G$22</f>
        <v>23</v>
      </c>
      <c r="T5" s="124">
        <f>[1]Novembro!$G$23</f>
        <v>24</v>
      </c>
      <c r="U5" s="124">
        <f>[1]Novembro!$G$24</f>
        <v>18</v>
      </c>
      <c r="V5" s="124">
        <f>[1]Novembro!$G$25</f>
        <v>29</v>
      </c>
      <c r="W5" s="124">
        <f>[1]Novembro!$G$26</f>
        <v>26</v>
      </c>
      <c r="X5" s="124">
        <f>[1]Novembro!$G$27</f>
        <v>28</v>
      </c>
      <c r="Y5" s="124">
        <f>[1]Novembro!$G$28</f>
        <v>50</v>
      </c>
      <c r="Z5" s="124">
        <f>[1]Novembro!$G$29</f>
        <v>39</v>
      </c>
      <c r="AA5" s="124">
        <f>[1]Novembro!$G$30</f>
        <v>36</v>
      </c>
      <c r="AB5" s="124">
        <f>[1]Novembro!$G$31</f>
        <v>53</v>
      </c>
      <c r="AC5" s="124">
        <f>[1]Novembro!$G$32</f>
        <v>56</v>
      </c>
      <c r="AD5" s="124">
        <f>[1]Novembro!$G$33</f>
        <v>61</v>
      </c>
      <c r="AE5" s="124">
        <f>[1]Novembro!$G$34</f>
        <v>52</v>
      </c>
      <c r="AF5" s="15">
        <f>MIN(B5:AE5)</f>
        <v>18</v>
      </c>
      <c r="AG5" s="92">
        <f>AVERAGE(B5:AE5)</f>
        <v>37.43333333333333</v>
      </c>
    </row>
    <row r="6" spans="1:34" x14ac:dyDescent="0.2">
      <c r="A6" s="58" t="s">
        <v>0</v>
      </c>
      <c r="B6" s="11">
        <f>[2]Novembro!$G$5</f>
        <v>20</v>
      </c>
      <c r="C6" s="11">
        <f>[2]Novembro!$G$6</f>
        <v>16</v>
      </c>
      <c r="D6" s="11">
        <f>[2]Novembro!$G$7</f>
        <v>18</v>
      </c>
      <c r="E6" s="11">
        <f>[2]Novembro!$G$8</f>
        <v>17</v>
      </c>
      <c r="F6" s="11">
        <f>[2]Novembro!$G$9</f>
        <v>18</v>
      </c>
      <c r="G6" s="11">
        <f>[2]Novembro!$G$10</f>
        <v>45</v>
      </c>
      <c r="H6" s="11">
        <f>[2]Novembro!$G$11</f>
        <v>32</v>
      </c>
      <c r="I6" s="11">
        <f>[2]Novembro!$G$12</f>
        <v>49</v>
      </c>
      <c r="J6" s="11">
        <f>[2]Novembro!$G$13</f>
        <v>31</v>
      </c>
      <c r="K6" s="11">
        <f>[2]Novembro!$G$14</f>
        <v>49</v>
      </c>
      <c r="L6" s="11">
        <f>[2]Novembro!$G$15</f>
        <v>37</v>
      </c>
      <c r="M6" s="11">
        <f>[2]Novembro!$G$16</f>
        <v>38</v>
      </c>
      <c r="N6" s="11">
        <f>[2]Novembro!$G$17</f>
        <v>55</v>
      </c>
      <c r="O6" s="11">
        <f>[2]Novembro!$G$18</f>
        <v>60</v>
      </c>
      <c r="P6" s="11">
        <f>[2]Novembro!$G$19</f>
        <v>20</v>
      </c>
      <c r="Q6" s="11">
        <f>[2]Novembro!$G$20</f>
        <v>16</v>
      </c>
      <c r="R6" s="11">
        <f>[2]Novembro!$G$21</f>
        <v>18</v>
      </c>
      <c r="S6" s="11">
        <f>[2]Novembro!$G$22</f>
        <v>19</v>
      </c>
      <c r="T6" s="11">
        <f>[2]Novembro!$G$23</f>
        <v>17</v>
      </c>
      <c r="U6" s="11">
        <f>[2]Novembro!$G$24</f>
        <v>16</v>
      </c>
      <c r="V6" s="11">
        <f>[2]Novembro!$G$25</f>
        <v>21</v>
      </c>
      <c r="W6" s="11">
        <f>[2]Novembro!$G$26</f>
        <v>26</v>
      </c>
      <c r="X6" s="11">
        <f>[2]Novembro!$G$27</f>
        <v>31</v>
      </c>
      <c r="Y6" s="11">
        <f>[2]Novembro!$G$28</f>
        <v>21</v>
      </c>
      <c r="Z6" s="11">
        <f>[2]Novembro!$G$29</f>
        <v>34</v>
      </c>
      <c r="AA6" s="11">
        <f>[2]Novembro!$G$30</f>
        <v>39</v>
      </c>
      <c r="AB6" s="11">
        <f>[2]Novembro!$G$31</f>
        <v>81</v>
      </c>
      <c r="AC6" s="11">
        <f>[2]Novembro!$G$32</f>
        <v>56</v>
      </c>
      <c r="AD6" s="11">
        <f>[2]Novembro!$G$33</f>
        <v>46</v>
      </c>
      <c r="AE6" s="11">
        <f>[2]Novembro!$G$34</f>
        <v>34</v>
      </c>
      <c r="AF6" s="15">
        <f>MIN(B6:AE6)</f>
        <v>16</v>
      </c>
      <c r="AG6" s="92">
        <f>AVERAGE(B6:AE6)</f>
        <v>32.666666666666664</v>
      </c>
    </row>
    <row r="7" spans="1:34" x14ac:dyDescent="0.2">
      <c r="A7" s="58" t="s">
        <v>104</v>
      </c>
      <c r="B7" s="11">
        <f>[3]Novembro!$G$5</f>
        <v>32</v>
      </c>
      <c r="C7" s="11">
        <f>[3]Novembro!$G$6</f>
        <v>26</v>
      </c>
      <c r="D7" s="11">
        <f>[3]Novembro!$G$7</f>
        <v>24</v>
      </c>
      <c r="E7" s="11">
        <f>[3]Novembro!$G$8</f>
        <v>29</v>
      </c>
      <c r="F7" s="11">
        <f>[3]Novembro!$G$9</f>
        <v>28</v>
      </c>
      <c r="G7" s="11">
        <f>[3]Novembro!$G$10</f>
        <v>47</v>
      </c>
      <c r="H7" s="11">
        <f>[3]Novembro!$G$11</f>
        <v>53</v>
      </c>
      <c r="I7" s="11">
        <f>[3]Novembro!$G$12</f>
        <v>59</v>
      </c>
      <c r="J7" s="11">
        <f>[3]Novembro!$G$13</f>
        <v>48</v>
      </c>
      <c r="K7" s="11">
        <f>[3]Novembro!$G$14</f>
        <v>58</v>
      </c>
      <c r="L7" s="11">
        <f>[3]Novembro!$G$15</f>
        <v>43</v>
      </c>
      <c r="M7" s="11">
        <f>[3]Novembro!$G$16</f>
        <v>43</v>
      </c>
      <c r="N7" s="11">
        <f>[3]Novembro!$G$17</f>
        <v>48</v>
      </c>
      <c r="O7" s="11">
        <f>[3]Novembro!$G$18</f>
        <v>70</v>
      </c>
      <c r="P7" s="11">
        <f>[3]Novembro!$G$19</f>
        <v>32</v>
      </c>
      <c r="Q7" s="11">
        <f>[3]Novembro!$G$20</f>
        <v>26</v>
      </c>
      <c r="R7" s="11">
        <f>[3]Novembro!$G$21</f>
        <v>27</v>
      </c>
      <c r="S7" s="11">
        <f>[3]Novembro!$G$22</f>
        <v>26</v>
      </c>
      <c r="T7" s="11">
        <f>[3]Novembro!$G$23</f>
        <v>24</v>
      </c>
      <c r="U7" s="11">
        <f>[3]Novembro!$G$24</f>
        <v>22</v>
      </c>
      <c r="V7" s="11">
        <f>[3]Novembro!$G$25</f>
        <v>31</v>
      </c>
      <c r="W7" s="11">
        <f>[3]Novembro!$G$26</f>
        <v>30</v>
      </c>
      <c r="X7" s="11">
        <f>[3]Novembro!$G$27</f>
        <v>33</v>
      </c>
      <c r="Y7" s="11">
        <f>[3]Novembro!$G$28</f>
        <v>45</v>
      </c>
      <c r="Z7" s="11">
        <f>[3]Novembro!$G$29</f>
        <v>39</v>
      </c>
      <c r="AA7" s="11">
        <f>[3]Novembro!$G$30</f>
        <v>52</v>
      </c>
      <c r="AB7" s="11">
        <f>[3]Novembro!$G$31</f>
        <v>78</v>
      </c>
      <c r="AC7" s="11">
        <f>[3]Novembro!$G$32</f>
        <v>53</v>
      </c>
      <c r="AD7" s="11">
        <f>[3]Novembro!$G$33</f>
        <v>51</v>
      </c>
      <c r="AE7" s="11">
        <f>[3]Novembro!$G$34</f>
        <v>44</v>
      </c>
      <c r="AF7" s="15">
        <f t="shared" ref="AF7:AF9" si="1">MIN(B7:AE7)</f>
        <v>22</v>
      </c>
      <c r="AG7" s="92">
        <f t="shared" ref="AG7:AG9" si="2">AVERAGE(B7:AE7)</f>
        <v>40.700000000000003</v>
      </c>
      <c r="AH7" s="5"/>
    </row>
    <row r="8" spans="1:34" x14ac:dyDescent="0.2">
      <c r="A8" s="58" t="s">
        <v>1</v>
      </c>
      <c r="B8" s="11" t="str">
        <f>[4]Novembro!$G$5</f>
        <v>*</v>
      </c>
      <c r="C8" s="11" t="str">
        <f>[4]Novembro!$G$6</f>
        <v>*</v>
      </c>
      <c r="D8" s="11" t="str">
        <f>[4]Novembro!$G$7</f>
        <v>*</v>
      </c>
      <c r="E8" s="11" t="str">
        <f>[4]Novembro!$G$8</f>
        <v>*</v>
      </c>
      <c r="F8" s="11" t="str">
        <f>[4]Novembro!$G$9</f>
        <v>*</v>
      </c>
      <c r="G8" s="11">
        <f>[4]Novembro!$G$10</f>
        <v>46</v>
      </c>
      <c r="H8" s="11">
        <f>[4]Novembro!$G$11</f>
        <v>37</v>
      </c>
      <c r="I8" s="11">
        <f>[4]Novembro!$G$12</f>
        <v>48</v>
      </c>
      <c r="J8" s="11">
        <f>[4]Novembro!$G$13</f>
        <v>53</v>
      </c>
      <c r="K8" s="11">
        <f>[4]Novembro!$G$14</f>
        <v>59</v>
      </c>
      <c r="L8" s="11">
        <f>[4]Novembro!$G$15</f>
        <v>41</v>
      </c>
      <c r="M8" s="11">
        <f>[4]Novembro!$G$16</f>
        <v>32</v>
      </c>
      <c r="N8" s="11">
        <f>[4]Novembro!$G$17</f>
        <v>62</v>
      </c>
      <c r="O8" s="11" t="str">
        <f>[4]Novembro!$G$18</f>
        <v>*</v>
      </c>
      <c r="P8" s="11" t="str">
        <f>[4]Novembro!$G$19</f>
        <v>*</v>
      </c>
      <c r="Q8" s="11" t="str">
        <f>[4]Novembro!$G$20</f>
        <v>*</v>
      </c>
      <c r="R8" s="11" t="str">
        <f>[4]Novembro!$G$21</f>
        <v>*</v>
      </c>
      <c r="S8" s="11" t="str">
        <f>[4]Novembro!$G$22</f>
        <v>*</v>
      </c>
      <c r="T8" s="11" t="str">
        <f>[4]Novembro!$G$23</f>
        <v>*</v>
      </c>
      <c r="U8" s="11" t="str">
        <f>[4]Novembro!$G$24</f>
        <v>*</v>
      </c>
      <c r="V8" s="11" t="str">
        <f>[4]Novembro!$G$25</f>
        <v>*</v>
      </c>
      <c r="W8" s="11">
        <f>[4]Novembro!$G$26</f>
        <v>33</v>
      </c>
      <c r="X8" s="11">
        <f>[4]Novembro!$G$27</f>
        <v>37</v>
      </c>
      <c r="Y8" s="11">
        <f>[4]Novembro!$G$28</f>
        <v>43</v>
      </c>
      <c r="Z8" s="11">
        <f>[4]Novembro!$G$29</f>
        <v>41</v>
      </c>
      <c r="AA8" s="11">
        <f>[4]Novembro!$G$30</f>
        <v>45</v>
      </c>
      <c r="AB8" s="11">
        <f>[4]Novembro!$G$31</f>
        <v>63</v>
      </c>
      <c r="AC8" s="11">
        <f>[4]Novembro!$G$32</f>
        <v>65</v>
      </c>
      <c r="AD8" s="11">
        <f>[4]Novembro!$G$33</f>
        <v>86</v>
      </c>
      <c r="AE8" s="11" t="str">
        <f>[4]Novembro!$G$34</f>
        <v>*</v>
      </c>
      <c r="AF8" s="15">
        <f t="shared" si="1"/>
        <v>32</v>
      </c>
      <c r="AG8" s="92">
        <f t="shared" si="2"/>
        <v>49.4375</v>
      </c>
    </row>
    <row r="9" spans="1:34" x14ac:dyDescent="0.2">
      <c r="A9" s="58" t="s">
        <v>167</v>
      </c>
      <c r="B9" s="11" t="str">
        <f>[5]Novembro!$G$5</f>
        <v>*</v>
      </c>
      <c r="C9" s="11" t="str">
        <f>[5]Novembro!$G$6</f>
        <v>*</v>
      </c>
      <c r="D9" s="11" t="str">
        <f>[5]Novembro!$G$7</f>
        <v>*</v>
      </c>
      <c r="E9" s="11" t="str">
        <f>[5]Novembro!$G$8</f>
        <v>*</v>
      </c>
      <c r="F9" s="11" t="str">
        <f>[5]Novembro!$G$9</f>
        <v>*</v>
      </c>
      <c r="G9" s="11" t="str">
        <f>[5]Novembro!$G$10</f>
        <v>*</v>
      </c>
      <c r="H9" s="11" t="str">
        <f>[5]Novembro!$G$11</f>
        <v>*</v>
      </c>
      <c r="I9" s="11">
        <f>[5]Novembro!$G$12</f>
        <v>57</v>
      </c>
      <c r="J9" s="11">
        <f>[5]Novembro!$G$13</f>
        <v>41</v>
      </c>
      <c r="K9" s="11">
        <f>[5]Novembro!$G$14</f>
        <v>63</v>
      </c>
      <c r="L9" s="11">
        <f>[5]Novembro!$G$15</f>
        <v>47</v>
      </c>
      <c r="M9" s="11">
        <f>[5]Novembro!$G$16</f>
        <v>50</v>
      </c>
      <c r="N9" s="11">
        <f>[5]Novembro!$G$17</f>
        <v>63</v>
      </c>
      <c r="O9" s="11">
        <f>[5]Novembro!$G$18</f>
        <v>78</v>
      </c>
      <c r="P9" s="11">
        <f>[5]Novembro!$G$19</f>
        <v>32</v>
      </c>
      <c r="Q9" s="11">
        <f>[5]Novembro!$G$20</f>
        <v>25</v>
      </c>
      <c r="R9" s="11">
        <f>[5]Novembro!$G$21</f>
        <v>25</v>
      </c>
      <c r="S9" s="11">
        <f>[5]Novembro!$G$22</f>
        <v>30</v>
      </c>
      <c r="T9" s="11">
        <f>[5]Novembro!$G$23</f>
        <v>28</v>
      </c>
      <c r="U9" s="11">
        <f>[5]Novembro!$G$24</f>
        <v>26</v>
      </c>
      <c r="V9" s="11">
        <f>[5]Novembro!$G$25</f>
        <v>26</v>
      </c>
      <c r="W9" s="11">
        <f>[5]Novembro!$G$26</f>
        <v>37</v>
      </c>
      <c r="X9" s="11">
        <f>[5]Novembro!$G$27</f>
        <v>47</v>
      </c>
      <c r="Y9" s="11">
        <f>[5]Novembro!$G$28</f>
        <v>33</v>
      </c>
      <c r="Z9" s="11">
        <f>[5]Novembro!$G$29</f>
        <v>44</v>
      </c>
      <c r="AA9" s="11">
        <f>[5]Novembro!$G$30</f>
        <v>48</v>
      </c>
      <c r="AB9" s="11">
        <f>[5]Novembro!$G$31</f>
        <v>78</v>
      </c>
      <c r="AC9" s="11">
        <f>[5]Novembro!$G$32</f>
        <v>69</v>
      </c>
      <c r="AD9" s="11">
        <f>[5]Novembro!$G$33</f>
        <v>61</v>
      </c>
      <c r="AE9" s="11">
        <f>[5]Novembro!$G$34</f>
        <v>38</v>
      </c>
      <c r="AF9" s="15">
        <f t="shared" si="1"/>
        <v>25</v>
      </c>
      <c r="AG9" s="92">
        <f t="shared" si="2"/>
        <v>45.478260869565219</v>
      </c>
    </row>
    <row r="10" spans="1:34" x14ac:dyDescent="0.2">
      <c r="A10" s="58" t="s">
        <v>111</v>
      </c>
      <c r="B10" s="11" t="str">
        <f>[6]Novembro!$G$5</f>
        <v>*</v>
      </c>
      <c r="C10" s="11" t="str">
        <f>[6]Novembro!$G$6</f>
        <v>*</v>
      </c>
      <c r="D10" s="11" t="str">
        <f>[6]Novembro!$G$7</f>
        <v>*</v>
      </c>
      <c r="E10" s="11" t="str">
        <f>[6]Novembro!$G$8</f>
        <v>*</v>
      </c>
      <c r="F10" s="11" t="str">
        <f>[6]Novembro!$G$9</f>
        <v>*</v>
      </c>
      <c r="G10" s="11" t="str">
        <f>[6]Novembro!$G$10</f>
        <v>*</v>
      </c>
      <c r="H10" s="11" t="str">
        <f>[6]Novembro!$G$11</f>
        <v>*</v>
      </c>
      <c r="I10" s="11" t="str">
        <f>[6]Novembro!$G$12</f>
        <v>*</v>
      </c>
      <c r="J10" s="11" t="str">
        <f>[6]Novembro!$G$13</f>
        <v>*</v>
      </c>
      <c r="K10" s="11" t="str">
        <f>[6]Novembro!$G$14</f>
        <v>*</v>
      </c>
      <c r="L10" s="11" t="str">
        <f>[6]Novembro!$G$15</f>
        <v>*</v>
      </c>
      <c r="M10" s="11" t="str">
        <f>[6]Novembro!$G$16</f>
        <v>*</v>
      </c>
      <c r="N10" s="11" t="str">
        <f>[6]Novembro!$G$17</f>
        <v>*</v>
      </c>
      <c r="O10" s="11" t="str">
        <f>[6]Novembro!$G$18</f>
        <v>*</v>
      </c>
      <c r="P10" s="11" t="str">
        <f>[6]Novembro!$G$19</f>
        <v>*</v>
      </c>
      <c r="Q10" s="11" t="str">
        <f>[6]Novembro!$G$20</f>
        <v>*</v>
      </c>
      <c r="R10" s="11" t="str">
        <f>[6]Novembro!$G$21</f>
        <v>*</v>
      </c>
      <c r="S10" s="11" t="str">
        <f>[6]Novembro!$G$22</f>
        <v>*</v>
      </c>
      <c r="T10" s="11" t="str">
        <f>[6]Novembro!$G$23</f>
        <v>*</v>
      </c>
      <c r="U10" s="11" t="str">
        <f>[6]Novembro!$G$24</f>
        <v>*</v>
      </c>
      <c r="V10" s="11" t="str">
        <f>[6]Novembro!$G$25</f>
        <v>*</v>
      </c>
      <c r="W10" s="11" t="str">
        <f>[6]Novembro!$G$26</f>
        <v>*</v>
      </c>
      <c r="X10" s="11" t="str">
        <f>[6]Novembro!$G$27</f>
        <v>*</v>
      </c>
      <c r="Y10" s="11" t="str">
        <f>[6]Novembro!$G$28</f>
        <v>*</v>
      </c>
      <c r="Z10" s="11" t="str">
        <f>[6]Novembro!$G$29</f>
        <v>*</v>
      </c>
      <c r="AA10" s="11" t="str">
        <f>[6]Novembro!$G$30</f>
        <v>*</v>
      </c>
      <c r="AB10" s="11" t="str">
        <f>[6]Novembro!$G$31</f>
        <v>*</v>
      </c>
      <c r="AC10" s="11" t="str">
        <f>[6]Novembro!$G$32</f>
        <v>*</v>
      </c>
      <c r="AD10" s="11" t="str">
        <f>[6]Novembro!$G$33</f>
        <v>*</v>
      </c>
      <c r="AE10" s="11" t="str">
        <f>[6]Novembro!$G$34</f>
        <v>*</v>
      </c>
      <c r="AF10" s="15" t="s">
        <v>226</v>
      </c>
      <c r="AG10" s="92" t="s">
        <v>226</v>
      </c>
    </row>
    <row r="11" spans="1:34" x14ac:dyDescent="0.2">
      <c r="A11" s="58" t="s">
        <v>64</v>
      </c>
      <c r="B11" s="11">
        <f>[7]Novembro!$G$5</f>
        <v>27</v>
      </c>
      <c r="C11" s="11">
        <f>[7]Novembro!$G$6</f>
        <v>32</v>
      </c>
      <c r="D11" s="11">
        <f>[7]Novembro!$G$7</f>
        <v>22</v>
      </c>
      <c r="E11" s="11">
        <f>[7]Novembro!$G$8</f>
        <v>24</v>
      </c>
      <c r="F11" s="11">
        <f>[7]Novembro!$G$9</f>
        <v>21</v>
      </c>
      <c r="G11" s="11">
        <f>[7]Novembro!$G$10</f>
        <v>50</v>
      </c>
      <c r="H11" s="11">
        <f>[7]Novembro!$G$11</f>
        <v>48</v>
      </c>
      <c r="I11" s="11">
        <f>[7]Novembro!$G$12</f>
        <v>59</v>
      </c>
      <c r="J11" s="11">
        <f>[7]Novembro!$G$13</f>
        <v>51</v>
      </c>
      <c r="K11" s="11">
        <f>[7]Novembro!$G$14</f>
        <v>62</v>
      </c>
      <c r="L11" s="11">
        <f>[7]Novembro!$G$15</f>
        <v>48</v>
      </c>
      <c r="M11" s="11">
        <f>[7]Novembro!$G$16</f>
        <v>41</v>
      </c>
      <c r="N11" s="11">
        <f>[7]Novembro!$G$17</f>
        <v>42</v>
      </c>
      <c r="O11" s="11">
        <f>[7]Novembro!$G$18</f>
        <v>57</v>
      </c>
      <c r="P11" s="11">
        <f>[7]Novembro!$G$19</f>
        <v>31</v>
      </c>
      <c r="Q11" s="11">
        <f>[7]Novembro!$G$20</f>
        <v>31</v>
      </c>
      <c r="R11" s="11">
        <f>[7]Novembro!$G$21</f>
        <v>28</v>
      </c>
      <c r="S11" s="11">
        <f>[7]Novembro!$G$22</f>
        <v>23</v>
      </c>
      <c r="T11" s="11">
        <f>[7]Novembro!$G$23</f>
        <v>20</v>
      </c>
      <c r="U11" s="11">
        <f>[7]Novembro!$G$24</f>
        <v>24</v>
      </c>
      <c r="V11" s="11">
        <f>[7]Novembro!$G$25</f>
        <v>31</v>
      </c>
      <c r="W11" s="11">
        <f>[7]Novembro!$G$26</f>
        <v>29</v>
      </c>
      <c r="X11" s="11">
        <f>[7]Novembro!$G$27</f>
        <v>30</v>
      </c>
      <c r="Y11" s="11">
        <f>[7]Novembro!$G$28</f>
        <v>47</v>
      </c>
      <c r="Z11" s="11">
        <f>[7]Novembro!$G$29</f>
        <v>40</v>
      </c>
      <c r="AA11" s="11">
        <f>[7]Novembro!$G$30</f>
        <v>43</v>
      </c>
      <c r="AB11" s="11">
        <f>[7]Novembro!$G$31</f>
        <v>60</v>
      </c>
      <c r="AC11" s="11">
        <f>[7]Novembro!$G$32</f>
        <v>49</v>
      </c>
      <c r="AD11" s="11">
        <f>[7]Novembro!$G$33</f>
        <v>44</v>
      </c>
      <c r="AE11" s="11">
        <f>[7]Novembro!$G$34</f>
        <v>49</v>
      </c>
      <c r="AF11" s="15">
        <f>MIN(B11:AE11)</f>
        <v>20</v>
      </c>
      <c r="AG11" s="92">
        <f>AVERAGE(B11:AE11)</f>
        <v>38.766666666666666</v>
      </c>
    </row>
    <row r="12" spans="1:34" x14ac:dyDescent="0.2">
      <c r="A12" s="58" t="s">
        <v>41</v>
      </c>
      <c r="B12" s="11">
        <f>[8]Novembro!$G$5</f>
        <v>26</v>
      </c>
      <c r="C12" s="11">
        <f>[8]Novembro!$G$6</f>
        <v>21</v>
      </c>
      <c r="D12" s="11">
        <f>[8]Novembro!$G$7</f>
        <v>25</v>
      </c>
      <c r="E12" s="11">
        <f>[8]Novembro!$G$8</f>
        <v>22</v>
      </c>
      <c r="F12" s="11">
        <f>[8]Novembro!$G$9</f>
        <v>23</v>
      </c>
      <c r="G12" s="11">
        <f>[8]Novembro!$G$10</f>
        <v>37</v>
      </c>
      <c r="H12" s="11">
        <f>[8]Novembro!$G$11</f>
        <v>39</v>
      </c>
      <c r="I12" s="11">
        <f>[8]Novembro!$G$12</f>
        <v>46</v>
      </c>
      <c r="J12" s="11">
        <f>[8]Novembro!$G$13</f>
        <v>29</v>
      </c>
      <c r="K12" s="11">
        <f>[8]Novembro!$G$14</f>
        <v>52</v>
      </c>
      <c r="L12" s="11">
        <f>[8]Novembro!$G$15</f>
        <v>32</v>
      </c>
      <c r="M12" s="11">
        <f>[8]Novembro!$G$16</f>
        <v>34</v>
      </c>
      <c r="N12" s="11">
        <f>[8]Novembro!$G$17</f>
        <v>49</v>
      </c>
      <c r="O12" s="11">
        <f>[8]Novembro!$G$18</f>
        <v>65</v>
      </c>
      <c r="P12" s="11">
        <f>[8]Novembro!$G$19</f>
        <v>30</v>
      </c>
      <c r="Q12" s="11">
        <f>[8]Novembro!$G$20</f>
        <v>18</v>
      </c>
      <c r="R12" s="11">
        <f>[8]Novembro!$G$21</f>
        <v>19</v>
      </c>
      <c r="S12" s="11">
        <f>[8]Novembro!$G$22</f>
        <v>23</v>
      </c>
      <c r="T12" s="11">
        <f>[8]Novembro!$G$23</f>
        <v>22</v>
      </c>
      <c r="U12" s="11">
        <f>[8]Novembro!$G$24</f>
        <v>24</v>
      </c>
      <c r="V12" s="11">
        <f>[8]Novembro!$G$25</f>
        <v>27</v>
      </c>
      <c r="W12" s="11">
        <f>[8]Novembro!$G$26</f>
        <v>41</v>
      </c>
      <c r="X12" s="11">
        <f>[8]Novembro!$G$27</f>
        <v>36</v>
      </c>
      <c r="Y12" s="11">
        <f>[8]Novembro!$G$28</f>
        <v>30</v>
      </c>
      <c r="Z12" s="11">
        <f>[8]Novembro!$G$29</f>
        <v>42</v>
      </c>
      <c r="AA12" s="11">
        <f>[8]Novembro!$G$30</f>
        <v>33</v>
      </c>
      <c r="AB12" s="11">
        <f>[8]Novembro!$G$31</f>
        <v>54</v>
      </c>
      <c r="AC12" s="11">
        <f>[8]Novembro!$G$32</f>
        <v>59</v>
      </c>
      <c r="AD12" s="11">
        <f>[8]Novembro!$G$33</f>
        <v>44</v>
      </c>
      <c r="AE12" s="11">
        <f>[8]Novembro!$G$34</f>
        <v>41</v>
      </c>
      <c r="AF12" s="15">
        <f>MIN(B12:AE12)</f>
        <v>18</v>
      </c>
      <c r="AG12" s="92">
        <f>AVERAGE(B12:AE12)</f>
        <v>34.766666666666666</v>
      </c>
    </row>
    <row r="13" spans="1:34" x14ac:dyDescent="0.2">
      <c r="A13" s="58" t="s">
        <v>114</v>
      </c>
      <c r="B13" s="11" t="str">
        <f>[9]Novembro!$G$5</f>
        <v>*</v>
      </c>
      <c r="C13" s="11" t="str">
        <f>[9]Novembro!$G$6</f>
        <v>*</v>
      </c>
      <c r="D13" s="11" t="str">
        <f>[9]Novembro!$G$7</f>
        <v>*</v>
      </c>
      <c r="E13" s="11" t="str">
        <f>[9]Novembro!$G$8</f>
        <v>*</v>
      </c>
      <c r="F13" s="11" t="str">
        <f>[9]Novembro!$G$9</f>
        <v>*</v>
      </c>
      <c r="G13" s="11" t="str">
        <f>[9]Novembro!$G$10</f>
        <v>*</v>
      </c>
      <c r="H13" s="11" t="str">
        <f>[9]Novembro!$G$11</f>
        <v>*</v>
      </c>
      <c r="I13" s="11" t="str">
        <f>[9]Novembro!$G$12</f>
        <v>*</v>
      </c>
      <c r="J13" s="11" t="str">
        <f>[9]Novembro!$G$13</f>
        <v>*</v>
      </c>
      <c r="K13" s="11" t="str">
        <f>[9]Novembro!$G$14</f>
        <v>*</v>
      </c>
      <c r="L13" s="11" t="str">
        <f>[9]Novembro!$G$15</f>
        <v>*</v>
      </c>
      <c r="M13" s="11" t="str">
        <f>[9]Novembro!$G$16</f>
        <v>*</v>
      </c>
      <c r="N13" s="11" t="str">
        <f>[9]Novembro!$G$17</f>
        <v>*</v>
      </c>
      <c r="O13" s="11" t="str">
        <f>[9]Novembro!$G$18</f>
        <v>*</v>
      </c>
      <c r="P13" s="11" t="str">
        <f>[9]Novembro!$G$19</f>
        <v>*</v>
      </c>
      <c r="Q13" s="11" t="str">
        <f>[9]Novembro!$G$20</f>
        <v>*</v>
      </c>
      <c r="R13" s="11" t="str">
        <f>[9]Novembro!$G$21</f>
        <v>*</v>
      </c>
      <c r="S13" s="11" t="str">
        <f>[9]Novembro!$G$22</f>
        <v>*</v>
      </c>
      <c r="T13" s="11" t="str">
        <f>[9]Novembro!$G$23</f>
        <v>*</v>
      </c>
      <c r="U13" s="11" t="str">
        <f>[9]Novembro!$G$24</f>
        <v>*</v>
      </c>
      <c r="V13" s="11" t="str">
        <f>[9]Novembro!$G$25</f>
        <v>*</v>
      </c>
      <c r="W13" s="11" t="str">
        <f>[9]Novembro!$G$26</f>
        <v>*</v>
      </c>
      <c r="X13" s="11" t="str">
        <f>[9]Novembro!$G$27</f>
        <v>*</v>
      </c>
      <c r="Y13" s="11" t="str">
        <f>[9]Novembro!$G$28</f>
        <v>*</v>
      </c>
      <c r="Z13" s="11" t="str">
        <f>[9]Novembro!$G$29</f>
        <v>*</v>
      </c>
      <c r="AA13" s="11" t="str">
        <f>[9]Novembro!$G$30</f>
        <v>*</v>
      </c>
      <c r="AB13" s="11" t="str">
        <f>[9]Novembro!$G$31</f>
        <v>*</v>
      </c>
      <c r="AC13" s="11" t="str">
        <f>[9]Novembro!$G$32</f>
        <v>*</v>
      </c>
      <c r="AD13" s="11" t="str">
        <f>[9]Novembro!$G$33</f>
        <v>*</v>
      </c>
      <c r="AE13" s="11" t="str">
        <f>[9]Novembro!$G$34</f>
        <v>*</v>
      </c>
      <c r="AF13" s="14" t="s">
        <v>226</v>
      </c>
      <c r="AG13" s="112" t="s">
        <v>226</v>
      </c>
    </row>
    <row r="14" spans="1:34" x14ac:dyDescent="0.2">
      <c r="A14" s="58" t="s">
        <v>118</v>
      </c>
      <c r="B14" s="11" t="str">
        <f>[10]Novembro!$G$5</f>
        <v>*</v>
      </c>
      <c r="C14" s="11" t="str">
        <f>[10]Novembro!$G$6</f>
        <v>*</v>
      </c>
      <c r="D14" s="11" t="str">
        <f>[10]Novembro!$G$7</f>
        <v>*</v>
      </c>
      <c r="E14" s="11" t="str">
        <f>[10]Novembro!$G$8</f>
        <v>*</v>
      </c>
      <c r="F14" s="11" t="str">
        <f>[10]Novembro!$G$9</f>
        <v>*</v>
      </c>
      <c r="G14" s="11" t="str">
        <f>[10]Novembro!$G$10</f>
        <v>*</v>
      </c>
      <c r="H14" s="11" t="str">
        <f>[10]Novembro!$G$11</f>
        <v>*</v>
      </c>
      <c r="I14" s="11" t="str">
        <f>[10]Novembro!$G$12</f>
        <v>*</v>
      </c>
      <c r="J14" s="11" t="str">
        <f>[10]Novembro!$G$13</f>
        <v>*</v>
      </c>
      <c r="K14" s="11" t="str">
        <f>[10]Novembro!$G$14</f>
        <v>*</v>
      </c>
      <c r="L14" s="11" t="str">
        <f>[10]Novembro!$G$15</f>
        <v>*</v>
      </c>
      <c r="M14" s="11" t="str">
        <f>[10]Novembro!$G$16</f>
        <v>*</v>
      </c>
      <c r="N14" s="11" t="str">
        <f>[10]Novembro!$G$17</f>
        <v>*</v>
      </c>
      <c r="O14" s="11" t="str">
        <f>[10]Novembro!$G$18</f>
        <v>*</v>
      </c>
      <c r="P14" s="11" t="str">
        <f>[10]Novembro!$G$19</f>
        <v>*</v>
      </c>
      <c r="Q14" s="11" t="str">
        <f>[10]Novembro!$G$20</f>
        <v>*</v>
      </c>
      <c r="R14" s="11" t="str">
        <f>[10]Novembro!$G$21</f>
        <v>*</v>
      </c>
      <c r="S14" s="11" t="str">
        <f>[10]Novembro!$G$22</f>
        <v>*</v>
      </c>
      <c r="T14" s="11" t="str">
        <f>[10]Novembro!$G$23</f>
        <v>*</v>
      </c>
      <c r="U14" s="11" t="str">
        <f>[10]Novembro!$G$24</f>
        <v>*</v>
      </c>
      <c r="V14" s="11" t="str">
        <f>[10]Novembro!$G$25</f>
        <v>*</v>
      </c>
      <c r="W14" s="11" t="str">
        <f>[10]Novembro!$G$26</f>
        <v>*</v>
      </c>
      <c r="X14" s="11" t="str">
        <f>[10]Novembro!$G$27</f>
        <v>*</v>
      </c>
      <c r="Y14" s="11" t="str">
        <f>[10]Novembro!$G$28</f>
        <v>*</v>
      </c>
      <c r="Z14" s="11" t="str">
        <f>[10]Novembro!$G$29</f>
        <v>*</v>
      </c>
      <c r="AA14" s="11" t="str">
        <f>[10]Novembro!$G$30</f>
        <v>*</v>
      </c>
      <c r="AB14" s="11" t="str">
        <f>[10]Novembro!$G$31</f>
        <v>*</v>
      </c>
      <c r="AC14" s="11" t="str">
        <f>[10]Novembro!$G$32</f>
        <v>*</v>
      </c>
      <c r="AD14" s="11" t="str">
        <f>[10]Novembro!$G$33</f>
        <v>*</v>
      </c>
      <c r="AE14" s="11" t="str">
        <f>[10]Novembro!$G$34</f>
        <v>*</v>
      </c>
      <c r="AF14" s="15" t="s">
        <v>226</v>
      </c>
      <c r="AG14" s="92" t="s">
        <v>226</v>
      </c>
    </row>
    <row r="15" spans="1:34" x14ac:dyDescent="0.2">
      <c r="A15" s="58" t="s">
        <v>121</v>
      </c>
      <c r="B15" s="11">
        <f>[11]Novembro!$G$5</f>
        <v>34</v>
      </c>
      <c r="C15" s="11">
        <f>[11]Novembro!$G$6</f>
        <v>28</v>
      </c>
      <c r="D15" s="11">
        <f>[11]Novembro!$G$7</f>
        <v>38</v>
      </c>
      <c r="E15" s="11">
        <f>[11]Novembro!$G$8</f>
        <v>32</v>
      </c>
      <c r="F15" s="11">
        <f>[11]Novembro!$G$9</f>
        <v>27</v>
      </c>
      <c r="G15" s="11">
        <f>[11]Novembro!$G$10</f>
        <v>55</v>
      </c>
      <c r="H15" s="11">
        <f>[11]Novembro!$G$11</f>
        <v>62</v>
      </c>
      <c r="I15" s="11">
        <f>[11]Novembro!$G$12</f>
        <v>41</v>
      </c>
      <c r="J15" s="11">
        <f>[11]Novembro!$G$13</f>
        <v>41</v>
      </c>
      <c r="K15" s="11">
        <f>[11]Novembro!$G$14</f>
        <v>59</v>
      </c>
      <c r="L15" s="11">
        <f>[11]Novembro!$G$15</f>
        <v>45</v>
      </c>
      <c r="M15" s="11">
        <f>[11]Novembro!$G$16</f>
        <v>46</v>
      </c>
      <c r="N15" s="11">
        <f>[11]Novembro!$G$17</f>
        <v>60</v>
      </c>
      <c r="O15" s="11">
        <f>[11]Novembro!$G$18</f>
        <v>60</v>
      </c>
      <c r="P15" s="11">
        <f>[11]Novembro!$G$19</f>
        <v>29</v>
      </c>
      <c r="Q15" s="11">
        <f>[11]Novembro!$G$20</f>
        <v>19</v>
      </c>
      <c r="R15" s="11">
        <f>[11]Novembro!$G$21</f>
        <v>27</v>
      </c>
      <c r="S15" s="11">
        <f>[11]Novembro!$G$22</f>
        <v>27</v>
      </c>
      <c r="T15" s="11">
        <f>[11]Novembro!$G$23</f>
        <v>27</v>
      </c>
      <c r="U15" s="11">
        <f>[11]Novembro!$G$24</f>
        <v>23</v>
      </c>
      <c r="V15" s="11">
        <f>[11]Novembro!$G$25</f>
        <v>30</v>
      </c>
      <c r="W15" s="11">
        <f>[11]Novembro!$G$26</f>
        <v>30</v>
      </c>
      <c r="X15" s="11">
        <f>[11]Novembro!$G$27</f>
        <v>37</v>
      </c>
      <c r="Y15" s="11">
        <f>[11]Novembro!$G$28</f>
        <v>38</v>
      </c>
      <c r="Z15" s="11">
        <f>[11]Novembro!$G$29</f>
        <v>47</v>
      </c>
      <c r="AA15" s="11">
        <f>[11]Novembro!$G$30</f>
        <v>67</v>
      </c>
      <c r="AB15" s="11">
        <f>[11]Novembro!$G$31</f>
        <v>88</v>
      </c>
      <c r="AC15" s="11" t="str">
        <f>[11]Novembro!$G$32</f>
        <v>*</v>
      </c>
      <c r="AD15" s="11" t="str">
        <f>[11]Novembro!$G$33</f>
        <v>*</v>
      </c>
      <c r="AE15" s="11" t="str">
        <f>[11]Novembro!$G$34</f>
        <v>*</v>
      </c>
      <c r="AF15" s="15">
        <f>MIN(B15:AE15)</f>
        <v>19</v>
      </c>
      <c r="AG15" s="92">
        <f>AVERAGE(B15:AE15)</f>
        <v>41.370370370370374</v>
      </c>
    </row>
    <row r="16" spans="1:34" x14ac:dyDescent="0.2">
      <c r="A16" s="58" t="s">
        <v>168</v>
      </c>
      <c r="B16" s="11" t="str">
        <f>[12]Novembro!$G$5</f>
        <v>*</v>
      </c>
      <c r="C16" s="11" t="str">
        <f>[12]Novembro!$G$6</f>
        <v>*</v>
      </c>
      <c r="D16" s="11" t="str">
        <f>[12]Novembro!$G$7</f>
        <v>*</v>
      </c>
      <c r="E16" s="11" t="str">
        <f>[12]Novembro!$G$8</f>
        <v>*</v>
      </c>
      <c r="F16" s="11" t="str">
        <f>[12]Novembro!$G$9</f>
        <v>*</v>
      </c>
      <c r="G16" s="11" t="str">
        <f>[12]Novembro!$G$10</f>
        <v>*</v>
      </c>
      <c r="H16" s="11" t="str">
        <f>[12]Novembro!$G$11</f>
        <v>*</v>
      </c>
      <c r="I16" s="11" t="str">
        <f>[12]Novembro!$G$12</f>
        <v>*</v>
      </c>
      <c r="J16" s="11" t="str">
        <f>[12]Novembro!$G$13</f>
        <v>*</v>
      </c>
      <c r="K16" s="11" t="str">
        <f>[12]Novembro!$G$14</f>
        <v>*</v>
      </c>
      <c r="L16" s="11" t="str">
        <f>[12]Novembro!$G$15</f>
        <v>*</v>
      </c>
      <c r="M16" s="11" t="str">
        <f>[12]Novembro!$G$16</f>
        <v>*</v>
      </c>
      <c r="N16" s="11" t="str">
        <f>[12]Novembro!$G$17</f>
        <v>*</v>
      </c>
      <c r="O16" s="11" t="str">
        <f>[12]Novembro!$G$18</f>
        <v>*</v>
      </c>
      <c r="P16" s="11" t="str">
        <f>[12]Novembro!$G$19</f>
        <v>*</v>
      </c>
      <c r="Q16" s="11" t="str">
        <f>[12]Novembro!$G$20</f>
        <v>*</v>
      </c>
      <c r="R16" s="11" t="str">
        <f>[12]Novembro!$G$21</f>
        <v>*</v>
      </c>
      <c r="S16" s="11" t="str">
        <f>[12]Novembro!$G$22</f>
        <v>*</v>
      </c>
      <c r="T16" s="11" t="str">
        <f>[12]Novembro!$G$23</f>
        <v>*</v>
      </c>
      <c r="U16" s="11" t="str">
        <f>[12]Novembro!$G$24</f>
        <v>*</v>
      </c>
      <c r="V16" s="11" t="str">
        <f>[12]Novembro!$G$25</f>
        <v>*</v>
      </c>
      <c r="W16" s="11" t="str">
        <f>[12]Novembro!$G$26</f>
        <v>*</v>
      </c>
      <c r="X16" s="11" t="str">
        <f>[12]Novembro!$G$27</f>
        <v>*</v>
      </c>
      <c r="Y16" s="11" t="str">
        <f>[12]Novembro!$G$28</f>
        <v>*</v>
      </c>
      <c r="Z16" s="11" t="str">
        <f>[12]Novembro!$G$29</f>
        <v>*</v>
      </c>
      <c r="AA16" s="11" t="str">
        <f>[12]Novembro!$G$30</f>
        <v>*</v>
      </c>
      <c r="AB16" s="11" t="str">
        <f>[12]Novembro!$G$31</f>
        <v>*</v>
      </c>
      <c r="AC16" s="11" t="str">
        <f>[12]Novembro!$G$32</f>
        <v>*</v>
      </c>
      <c r="AD16" s="11" t="str">
        <f>[12]Novembro!$G$33</f>
        <v>*</v>
      </c>
      <c r="AE16" s="11" t="str">
        <f>[12]Novembro!$G$34</f>
        <v>*</v>
      </c>
      <c r="AF16" s="15" t="s">
        <v>226</v>
      </c>
      <c r="AG16" s="92" t="s">
        <v>226</v>
      </c>
    </row>
    <row r="17" spans="1:38" x14ac:dyDescent="0.2">
      <c r="A17" s="58" t="s">
        <v>2</v>
      </c>
      <c r="B17" s="11">
        <f>[13]Novembro!$G$5</f>
        <v>22</v>
      </c>
      <c r="C17" s="11">
        <f>[13]Novembro!$G$6</f>
        <v>22</v>
      </c>
      <c r="D17" s="11">
        <f>[13]Novembro!$G$7</f>
        <v>29</v>
      </c>
      <c r="E17" s="11">
        <f>[13]Novembro!$G$8</f>
        <v>30</v>
      </c>
      <c r="F17" s="11">
        <f>[13]Novembro!$G$9</f>
        <v>27</v>
      </c>
      <c r="G17" s="11">
        <f>[13]Novembro!$G$10</f>
        <v>41</v>
      </c>
      <c r="H17" s="11">
        <f>[13]Novembro!$G$11</f>
        <v>40</v>
      </c>
      <c r="I17" s="11">
        <f>[13]Novembro!$G$12</f>
        <v>52</v>
      </c>
      <c r="J17" s="11">
        <f>[13]Novembro!$G$13</f>
        <v>46</v>
      </c>
      <c r="K17" s="11">
        <f>[13]Novembro!$G$14</f>
        <v>46</v>
      </c>
      <c r="L17" s="11">
        <f>[13]Novembro!$G$15</f>
        <v>35</v>
      </c>
      <c r="M17" s="11">
        <f>[13]Novembro!$G$16</f>
        <v>31</v>
      </c>
      <c r="N17" s="11">
        <f>[13]Novembro!$G$17</f>
        <v>40</v>
      </c>
      <c r="O17" s="11">
        <f>[13]Novembro!$G$18</f>
        <v>77</v>
      </c>
      <c r="P17" s="11">
        <f>[13]Novembro!$G$19</f>
        <v>39</v>
      </c>
      <c r="Q17" s="11">
        <f>[13]Novembro!$G$20</f>
        <v>24</v>
      </c>
      <c r="R17" s="11">
        <f>[13]Novembro!$G$21</f>
        <v>24</v>
      </c>
      <c r="S17" s="11">
        <f>[13]Novembro!$G$22</f>
        <v>27</v>
      </c>
      <c r="T17" s="11">
        <f>[13]Novembro!$G$23</f>
        <v>33</v>
      </c>
      <c r="U17" s="11">
        <f>[13]Novembro!$G$24</f>
        <v>21</v>
      </c>
      <c r="V17" s="11">
        <f>[13]Novembro!$G$25</f>
        <v>30</v>
      </c>
      <c r="W17" s="11">
        <f>[13]Novembro!$G$26</f>
        <v>36</v>
      </c>
      <c r="X17" s="11">
        <f>[13]Novembro!$G$27</f>
        <v>35</v>
      </c>
      <c r="Y17" s="11">
        <f>[13]Novembro!$G$28</f>
        <v>35</v>
      </c>
      <c r="Z17" s="11">
        <f>[13]Novembro!$G$29</f>
        <v>52</v>
      </c>
      <c r="AA17" s="11">
        <f>[13]Novembro!$G$30</f>
        <v>52</v>
      </c>
      <c r="AB17" s="11">
        <f>[13]Novembro!$G$31</f>
        <v>67</v>
      </c>
      <c r="AC17" s="11">
        <f>[13]Novembro!$G$32</f>
        <v>59</v>
      </c>
      <c r="AD17" s="11">
        <f>[13]Novembro!$G$33</f>
        <v>57</v>
      </c>
      <c r="AE17" s="11">
        <f>[13]Novembro!$G$34</f>
        <v>39</v>
      </c>
      <c r="AF17" s="15">
        <f t="shared" ref="AF17:AF48" si="3">MIN(B17:AE17)</f>
        <v>21</v>
      </c>
      <c r="AG17" s="92">
        <f t="shared" ref="AG17:AG48" si="4">AVERAGE(B17:AE17)</f>
        <v>38.93333333333333</v>
      </c>
      <c r="AI17" s="12" t="s">
        <v>47</v>
      </c>
    </row>
    <row r="18" spans="1:38" x14ac:dyDescent="0.2">
      <c r="A18" s="58" t="s">
        <v>3</v>
      </c>
      <c r="B18" s="11" t="str">
        <f>[14]Novembro!$G$5</f>
        <v>*</v>
      </c>
      <c r="C18" s="11" t="str">
        <f>[14]Novembro!$G$6</f>
        <v>*</v>
      </c>
      <c r="D18" s="11" t="str">
        <f>[14]Novembro!$G$7</f>
        <v>*</v>
      </c>
      <c r="E18" s="11" t="str">
        <f>[14]Novembro!$G$8</f>
        <v>*</v>
      </c>
      <c r="F18" s="11" t="str">
        <f>[14]Novembro!$G$9</f>
        <v>*</v>
      </c>
      <c r="G18" s="11" t="str">
        <f>[14]Novembro!$G$10</f>
        <v>*</v>
      </c>
      <c r="H18" s="11" t="str">
        <f>[14]Novembro!$G$11</f>
        <v>*</v>
      </c>
      <c r="I18" s="11" t="str">
        <f>[14]Novembro!$G$12</f>
        <v>*</v>
      </c>
      <c r="J18" s="11" t="str">
        <f>[14]Novembro!$G$13</f>
        <v>*</v>
      </c>
      <c r="K18" s="11" t="str">
        <f>[14]Novembro!$G$14</f>
        <v>*</v>
      </c>
      <c r="L18" s="11" t="str">
        <f>[14]Novembro!$G$15</f>
        <v>*</v>
      </c>
      <c r="M18" s="11" t="str">
        <f>[14]Novembro!$G$16</f>
        <v>*</v>
      </c>
      <c r="N18" s="11" t="str">
        <f>[14]Novembro!$G$17</f>
        <v>*</v>
      </c>
      <c r="O18" s="11" t="str">
        <f>[14]Novembro!$G$18</f>
        <v>*</v>
      </c>
      <c r="P18" s="11" t="str">
        <f>[14]Novembro!$G$19</f>
        <v>*</v>
      </c>
      <c r="Q18" s="11" t="str">
        <f>[14]Novembro!$G$20</f>
        <v>*</v>
      </c>
      <c r="R18" s="11" t="str">
        <f>[14]Novembro!$G$21</f>
        <v>*</v>
      </c>
      <c r="S18" s="11" t="str">
        <f>[14]Novembro!$G$22</f>
        <v>*</v>
      </c>
      <c r="T18" s="11" t="str">
        <f>[14]Novembro!$G$23</f>
        <v>*</v>
      </c>
      <c r="U18" s="11">
        <f>[14]Novembro!$G$24</f>
        <v>29</v>
      </c>
      <c r="V18" s="11">
        <f>[14]Novembro!$G$25</f>
        <v>34</v>
      </c>
      <c r="W18" s="11">
        <f>[14]Novembro!$G$26</f>
        <v>30</v>
      </c>
      <c r="X18" s="11">
        <f>[14]Novembro!$G$27</f>
        <v>32</v>
      </c>
      <c r="Y18" s="11">
        <f>[14]Novembro!$G$28</f>
        <v>52</v>
      </c>
      <c r="Z18" s="11">
        <f>[14]Novembro!$G$29</f>
        <v>45</v>
      </c>
      <c r="AA18" s="11">
        <f>[14]Novembro!$G$30</f>
        <v>37</v>
      </c>
      <c r="AB18" s="11">
        <f>[14]Novembro!$G$31</f>
        <v>51</v>
      </c>
      <c r="AC18" s="11">
        <f>[14]Novembro!$G$32</f>
        <v>55</v>
      </c>
      <c r="AD18" s="11">
        <f>[14]Novembro!$G$33</f>
        <v>52</v>
      </c>
      <c r="AE18" s="11">
        <f>[14]Novembro!$G$34</f>
        <v>60</v>
      </c>
      <c r="AF18" s="15">
        <f t="shared" ref="AF18" si="5">MIN(B18:AE18)</f>
        <v>29</v>
      </c>
      <c r="AG18" s="92">
        <f t="shared" ref="AG18" si="6">AVERAGE(B18:AE18)</f>
        <v>43.363636363636367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[15]Novembro!$G$5</f>
        <v>36</v>
      </c>
      <c r="C19" s="11">
        <f>[15]Novembro!$G$6</f>
        <v>35</v>
      </c>
      <c r="D19" s="11">
        <f>[15]Novembro!$G$7</f>
        <v>37</v>
      </c>
      <c r="E19" s="11">
        <f>[15]Novembro!$G$8</f>
        <v>31</v>
      </c>
      <c r="F19" s="11">
        <f>[15]Novembro!$G$9</f>
        <v>35</v>
      </c>
      <c r="G19" s="11">
        <f>[15]Novembro!$G$10</f>
        <v>47</v>
      </c>
      <c r="H19" s="11">
        <f>[15]Novembro!$G$11</f>
        <v>47</v>
      </c>
      <c r="I19" s="11">
        <f>[15]Novembro!$G$12</f>
        <v>52</v>
      </c>
      <c r="J19" s="11">
        <f>[15]Novembro!$G$13</f>
        <v>44</v>
      </c>
      <c r="K19" s="11">
        <f>[15]Novembro!$G$14</f>
        <v>47</v>
      </c>
      <c r="L19" s="11">
        <f>[15]Novembro!$G$15</f>
        <v>43</v>
      </c>
      <c r="M19" s="11">
        <f>[15]Novembro!$G$16</f>
        <v>58</v>
      </c>
      <c r="N19" s="11">
        <f>[15]Novembro!$G$17</f>
        <v>44</v>
      </c>
      <c r="O19" s="11">
        <f>[15]Novembro!$G$18</f>
        <v>46</v>
      </c>
      <c r="P19" s="11">
        <f>[15]Novembro!$G$19</f>
        <v>73</v>
      </c>
      <c r="Q19" s="11">
        <f>[15]Novembro!$G$20</f>
        <v>31</v>
      </c>
      <c r="R19" s="11">
        <f>[15]Novembro!$G$21</f>
        <v>23</v>
      </c>
      <c r="S19" s="11">
        <f>[15]Novembro!$G$22</f>
        <v>39</v>
      </c>
      <c r="T19" s="11">
        <f>[15]Novembro!$G$23</f>
        <v>36</v>
      </c>
      <c r="U19" s="11">
        <f>[15]Novembro!$G$24</f>
        <v>43</v>
      </c>
      <c r="V19" s="11">
        <f>[15]Novembro!$G$25</f>
        <v>44</v>
      </c>
      <c r="W19" s="11">
        <f>[15]Novembro!$G$26</f>
        <v>36</v>
      </c>
      <c r="X19" s="11">
        <f>[15]Novembro!$G$27</f>
        <v>40</v>
      </c>
      <c r="Y19" s="11">
        <f>[15]Novembro!$G$28</f>
        <v>42</v>
      </c>
      <c r="Z19" s="11">
        <f>[15]Novembro!$G$29</f>
        <v>54</v>
      </c>
      <c r="AA19" s="11">
        <f>[15]Novembro!$G$30</f>
        <v>51</v>
      </c>
      <c r="AB19" s="11">
        <f>[15]Novembro!$G$31</f>
        <v>57</v>
      </c>
      <c r="AC19" s="11">
        <f>[15]Novembro!$G$32</f>
        <v>52</v>
      </c>
      <c r="AD19" s="11">
        <f>[15]Novembro!$G$33</f>
        <v>55</v>
      </c>
      <c r="AE19" s="11">
        <f>[15]Novembro!$G$34</f>
        <v>57</v>
      </c>
      <c r="AF19" s="15">
        <f t="shared" si="3"/>
        <v>23</v>
      </c>
      <c r="AG19" s="92">
        <f t="shared" si="4"/>
        <v>44.5</v>
      </c>
      <c r="AK19" t="s">
        <v>47</v>
      </c>
    </row>
    <row r="20" spans="1:38" x14ac:dyDescent="0.2">
      <c r="A20" s="58" t="s">
        <v>5</v>
      </c>
      <c r="B20" s="11">
        <f>[16]Novembro!$G$5</f>
        <v>38</v>
      </c>
      <c r="C20" s="11">
        <f>[16]Novembro!$G$6</f>
        <v>30</v>
      </c>
      <c r="D20" s="11">
        <f>[16]Novembro!$G$7</f>
        <v>25</v>
      </c>
      <c r="E20" s="11">
        <f>[16]Novembro!$G$8</f>
        <v>24</v>
      </c>
      <c r="F20" s="11">
        <f>[16]Novembro!$G$9</f>
        <v>23</v>
      </c>
      <c r="G20" s="11">
        <f>[16]Novembro!$G$10</f>
        <v>48</v>
      </c>
      <c r="H20" s="11">
        <f>[16]Novembro!$G$11</f>
        <v>46</v>
      </c>
      <c r="I20" s="11">
        <f>[16]Novembro!$G$12</f>
        <v>49</v>
      </c>
      <c r="J20" s="11">
        <f>[16]Novembro!$G$13</f>
        <v>33</v>
      </c>
      <c r="K20" s="11">
        <f>[16]Novembro!$G$14</f>
        <v>57</v>
      </c>
      <c r="L20" s="11">
        <f>[16]Novembro!$G$15</f>
        <v>38</v>
      </c>
      <c r="M20" s="11">
        <f>[16]Novembro!$G$16</f>
        <v>31</v>
      </c>
      <c r="N20" s="11">
        <f>[16]Novembro!$G$17</f>
        <v>41</v>
      </c>
      <c r="O20" s="11">
        <f>[16]Novembro!$G$18</f>
        <v>63</v>
      </c>
      <c r="P20" s="11">
        <f>[16]Novembro!$G$19</f>
        <v>37</v>
      </c>
      <c r="Q20" s="11">
        <f>[16]Novembro!$G$20</f>
        <v>28</v>
      </c>
      <c r="R20" s="11">
        <f>[16]Novembro!$G$21</f>
        <v>24</v>
      </c>
      <c r="S20" s="11">
        <f>[16]Novembro!$G$22</f>
        <v>31</v>
      </c>
      <c r="T20" s="11">
        <f>[16]Novembro!$G$23</f>
        <v>34</v>
      </c>
      <c r="U20" s="11">
        <f>[16]Novembro!$G$24</f>
        <v>31</v>
      </c>
      <c r="V20" s="11">
        <f>[16]Novembro!$G$25</f>
        <v>31</v>
      </c>
      <c r="W20" s="11">
        <f>[16]Novembro!$G$26</f>
        <v>33</v>
      </c>
      <c r="X20" s="11">
        <f>[16]Novembro!$G$27</f>
        <v>38</v>
      </c>
      <c r="Y20" s="11">
        <f>[16]Novembro!$G$28</f>
        <v>35</v>
      </c>
      <c r="Z20" s="11">
        <f>[16]Novembro!$G$29</f>
        <v>35</v>
      </c>
      <c r="AA20" s="11">
        <f>[16]Novembro!$G$30</f>
        <v>31</v>
      </c>
      <c r="AB20" s="11">
        <f>[16]Novembro!$G$31</f>
        <v>55</v>
      </c>
      <c r="AC20" s="11">
        <f>[16]Novembro!$G$32</f>
        <v>69</v>
      </c>
      <c r="AD20" s="11">
        <f>[16]Novembro!$G$33</f>
        <v>39</v>
      </c>
      <c r="AE20" s="11">
        <f>[16]Novembro!$G$34</f>
        <v>32</v>
      </c>
      <c r="AF20" s="15">
        <f t="shared" si="3"/>
        <v>23</v>
      </c>
      <c r="AG20" s="92">
        <f t="shared" si="4"/>
        <v>37.633333333333333</v>
      </c>
      <c r="AH20" s="12" t="s">
        <v>47</v>
      </c>
    </row>
    <row r="21" spans="1:38" x14ac:dyDescent="0.2">
      <c r="A21" s="58" t="s">
        <v>43</v>
      </c>
      <c r="B21" s="11">
        <f>[17]Novembro!$G$5</f>
        <v>41</v>
      </c>
      <c r="C21" s="11">
        <f>[17]Novembro!$G$6</f>
        <v>29</v>
      </c>
      <c r="D21" s="11">
        <f>[17]Novembro!$G$7</f>
        <v>45</v>
      </c>
      <c r="E21" s="11">
        <f>[17]Novembro!$G$8</f>
        <v>31</v>
      </c>
      <c r="F21" s="11">
        <f>[17]Novembro!$G$9</f>
        <v>34</v>
      </c>
      <c r="G21" s="11">
        <f>[17]Novembro!$G$10</f>
        <v>49</v>
      </c>
      <c r="H21" s="11">
        <f>[17]Novembro!$G$11</f>
        <v>46</v>
      </c>
      <c r="I21" s="11">
        <f>[17]Novembro!$G$12</f>
        <v>57</v>
      </c>
      <c r="J21" s="11">
        <f>[17]Novembro!$G$13</f>
        <v>50</v>
      </c>
      <c r="K21" s="11">
        <f>[17]Novembro!$G$14</f>
        <v>42</v>
      </c>
      <c r="L21" s="11">
        <f>[17]Novembro!$G$15</f>
        <v>37</v>
      </c>
      <c r="M21" s="11">
        <f>[17]Novembro!$G$16</f>
        <v>41</v>
      </c>
      <c r="N21" s="11">
        <f>[17]Novembro!$G$17</f>
        <v>59</v>
      </c>
      <c r="O21" s="11">
        <f>[17]Novembro!$G$18</f>
        <v>53</v>
      </c>
      <c r="P21" s="11">
        <f>[17]Novembro!$G$19</f>
        <v>74</v>
      </c>
      <c r="Q21" s="11">
        <f>[17]Novembro!$G$20</f>
        <v>35</v>
      </c>
      <c r="R21" s="11">
        <f>[17]Novembro!$G$21</f>
        <v>26</v>
      </c>
      <c r="S21" s="11">
        <f>[17]Novembro!$G$22</f>
        <v>36</v>
      </c>
      <c r="T21" s="11">
        <f>[17]Novembro!$G$23</f>
        <v>42</v>
      </c>
      <c r="U21" s="11">
        <f>[17]Novembro!$G$24</f>
        <v>36</v>
      </c>
      <c r="V21" s="11">
        <f>[17]Novembro!$G$25</f>
        <v>37</v>
      </c>
      <c r="W21" s="11">
        <f>[17]Novembro!$G$26</f>
        <v>35</v>
      </c>
      <c r="X21" s="11">
        <f>[17]Novembro!$G$27</f>
        <v>39</v>
      </c>
      <c r="Y21" s="11">
        <f>[17]Novembro!$G$28</f>
        <v>43</v>
      </c>
      <c r="Z21" s="11">
        <f>[17]Novembro!$G$29</f>
        <v>34</v>
      </c>
      <c r="AA21" s="11">
        <f>[17]Novembro!$G$30</f>
        <v>37</v>
      </c>
      <c r="AB21" s="11">
        <f>[17]Novembro!$G$31</f>
        <v>54</v>
      </c>
      <c r="AC21" s="11">
        <f>[17]Novembro!$G$32</f>
        <v>48</v>
      </c>
      <c r="AD21" s="11">
        <f>[17]Novembro!$G$33</f>
        <v>38</v>
      </c>
      <c r="AE21" s="11">
        <f>[17]Novembro!$G$34</f>
        <v>50</v>
      </c>
      <c r="AF21" s="15">
        <f t="shared" si="3"/>
        <v>26</v>
      </c>
      <c r="AG21" s="92">
        <f t="shared" si="4"/>
        <v>42.6</v>
      </c>
      <c r="AI21" t="s">
        <v>47</v>
      </c>
      <c r="AK21" t="s">
        <v>47</v>
      </c>
    </row>
    <row r="22" spans="1:38" x14ac:dyDescent="0.2">
      <c r="A22" s="58" t="s">
        <v>6</v>
      </c>
      <c r="B22" s="11">
        <f>[18]Novembro!$G$5</f>
        <v>42</v>
      </c>
      <c r="C22" s="11">
        <f>[18]Novembro!$G$6</f>
        <v>29</v>
      </c>
      <c r="D22" s="11">
        <f>[18]Novembro!$G$7</f>
        <v>43</v>
      </c>
      <c r="E22" s="11">
        <f>[18]Novembro!$G$8</f>
        <v>32</v>
      </c>
      <c r="F22" s="11">
        <f>[18]Novembro!$G$9</f>
        <v>39</v>
      </c>
      <c r="G22" s="11">
        <f>[18]Novembro!$G$10</f>
        <v>58</v>
      </c>
      <c r="H22" s="11">
        <f>[18]Novembro!$G$11</f>
        <v>50</v>
      </c>
      <c r="I22" s="11">
        <f>[18]Novembro!$G$12</f>
        <v>58</v>
      </c>
      <c r="J22" s="11">
        <f>[18]Novembro!$G$13</f>
        <v>43</v>
      </c>
      <c r="K22" s="11">
        <f>[18]Novembro!$G$14</f>
        <v>53</v>
      </c>
      <c r="L22" s="11">
        <f>[18]Novembro!$G$15</f>
        <v>34</v>
      </c>
      <c r="M22" s="11">
        <f>[18]Novembro!$G$16</f>
        <v>39</v>
      </c>
      <c r="N22" s="11">
        <f>[18]Novembro!$G$17</f>
        <v>66</v>
      </c>
      <c r="O22" s="11">
        <f>[18]Novembro!$G$18</f>
        <v>69</v>
      </c>
      <c r="P22" s="11">
        <f>[18]Novembro!$G$19</f>
        <v>68</v>
      </c>
      <c r="Q22" s="11">
        <f>[18]Novembro!$G$20</f>
        <v>36</v>
      </c>
      <c r="R22" s="11">
        <f>[18]Novembro!$G$21</f>
        <v>26</v>
      </c>
      <c r="S22" s="11">
        <f>[18]Novembro!$G$22</f>
        <v>35</v>
      </c>
      <c r="T22" s="11">
        <f>[18]Novembro!$G$23</f>
        <v>44</v>
      </c>
      <c r="U22" s="11">
        <f>[18]Novembro!$G$24</f>
        <v>36</v>
      </c>
      <c r="V22" s="11">
        <f>[18]Novembro!$G$25</f>
        <v>43</v>
      </c>
      <c r="W22" s="11">
        <f>[18]Novembro!$G$26</f>
        <v>40</v>
      </c>
      <c r="X22" s="11">
        <f>[18]Novembro!$G$27</f>
        <v>36</v>
      </c>
      <c r="Y22" s="11">
        <f>[18]Novembro!$G$28</f>
        <v>49</v>
      </c>
      <c r="Z22" s="11">
        <f>[18]Novembro!$G$29</f>
        <v>46</v>
      </c>
      <c r="AA22" s="11">
        <f>[18]Novembro!$G$30</f>
        <v>58</v>
      </c>
      <c r="AB22" s="11">
        <f>[18]Novembro!$G$31</f>
        <v>84</v>
      </c>
      <c r="AC22" s="11">
        <f>[18]Novembro!$G$32</f>
        <v>73</v>
      </c>
      <c r="AD22" s="11">
        <f>[18]Novembro!$G$33</f>
        <v>55</v>
      </c>
      <c r="AE22" s="11">
        <f>[18]Novembro!$G$34</f>
        <v>55</v>
      </c>
      <c r="AF22" s="15">
        <f t="shared" si="3"/>
        <v>26</v>
      </c>
      <c r="AG22" s="92">
        <f t="shared" si="4"/>
        <v>47.966666666666669</v>
      </c>
      <c r="AJ22" t="s">
        <v>47</v>
      </c>
      <c r="AK22" t="s">
        <v>47</v>
      </c>
    </row>
    <row r="23" spans="1:38" x14ac:dyDescent="0.2">
      <c r="A23" s="58" t="s">
        <v>7</v>
      </c>
      <c r="B23" s="11">
        <f>[19]Novembro!$G$5</f>
        <v>22</v>
      </c>
      <c r="C23" s="11">
        <f>[19]Novembro!$G$6</f>
        <v>22</v>
      </c>
      <c r="D23" s="11">
        <f>[19]Novembro!$G$7</f>
        <v>33</v>
      </c>
      <c r="E23" s="11">
        <f>[19]Novembro!$G$8</f>
        <v>26</v>
      </c>
      <c r="F23" s="11">
        <f>[19]Novembro!$G$9</f>
        <v>21</v>
      </c>
      <c r="G23" s="11">
        <f>[19]Novembro!$G$10</f>
        <v>45</v>
      </c>
      <c r="H23" s="11">
        <f>[19]Novembro!$G$11</f>
        <v>52</v>
      </c>
      <c r="I23" s="11">
        <f>[19]Novembro!$G$12</f>
        <v>34</v>
      </c>
      <c r="J23" s="11">
        <f>[19]Novembro!$G$13</f>
        <v>38</v>
      </c>
      <c r="K23" s="11">
        <f>[19]Novembro!$G$14</f>
        <v>52</v>
      </c>
      <c r="L23" s="11">
        <f>[19]Novembro!$G$15</f>
        <v>40</v>
      </c>
      <c r="M23" s="11">
        <f>[19]Novembro!$G$16</f>
        <v>41</v>
      </c>
      <c r="N23" s="11">
        <f>[19]Novembro!$G$17</f>
        <v>52</v>
      </c>
      <c r="O23" s="11">
        <f>[19]Novembro!$G$18</f>
        <v>65</v>
      </c>
      <c r="P23" s="11">
        <f>[19]Novembro!$G$19</f>
        <v>29</v>
      </c>
      <c r="Q23" s="11">
        <f>[19]Novembro!$G$20</f>
        <v>14</v>
      </c>
      <c r="R23" s="11">
        <f>[19]Novembro!$G$21</f>
        <v>22</v>
      </c>
      <c r="S23" s="11">
        <f>[19]Novembro!$G$22</f>
        <v>25</v>
      </c>
      <c r="T23" s="11">
        <f>[19]Novembro!$G$23</f>
        <v>23</v>
      </c>
      <c r="U23" s="11">
        <f>[19]Novembro!$G$24</f>
        <v>20</v>
      </c>
      <c r="V23" s="11">
        <f>[19]Novembro!$G$25</f>
        <v>27</v>
      </c>
      <c r="W23" s="11">
        <f>[19]Novembro!$G$26</f>
        <v>33</v>
      </c>
      <c r="X23" s="11">
        <f>[19]Novembro!$G$27</f>
        <v>34</v>
      </c>
      <c r="Y23" s="11">
        <f>[19]Novembro!$G$28</f>
        <v>38</v>
      </c>
      <c r="Z23" s="11">
        <f>[19]Novembro!$G$29</f>
        <v>48</v>
      </c>
      <c r="AA23" s="11">
        <f>[19]Novembro!$G$30</f>
        <v>62</v>
      </c>
      <c r="AB23" s="11">
        <f>[19]Novembro!$G$31</f>
        <v>78</v>
      </c>
      <c r="AC23" s="11">
        <f>[19]Novembro!$G$32</f>
        <v>58</v>
      </c>
      <c r="AD23" s="11">
        <f>[19]Novembro!$G$33</f>
        <v>51</v>
      </c>
      <c r="AE23" s="11">
        <f>[19]Novembro!$G$34</f>
        <v>38</v>
      </c>
      <c r="AF23" s="15">
        <f t="shared" si="3"/>
        <v>14</v>
      </c>
      <c r="AG23" s="92">
        <f t="shared" si="4"/>
        <v>38.1</v>
      </c>
      <c r="AI23" t="s">
        <v>47</v>
      </c>
      <c r="AJ23" t="s">
        <v>47</v>
      </c>
    </row>
    <row r="24" spans="1:38" x14ac:dyDescent="0.2">
      <c r="A24" s="58" t="s">
        <v>169</v>
      </c>
      <c r="B24" s="11" t="str">
        <f>[20]Novembro!$G$5</f>
        <v>*</v>
      </c>
      <c r="C24" s="11" t="str">
        <f>[20]Novembro!$G$6</f>
        <v>*</v>
      </c>
      <c r="D24" s="11" t="str">
        <f>[20]Novembro!$G$7</f>
        <v>*</v>
      </c>
      <c r="E24" s="11" t="str">
        <f>[20]Novembro!$G$8</f>
        <v>*</v>
      </c>
      <c r="F24" s="11" t="str">
        <f>[20]Novembro!$G$9</f>
        <v>*</v>
      </c>
      <c r="G24" s="11" t="str">
        <f>[20]Novembro!$G$10</f>
        <v>*</v>
      </c>
      <c r="H24" s="11" t="str">
        <f>[20]Novembro!$G$11</f>
        <v>*</v>
      </c>
      <c r="I24" s="11" t="str">
        <f>[20]Novembro!$G$12</f>
        <v>*</v>
      </c>
      <c r="J24" s="11" t="str">
        <f>[20]Novembro!$G$13</f>
        <v>*</v>
      </c>
      <c r="K24" s="11" t="str">
        <f>[20]Novembro!$G$14</f>
        <v>*</v>
      </c>
      <c r="L24" s="11" t="str">
        <f>[20]Novembro!$G$15</f>
        <v>*</v>
      </c>
      <c r="M24" s="11" t="str">
        <f>[20]Novembro!$G$16</f>
        <v>*</v>
      </c>
      <c r="N24" s="11" t="str">
        <f>[20]Novembro!$G$17</f>
        <v>*</v>
      </c>
      <c r="O24" s="11" t="str">
        <f>[20]Novembro!$G$18</f>
        <v>*</v>
      </c>
      <c r="P24" s="11" t="str">
        <f>[20]Novembro!$G$19</f>
        <v>*</v>
      </c>
      <c r="Q24" s="11" t="str">
        <f>[20]Novembro!$G$20</f>
        <v>*</v>
      </c>
      <c r="R24" s="11" t="str">
        <f>[20]Novembro!$G$21</f>
        <v>*</v>
      </c>
      <c r="S24" s="11" t="str">
        <f>[20]Novembro!$G$22</f>
        <v>*</v>
      </c>
      <c r="T24" s="11" t="str">
        <f>[20]Novembro!$G$23</f>
        <v>*</v>
      </c>
      <c r="U24" s="11" t="str">
        <f>[20]Novembro!$G$24</f>
        <v>*</v>
      </c>
      <c r="V24" s="11" t="str">
        <f>[20]Novembro!$G$25</f>
        <v>*</v>
      </c>
      <c r="W24" s="11" t="str">
        <f>[20]Novembro!$G$26</f>
        <v>*</v>
      </c>
      <c r="X24" s="11" t="str">
        <f>[20]Novembro!$G$27</f>
        <v>*</v>
      </c>
      <c r="Y24" s="11" t="str">
        <f>[20]Novembro!$G$28</f>
        <v>*</v>
      </c>
      <c r="Z24" s="11" t="str">
        <f>[20]Novembro!$G$29</f>
        <v>*</v>
      </c>
      <c r="AA24" s="11" t="str">
        <f>[20]Novembro!$G$30</f>
        <v>*</v>
      </c>
      <c r="AB24" s="11" t="str">
        <f>[20]Novembro!$G$31</f>
        <v>*</v>
      </c>
      <c r="AC24" s="11" t="str">
        <f>[20]Novembro!$G$32</f>
        <v>*</v>
      </c>
      <c r="AD24" s="11" t="str">
        <f>[20]Novembro!$G$33</f>
        <v>*</v>
      </c>
      <c r="AE24" s="11" t="str">
        <f>[20]Novembro!$G$34</f>
        <v>*</v>
      </c>
      <c r="AF24" s="15" t="s">
        <v>226</v>
      </c>
      <c r="AG24" s="92" t="s">
        <v>226</v>
      </c>
      <c r="AI24" t="s">
        <v>47</v>
      </c>
    </row>
    <row r="25" spans="1:38" x14ac:dyDescent="0.2">
      <c r="A25" s="58" t="s">
        <v>170</v>
      </c>
      <c r="B25" s="11">
        <f>[21]Novembro!$G$5</f>
        <v>55</v>
      </c>
      <c r="C25" s="11">
        <f>[21]Novembro!$G$6</f>
        <v>33</v>
      </c>
      <c r="D25" s="11">
        <f>[21]Novembro!$G$7</f>
        <v>38</v>
      </c>
      <c r="E25" s="11">
        <f>[21]Novembro!$G$8</f>
        <v>29</v>
      </c>
      <c r="F25" s="11">
        <f>[21]Novembro!$G$9</f>
        <v>32</v>
      </c>
      <c r="G25" s="11">
        <f>[21]Novembro!$G$10</f>
        <v>71</v>
      </c>
      <c r="H25" s="11">
        <f>[21]Novembro!$G$11</f>
        <v>55</v>
      </c>
      <c r="I25" s="11">
        <f>[21]Novembro!$G$12</f>
        <v>63</v>
      </c>
      <c r="J25" s="11">
        <f>[21]Novembro!$G$13</f>
        <v>46</v>
      </c>
      <c r="K25" s="11">
        <f>[21]Novembro!$G$14</f>
        <v>53</v>
      </c>
      <c r="L25" s="11">
        <f>[21]Novembro!$G$15</f>
        <v>47</v>
      </c>
      <c r="M25" s="11">
        <f>[21]Novembro!$G$16</f>
        <v>41</v>
      </c>
      <c r="N25" s="11">
        <f>[21]Novembro!$G$17</f>
        <v>57</v>
      </c>
      <c r="O25" s="11">
        <f>[21]Novembro!$G$18</f>
        <v>67</v>
      </c>
      <c r="P25" s="11">
        <f>[21]Novembro!$G$19</f>
        <v>28</v>
      </c>
      <c r="Q25" s="11">
        <f>[21]Novembro!$G$20</f>
        <v>28</v>
      </c>
      <c r="R25" s="11">
        <f>[21]Novembro!$G$21</f>
        <v>28</v>
      </c>
      <c r="S25" s="11">
        <f>[21]Novembro!$G$22</f>
        <v>25</v>
      </c>
      <c r="T25" s="11">
        <f>[21]Novembro!$G$23</f>
        <v>22</v>
      </c>
      <c r="U25" s="11">
        <f>[21]Novembro!$G$24</f>
        <v>25</v>
      </c>
      <c r="V25" s="11">
        <f>[21]Novembro!$G$25</f>
        <v>24</v>
      </c>
      <c r="W25" s="11">
        <f>[21]Novembro!$G$26</f>
        <v>25</v>
      </c>
      <c r="X25" s="11">
        <f>[21]Novembro!$G$27</f>
        <v>35</v>
      </c>
      <c r="Y25" s="11">
        <f>[21]Novembro!$G$28</f>
        <v>33</v>
      </c>
      <c r="Z25" s="11">
        <f>[21]Novembro!$G$29</f>
        <v>37</v>
      </c>
      <c r="AA25" s="11">
        <f>[21]Novembro!$G$30</f>
        <v>47</v>
      </c>
      <c r="AB25" s="11">
        <f>[21]Novembro!$G$31</f>
        <v>80</v>
      </c>
      <c r="AC25" s="11">
        <f>[21]Novembro!$G$32</f>
        <v>55</v>
      </c>
      <c r="AD25" s="11">
        <f>[21]Novembro!$G$33</f>
        <v>47</v>
      </c>
      <c r="AE25" s="11">
        <f>[21]Novembro!$G$34</f>
        <v>41</v>
      </c>
      <c r="AF25" s="15">
        <f t="shared" ref="AF25:AF26" si="7">MIN(B25:AE25)</f>
        <v>22</v>
      </c>
      <c r="AG25" s="92">
        <f t="shared" ref="AG25:AG26" si="8">AVERAGE(B25:AE25)</f>
        <v>42.233333333333334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[22]Novembro!$G$5</f>
        <v>26</v>
      </c>
      <c r="C26" s="11">
        <f>[22]Novembro!$G$6</f>
        <v>25</v>
      </c>
      <c r="D26" s="11">
        <f>[22]Novembro!$G$7</f>
        <v>36</v>
      </c>
      <c r="E26" s="11">
        <f>[22]Novembro!$G$8</f>
        <v>30</v>
      </c>
      <c r="F26" s="11">
        <f>[22]Novembro!$G$9</f>
        <v>23</v>
      </c>
      <c r="G26" s="11">
        <f>[22]Novembro!$G$10</f>
        <v>48</v>
      </c>
      <c r="H26" s="11">
        <f>[22]Novembro!$G$11</f>
        <v>55</v>
      </c>
      <c r="I26" s="11">
        <f>[22]Novembro!$G$12</f>
        <v>41</v>
      </c>
      <c r="J26" s="11">
        <f>[22]Novembro!$G$13</f>
        <v>44</v>
      </c>
      <c r="K26" s="11">
        <f>[22]Novembro!$G$14</f>
        <v>48</v>
      </c>
      <c r="L26" s="11">
        <f>[22]Novembro!$G$15</f>
        <v>37</v>
      </c>
      <c r="M26" s="11">
        <f>[22]Novembro!$G$16</f>
        <v>42</v>
      </c>
      <c r="N26" s="11">
        <f>[22]Novembro!$G$17</f>
        <v>53</v>
      </c>
      <c r="O26" s="11">
        <f>[22]Novembro!$G$18</f>
        <v>65</v>
      </c>
      <c r="P26" s="11">
        <f>[22]Novembro!$G$19</f>
        <v>29</v>
      </c>
      <c r="Q26" s="11">
        <f>[22]Novembro!$G$20</f>
        <v>17</v>
      </c>
      <c r="R26" s="11">
        <f>[22]Novembro!$G$21</f>
        <v>25</v>
      </c>
      <c r="S26" s="11">
        <f>[22]Novembro!$G$22</f>
        <v>27</v>
      </c>
      <c r="T26" s="11">
        <f>[22]Novembro!$G$23</f>
        <v>25</v>
      </c>
      <c r="U26" s="11">
        <f>[22]Novembro!$G$24</f>
        <v>21</v>
      </c>
      <c r="V26" s="11">
        <f>[22]Novembro!$G$25</f>
        <v>27</v>
      </c>
      <c r="W26" s="11">
        <f>[22]Novembro!$G$26</f>
        <v>32</v>
      </c>
      <c r="X26" s="11">
        <f>[22]Novembro!$G$27</f>
        <v>35</v>
      </c>
      <c r="Y26" s="11">
        <f>[22]Novembro!$G$28</f>
        <v>37</v>
      </c>
      <c r="Z26" s="11">
        <f>[22]Novembro!$G$29</f>
        <v>51</v>
      </c>
      <c r="AA26" s="11">
        <f>[22]Novembro!$G$30</f>
        <v>59</v>
      </c>
      <c r="AB26" s="11">
        <f>[22]Novembro!$G$31</f>
        <v>79</v>
      </c>
      <c r="AC26" s="11">
        <f>[22]Novembro!$G$32</f>
        <v>53</v>
      </c>
      <c r="AD26" s="11">
        <f>[22]Novembro!$G$33</f>
        <v>53</v>
      </c>
      <c r="AE26" s="11">
        <f>[22]Novembro!$G$34</f>
        <v>40</v>
      </c>
      <c r="AF26" s="15">
        <f t="shared" si="7"/>
        <v>17</v>
      </c>
      <c r="AG26" s="92">
        <f t="shared" si="8"/>
        <v>39.43333333333333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[23]Novembro!$G$5</f>
        <v>58</v>
      </c>
      <c r="C27" s="11">
        <f>[23]Novembro!$G$6</f>
        <v>38</v>
      </c>
      <c r="D27" s="11">
        <f>[23]Novembro!$G$7</f>
        <v>37</v>
      </c>
      <c r="E27" s="11">
        <f>[23]Novembro!$G$8</f>
        <v>29</v>
      </c>
      <c r="F27" s="11">
        <f>[23]Novembro!$G$9</f>
        <v>30</v>
      </c>
      <c r="G27" s="11">
        <f>[23]Novembro!$G$10</f>
        <v>66</v>
      </c>
      <c r="H27" s="11">
        <f>[23]Novembro!$G$11</f>
        <v>57</v>
      </c>
      <c r="I27" s="11">
        <f>[23]Novembro!$G$12</f>
        <v>64</v>
      </c>
      <c r="J27" s="11">
        <f>[23]Novembro!$G$13</f>
        <v>48</v>
      </c>
      <c r="K27" s="11">
        <f>[23]Novembro!$G$14</f>
        <v>53</v>
      </c>
      <c r="L27" s="11">
        <f>[23]Novembro!$G$15</f>
        <v>46</v>
      </c>
      <c r="M27" s="11">
        <f>[23]Novembro!$G$16</f>
        <v>38</v>
      </c>
      <c r="N27" s="11">
        <f>[23]Novembro!$G$17</f>
        <v>50</v>
      </c>
      <c r="O27" s="11">
        <f>[23]Novembro!$G$18</f>
        <v>52</v>
      </c>
      <c r="P27" s="11">
        <f>[23]Novembro!$G$19</f>
        <v>21</v>
      </c>
      <c r="Q27" s="11">
        <f>[23]Novembro!$G$20</f>
        <v>23</v>
      </c>
      <c r="R27" s="11">
        <f>[23]Novembro!$G$21</f>
        <v>27</v>
      </c>
      <c r="S27" s="11">
        <f>[23]Novembro!$G$22</f>
        <v>23</v>
      </c>
      <c r="T27" s="11">
        <f>[23]Novembro!$G$23</f>
        <v>24</v>
      </c>
      <c r="U27" s="11">
        <f>[23]Novembro!$G$24</f>
        <v>18</v>
      </c>
      <c r="V27" s="11">
        <f>[23]Novembro!$G$25</f>
        <v>21</v>
      </c>
      <c r="W27" s="11">
        <f>[23]Novembro!$G$26</f>
        <v>21</v>
      </c>
      <c r="X27" s="11">
        <f>[23]Novembro!$G$27</f>
        <v>28</v>
      </c>
      <c r="Y27" s="11">
        <f>[23]Novembro!$G$28</f>
        <v>34</v>
      </c>
      <c r="Z27" s="11">
        <f>[23]Novembro!$G$29</f>
        <v>36</v>
      </c>
      <c r="AA27" s="11">
        <f>[23]Novembro!$G$30</f>
        <v>50</v>
      </c>
      <c r="AB27" s="11">
        <f>[23]Novembro!$G$31</f>
        <v>81</v>
      </c>
      <c r="AC27" s="11">
        <f>[23]Novembro!$G$32</f>
        <v>54</v>
      </c>
      <c r="AD27" s="11">
        <f>[23]Novembro!$G$33</f>
        <v>48</v>
      </c>
      <c r="AE27" s="11">
        <f>[23]Novembro!$G$34</f>
        <v>39</v>
      </c>
      <c r="AF27" s="15">
        <f t="shared" si="3"/>
        <v>18</v>
      </c>
      <c r="AG27" s="92">
        <f t="shared" si="4"/>
        <v>40.466666666666669</v>
      </c>
      <c r="AI27" t="s">
        <v>47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[24]Novembro!$G$5</f>
        <v>29</v>
      </c>
      <c r="C28" s="11">
        <f>[24]Novembro!$G$6</f>
        <v>23</v>
      </c>
      <c r="D28" s="11">
        <f>[24]Novembro!$G$7</f>
        <v>23</v>
      </c>
      <c r="E28" s="11">
        <f>[24]Novembro!$G$8</f>
        <v>28</v>
      </c>
      <c r="F28" s="11">
        <f>[24]Novembro!$G$9</f>
        <v>29</v>
      </c>
      <c r="G28" s="11">
        <f>[24]Novembro!$G$10</f>
        <v>42</v>
      </c>
      <c r="H28" s="11">
        <f>[24]Novembro!$G$11</f>
        <v>50</v>
      </c>
      <c r="I28" s="11">
        <f>[24]Novembro!$G$12</f>
        <v>53</v>
      </c>
      <c r="J28" s="11">
        <f>[24]Novembro!$G$13</f>
        <v>46</v>
      </c>
      <c r="K28" s="11">
        <f>[24]Novembro!$G$14</f>
        <v>62</v>
      </c>
      <c r="L28" s="11">
        <f>[24]Novembro!$G$15</f>
        <v>41</v>
      </c>
      <c r="M28" s="11">
        <f>[24]Novembro!$G$16</f>
        <v>40</v>
      </c>
      <c r="N28" s="11">
        <f>[24]Novembro!$G$17</f>
        <v>47</v>
      </c>
      <c r="O28" s="11">
        <f>[24]Novembro!$G$18</f>
        <v>64</v>
      </c>
      <c r="P28" s="11">
        <f>[24]Novembro!$G$19</f>
        <v>28</v>
      </c>
      <c r="Q28" s="11">
        <f>[24]Novembro!$G$20</f>
        <v>19</v>
      </c>
      <c r="R28" s="11">
        <f>[24]Novembro!$G$21</f>
        <v>26</v>
      </c>
      <c r="S28" s="11">
        <f>[24]Novembro!$G$22</f>
        <v>25</v>
      </c>
      <c r="T28" s="11">
        <f>[24]Novembro!$G$23</f>
        <v>23</v>
      </c>
      <c r="U28" s="11">
        <f>[24]Novembro!$G$24</f>
        <v>21</v>
      </c>
      <c r="V28" s="11">
        <f>[24]Novembro!$G$25</f>
        <v>25</v>
      </c>
      <c r="W28" s="11">
        <f>[24]Novembro!$G$26</f>
        <v>28</v>
      </c>
      <c r="X28" s="11">
        <f>[24]Novembro!$G$27</f>
        <v>31</v>
      </c>
      <c r="Y28" s="11">
        <f>[24]Novembro!$G$28</f>
        <v>42</v>
      </c>
      <c r="Z28" s="11">
        <f>[24]Novembro!$G$29</f>
        <v>38</v>
      </c>
      <c r="AA28" s="11">
        <f>[24]Novembro!$G$30</f>
        <v>50</v>
      </c>
      <c r="AB28" s="11">
        <f>[24]Novembro!$G$31</f>
        <v>80</v>
      </c>
      <c r="AC28" s="11">
        <f>[24]Novembro!$G$32</f>
        <v>50</v>
      </c>
      <c r="AD28" s="11">
        <f>[24]Novembro!$G$33</f>
        <v>48</v>
      </c>
      <c r="AE28" s="11">
        <f>[24]Novembro!$G$34</f>
        <v>38</v>
      </c>
      <c r="AF28" s="15">
        <f t="shared" si="3"/>
        <v>19</v>
      </c>
      <c r="AG28" s="92">
        <f t="shared" si="4"/>
        <v>38.299999999999997</v>
      </c>
      <c r="AK28" t="s">
        <v>47</v>
      </c>
    </row>
    <row r="29" spans="1:38" x14ac:dyDescent="0.2">
      <c r="A29" s="58" t="s">
        <v>42</v>
      </c>
      <c r="B29" s="11">
        <f>[25]Novembro!$G$5</f>
        <v>51</v>
      </c>
      <c r="C29" s="11">
        <f>[25]Novembro!$G$6</f>
        <v>45</v>
      </c>
      <c r="D29" s="11">
        <f>[25]Novembro!$G$7</f>
        <v>49</v>
      </c>
      <c r="E29" s="11">
        <f>[25]Novembro!$G$8</f>
        <v>45</v>
      </c>
      <c r="F29" s="11">
        <f>[25]Novembro!$G$9</f>
        <v>44</v>
      </c>
      <c r="G29" s="11">
        <f>[25]Novembro!$G$10</f>
        <v>59</v>
      </c>
      <c r="H29" s="11">
        <f>[25]Novembro!$G$11</f>
        <v>65</v>
      </c>
      <c r="I29" s="11">
        <f>[25]Novembro!$G$12</f>
        <v>65</v>
      </c>
      <c r="J29" s="11">
        <f>[25]Novembro!$G$13</f>
        <v>57</v>
      </c>
      <c r="K29" s="11">
        <f>[25]Novembro!$G$14</f>
        <v>65</v>
      </c>
      <c r="L29" s="11">
        <f>[25]Novembro!$G$15</f>
        <v>61</v>
      </c>
      <c r="M29" s="11">
        <f>[25]Novembro!$G$16</f>
        <v>59</v>
      </c>
      <c r="N29" s="11">
        <f>[25]Novembro!$G$17</f>
        <v>63</v>
      </c>
      <c r="O29" s="11">
        <f>[25]Novembro!$G$18</f>
        <v>79</v>
      </c>
      <c r="P29" s="11">
        <f>[25]Novembro!$G$19</f>
        <v>48</v>
      </c>
      <c r="Q29" s="11">
        <f>[25]Novembro!$G$20</f>
        <v>41</v>
      </c>
      <c r="R29" s="11">
        <f>[25]Novembro!$G$21</f>
        <v>42</v>
      </c>
      <c r="S29" s="11">
        <f>[25]Novembro!$G$22</f>
        <v>52</v>
      </c>
      <c r="T29" s="11">
        <f>[25]Novembro!$G$23</f>
        <v>52</v>
      </c>
      <c r="U29" s="11">
        <f>[25]Novembro!$G$24</f>
        <v>52</v>
      </c>
      <c r="V29" s="11">
        <f>[25]Novembro!$G$25</f>
        <v>54</v>
      </c>
      <c r="W29" s="11">
        <f>[25]Novembro!$G$26</f>
        <v>59</v>
      </c>
      <c r="X29" s="11">
        <f>[25]Novembro!$G$27</f>
        <v>59</v>
      </c>
      <c r="Y29" s="11">
        <f>[25]Novembro!$G$28</f>
        <v>59</v>
      </c>
      <c r="Z29" s="11">
        <f>[25]Novembro!$G$29</f>
        <v>60</v>
      </c>
      <c r="AA29" s="11">
        <f>[25]Novembro!$G$30</f>
        <v>58</v>
      </c>
      <c r="AB29" s="11">
        <f>[25]Novembro!$G$31</f>
        <v>68</v>
      </c>
      <c r="AC29" s="11">
        <f>[25]Novembro!$G$32</f>
        <v>62</v>
      </c>
      <c r="AD29" s="11">
        <f>[25]Novembro!$G$33</f>
        <v>60</v>
      </c>
      <c r="AE29" s="11">
        <f>[25]Novembro!$G$34</f>
        <v>59</v>
      </c>
      <c r="AF29" s="15">
        <f t="shared" si="3"/>
        <v>41</v>
      </c>
      <c r="AG29" s="92">
        <f t="shared" si="4"/>
        <v>56.4</v>
      </c>
      <c r="AJ29" t="s">
        <v>47</v>
      </c>
      <c r="AK29" t="s">
        <v>47</v>
      </c>
      <c r="AL29" t="s">
        <v>47</v>
      </c>
    </row>
    <row r="30" spans="1:38" x14ac:dyDescent="0.2">
      <c r="A30" s="58" t="s">
        <v>10</v>
      </c>
      <c r="B30" s="11">
        <f>[26]Novembro!$G$5</f>
        <v>36</v>
      </c>
      <c r="C30" s="11">
        <f>[26]Novembro!$G$6</f>
        <v>25</v>
      </c>
      <c r="D30" s="11">
        <f>[26]Novembro!$G$7</f>
        <v>29</v>
      </c>
      <c r="E30" s="11">
        <f>[26]Novembro!$G$8</f>
        <v>27</v>
      </c>
      <c r="F30" s="11">
        <f>[26]Novembro!$G$9</f>
        <v>28</v>
      </c>
      <c r="G30" s="11">
        <f>[26]Novembro!$G$10</f>
        <v>50</v>
      </c>
      <c r="H30" s="11">
        <f>[26]Novembro!$G$11</f>
        <v>60</v>
      </c>
      <c r="I30" s="11">
        <f>[26]Novembro!$G$12</f>
        <v>56</v>
      </c>
      <c r="J30" s="11">
        <f>[26]Novembro!$G$13</f>
        <v>43</v>
      </c>
      <c r="K30" s="11">
        <f>[26]Novembro!$G$14</f>
        <v>62</v>
      </c>
      <c r="L30" s="11">
        <f>[26]Novembro!$G$15</f>
        <v>48</v>
      </c>
      <c r="M30" s="11">
        <f>[26]Novembro!$G$16</f>
        <v>42</v>
      </c>
      <c r="N30" s="11">
        <f>[26]Novembro!$G$17</f>
        <v>56</v>
      </c>
      <c r="O30" s="11">
        <f>[26]Novembro!$G$18</f>
        <v>56</v>
      </c>
      <c r="P30" s="11">
        <f>[26]Novembro!$G$19</f>
        <v>27</v>
      </c>
      <c r="Q30" s="11">
        <f>[26]Novembro!$G$20</f>
        <v>19</v>
      </c>
      <c r="R30" s="11">
        <f>[26]Novembro!$G$21</f>
        <v>26</v>
      </c>
      <c r="S30" s="11">
        <f>[26]Novembro!$G$22</f>
        <v>26</v>
      </c>
      <c r="T30" s="11">
        <f>[26]Novembro!$G$23</f>
        <v>20</v>
      </c>
      <c r="U30" s="11">
        <f>[26]Novembro!$G$24</f>
        <v>22</v>
      </c>
      <c r="V30" s="11">
        <f>[26]Novembro!$G$25</f>
        <v>32</v>
      </c>
      <c r="W30" s="11">
        <f>[26]Novembro!$G$26</f>
        <v>28</v>
      </c>
      <c r="X30" s="11">
        <f>[26]Novembro!$G$27</f>
        <v>36</v>
      </c>
      <c r="Y30" s="11">
        <f>[26]Novembro!$G$28</f>
        <v>36</v>
      </c>
      <c r="Z30" s="11">
        <f>[26]Novembro!$G$29</f>
        <v>38</v>
      </c>
      <c r="AA30" s="11">
        <f>[26]Novembro!$G$30</f>
        <v>56</v>
      </c>
      <c r="AB30" s="11">
        <f>[26]Novembro!$G$31</f>
        <v>84</v>
      </c>
      <c r="AC30" s="11">
        <f>[26]Novembro!$G$32</f>
        <v>55</v>
      </c>
      <c r="AD30" s="11">
        <f>[26]Novembro!$G$33</f>
        <v>48</v>
      </c>
      <c r="AE30" s="11">
        <f>[26]Novembro!$G$34</f>
        <v>39</v>
      </c>
      <c r="AF30" s="15">
        <f t="shared" si="3"/>
        <v>19</v>
      </c>
      <c r="AG30" s="92">
        <f t="shared" si="4"/>
        <v>40.333333333333336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[27]Novembro!$G$5</f>
        <v>37</v>
      </c>
      <c r="C31" s="11">
        <f>[27]Novembro!$G$6</f>
        <v>28</v>
      </c>
      <c r="D31" s="11">
        <f>[27]Novembro!$G$7</f>
        <v>38</v>
      </c>
      <c r="E31" s="11">
        <f>[27]Novembro!$G$8</f>
        <v>30</v>
      </c>
      <c r="F31" s="11">
        <f>[27]Novembro!$G$9</f>
        <v>37</v>
      </c>
      <c r="G31" s="11">
        <f>[27]Novembro!$G$10</f>
        <v>50</v>
      </c>
      <c r="H31" s="11">
        <f>[27]Novembro!$G$11</f>
        <v>51</v>
      </c>
      <c r="I31" s="11">
        <f>[27]Novembro!$G$12</f>
        <v>39</v>
      </c>
      <c r="J31" s="11">
        <f>[27]Novembro!$G$13</f>
        <v>35</v>
      </c>
      <c r="K31" s="11">
        <f>[27]Novembro!$G$14</f>
        <v>58</v>
      </c>
      <c r="L31" s="11">
        <f>[27]Novembro!$G$15</f>
        <v>45</v>
      </c>
      <c r="M31" s="11">
        <f>[27]Novembro!$G$16</f>
        <v>45</v>
      </c>
      <c r="N31" s="11">
        <f>[27]Novembro!$G$17</f>
        <v>57</v>
      </c>
      <c r="O31" s="11">
        <f>[27]Novembro!$G$18</f>
        <v>62</v>
      </c>
      <c r="P31" s="11">
        <f>[27]Novembro!$G$19</f>
        <v>26</v>
      </c>
      <c r="Q31" s="11">
        <f>[27]Novembro!$G$20</f>
        <v>17</v>
      </c>
      <c r="R31" s="11">
        <f>[27]Novembro!$G$21</f>
        <v>24</v>
      </c>
      <c r="S31" s="11">
        <f>[27]Novembro!$G$22</f>
        <v>26</v>
      </c>
      <c r="T31" s="11">
        <f>[27]Novembro!$G$23</f>
        <v>26</v>
      </c>
      <c r="U31" s="11">
        <f>[27]Novembro!$G$24</f>
        <v>25</v>
      </c>
      <c r="V31" s="11">
        <f>[27]Novembro!$G$25</f>
        <v>30</v>
      </c>
      <c r="W31" s="11">
        <f>[27]Novembro!$G$26</f>
        <v>32</v>
      </c>
      <c r="X31" s="11">
        <f>[27]Novembro!$G$27</f>
        <v>38</v>
      </c>
      <c r="Y31" s="11">
        <f>[27]Novembro!$G$28</f>
        <v>31</v>
      </c>
      <c r="Z31" s="11">
        <f>[27]Novembro!$G$29</f>
        <v>43</v>
      </c>
      <c r="AA31" s="11">
        <f>[27]Novembro!$G$30</f>
        <v>49</v>
      </c>
      <c r="AB31" s="11">
        <f>[27]Novembro!$G$31</f>
        <v>84</v>
      </c>
      <c r="AC31" s="11">
        <f>[27]Novembro!$G$32</f>
        <v>64</v>
      </c>
      <c r="AD31" s="11">
        <f>[27]Novembro!$G$33</f>
        <v>53</v>
      </c>
      <c r="AE31" s="11">
        <f>[27]Novembro!$G$34</f>
        <v>40</v>
      </c>
      <c r="AF31" s="15">
        <f>MIN(B31:AE31)</f>
        <v>17</v>
      </c>
      <c r="AG31" s="92">
        <f>AVERAGE(B31:AE31)</f>
        <v>40.666666666666664</v>
      </c>
      <c r="AH31" s="12" t="s">
        <v>47</v>
      </c>
      <c r="AI31" t="s">
        <v>47</v>
      </c>
      <c r="AK31" t="s">
        <v>47</v>
      </c>
    </row>
    <row r="32" spans="1:38" x14ac:dyDescent="0.2">
      <c r="A32" s="58" t="s">
        <v>11</v>
      </c>
      <c r="B32" s="11">
        <f>[28]Novembro!$G$5</f>
        <v>22</v>
      </c>
      <c r="C32" s="11">
        <f>[28]Novembro!$G$6</f>
        <v>22</v>
      </c>
      <c r="D32" s="11">
        <f>[28]Novembro!$G$7</f>
        <v>26</v>
      </c>
      <c r="E32" s="11">
        <f>[28]Novembro!$G$8</f>
        <v>24</v>
      </c>
      <c r="F32" s="11">
        <f>[28]Novembro!$G$9</f>
        <v>21</v>
      </c>
      <c r="G32" s="11">
        <f>[28]Novembro!$G$10</f>
        <v>28</v>
      </c>
      <c r="H32" s="11">
        <f>[28]Novembro!$G$11</f>
        <v>49</v>
      </c>
      <c r="I32" s="11">
        <f>[28]Novembro!$G$12</f>
        <v>39</v>
      </c>
      <c r="J32" s="11">
        <f>[28]Novembro!$G$13</f>
        <v>46</v>
      </c>
      <c r="K32" s="11">
        <f>[28]Novembro!$G$14</f>
        <v>65</v>
      </c>
      <c r="L32" s="11" t="str">
        <f>[28]Novembro!$G$15</f>
        <v>*</v>
      </c>
      <c r="M32" s="11" t="str">
        <f>[28]Novembro!$G$16</f>
        <v>*</v>
      </c>
      <c r="N32" s="11" t="str">
        <f>[28]Novembro!$G$17</f>
        <v>*</v>
      </c>
      <c r="O32" s="11" t="str">
        <f>[28]Novembro!$G$18</f>
        <v>*</v>
      </c>
      <c r="P32" s="11" t="str">
        <f>[28]Novembro!$G$19</f>
        <v>*</v>
      </c>
      <c r="Q32" s="11" t="str">
        <f>[28]Novembro!$G$20</f>
        <v>*</v>
      </c>
      <c r="R32" s="11" t="str">
        <f>[28]Novembro!$G$21</f>
        <v>*</v>
      </c>
      <c r="S32" s="11" t="str">
        <f>[28]Novembro!$G$22</f>
        <v>*</v>
      </c>
      <c r="T32" s="11" t="str">
        <f>[28]Novembro!$G$23</f>
        <v>*</v>
      </c>
      <c r="U32" s="11" t="str">
        <f>[28]Novembro!$G$24</f>
        <v>*</v>
      </c>
      <c r="V32" s="11" t="str">
        <f>[28]Novembro!$G$25</f>
        <v>*</v>
      </c>
      <c r="W32" s="11" t="str">
        <f>[28]Novembro!$G$26</f>
        <v>*</v>
      </c>
      <c r="X32" s="11" t="str">
        <f>[28]Novembro!$G$27</f>
        <v>*</v>
      </c>
      <c r="Y32" s="11" t="str">
        <f>[28]Novembro!$G$28</f>
        <v>*</v>
      </c>
      <c r="Z32" s="11" t="str">
        <f>[28]Novembro!$G$29</f>
        <v>*</v>
      </c>
      <c r="AA32" s="11" t="str">
        <f>[28]Novembro!$G$30</f>
        <v>*</v>
      </c>
      <c r="AB32" s="11" t="str">
        <f>[28]Novembro!$G$31</f>
        <v>*</v>
      </c>
      <c r="AC32" s="11" t="str">
        <f>[28]Novembro!$G$32</f>
        <v>*</v>
      </c>
      <c r="AD32" s="11" t="str">
        <f>[28]Novembro!$G$33</f>
        <v>*</v>
      </c>
      <c r="AE32" s="11" t="str">
        <f>[28]Novembro!$G$34</f>
        <v>*</v>
      </c>
      <c r="AF32" s="15">
        <f t="shared" si="3"/>
        <v>21</v>
      </c>
      <c r="AG32" s="92">
        <f t="shared" si="4"/>
        <v>34.200000000000003</v>
      </c>
      <c r="AK32" t="s">
        <v>47</v>
      </c>
    </row>
    <row r="33" spans="1:39" s="5" customFormat="1" x14ac:dyDescent="0.2">
      <c r="A33" s="58" t="s">
        <v>12</v>
      </c>
      <c r="B33" s="11">
        <f>[29]Novembro!$G$5</f>
        <v>33</v>
      </c>
      <c r="C33" s="11">
        <f>[29]Novembro!$G$6</f>
        <v>27</v>
      </c>
      <c r="D33" s="11">
        <f>[29]Novembro!$G$7</f>
        <v>26</v>
      </c>
      <c r="E33" s="11">
        <f>[29]Novembro!$G$8</f>
        <v>23</v>
      </c>
      <c r="F33" s="11">
        <f>[29]Novembro!$G$9</f>
        <v>36</v>
      </c>
      <c r="G33" s="11" t="str">
        <f>[29]Novembro!$G$10</f>
        <v>*</v>
      </c>
      <c r="H33" s="11" t="str">
        <f>[29]Novembro!$G$11</f>
        <v>*</v>
      </c>
      <c r="I33" s="11" t="str">
        <f>[29]Novembro!$G$12</f>
        <v>*</v>
      </c>
      <c r="J33" s="11" t="str">
        <f>[29]Novembro!$G$13</f>
        <v>*</v>
      </c>
      <c r="K33" s="11" t="str">
        <f>[29]Novembro!$G$14</f>
        <v>*</v>
      </c>
      <c r="L33" s="11" t="str">
        <f>[29]Novembro!$G$15</f>
        <v>*</v>
      </c>
      <c r="M33" s="11" t="str">
        <f>[29]Novembro!$G$16</f>
        <v>*</v>
      </c>
      <c r="N33" s="11" t="str">
        <f>[29]Novembro!$G$17</f>
        <v>*</v>
      </c>
      <c r="O33" s="11" t="str">
        <f>[29]Novembro!$G$18</f>
        <v>*</v>
      </c>
      <c r="P33" s="11" t="str">
        <f>[29]Novembro!$G$19</f>
        <v>*</v>
      </c>
      <c r="Q33" s="11" t="str">
        <f>[29]Novembro!$G$20</f>
        <v>*</v>
      </c>
      <c r="R33" s="11" t="str">
        <f>[29]Novembro!$G$21</f>
        <v>*</v>
      </c>
      <c r="S33" s="11" t="str">
        <f>[29]Novembro!$G$22</f>
        <v>*</v>
      </c>
      <c r="T33" s="11" t="str">
        <f>[29]Novembro!$G$23</f>
        <v>*</v>
      </c>
      <c r="U33" s="11" t="str">
        <f>[29]Novembro!$G$24</f>
        <v>*</v>
      </c>
      <c r="V33" s="11" t="str">
        <f>[29]Novembro!$G$25</f>
        <v>*</v>
      </c>
      <c r="W33" s="11">
        <f>[29]Novembro!$G$26</f>
        <v>42</v>
      </c>
      <c r="X33" s="11">
        <f>[29]Novembro!$G$27</f>
        <v>41</v>
      </c>
      <c r="Y33" s="11">
        <f>[29]Novembro!$G$28</f>
        <v>42</v>
      </c>
      <c r="Z33" s="11">
        <f>[29]Novembro!$G$29</f>
        <v>43</v>
      </c>
      <c r="AA33" s="11">
        <f>[29]Novembro!$G$30</f>
        <v>40</v>
      </c>
      <c r="AB33" s="11">
        <f>[29]Novembro!$G$31</f>
        <v>66</v>
      </c>
      <c r="AC33" s="11">
        <f>[29]Novembro!$G$32</f>
        <v>58</v>
      </c>
      <c r="AD33" s="11">
        <f>[29]Novembro!$G$33</f>
        <v>49</v>
      </c>
      <c r="AE33" s="11">
        <f>[29]Novembro!$G$34</f>
        <v>43</v>
      </c>
      <c r="AF33" s="15">
        <f t="shared" si="3"/>
        <v>23</v>
      </c>
      <c r="AG33" s="92">
        <f t="shared" si="4"/>
        <v>40.642857142857146</v>
      </c>
      <c r="AI33" s="5" t="s">
        <v>47</v>
      </c>
    </row>
    <row r="34" spans="1:39" x14ac:dyDescent="0.2">
      <c r="A34" s="58" t="s">
        <v>13</v>
      </c>
      <c r="B34" s="11">
        <f>[30]Novembro!$G$5</f>
        <v>32</v>
      </c>
      <c r="C34" s="11">
        <f>[30]Novembro!$G$6</f>
        <v>31</v>
      </c>
      <c r="D34" s="11">
        <f>[30]Novembro!$G$7</f>
        <v>31</v>
      </c>
      <c r="E34" s="11">
        <f>[30]Novembro!$G$8</f>
        <v>28</v>
      </c>
      <c r="F34" s="11">
        <f>[30]Novembro!$G$9</f>
        <v>28</v>
      </c>
      <c r="G34" s="11">
        <f>[30]Novembro!$G$10</f>
        <v>48</v>
      </c>
      <c r="H34" s="11">
        <f>[30]Novembro!$G$11</f>
        <v>50</v>
      </c>
      <c r="I34" s="11">
        <f>[30]Novembro!$G$12</f>
        <v>49</v>
      </c>
      <c r="J34" s="11">
        <f>[30]Novembro!$G$13</f>
        <v>37</v>
      </c>
      <c r="K34" s="11">
        <f>[30]Novembro!$G$14</f>
        <v>48</v>
      </c>
      <c r="L34" s="11">
        <f>[30]Novembro!$G$15</f>
        <v>34</v>
      </c>
      <c r="M34" s="11">
        <f>[30]Novembro!$G$16</f>
        <v>37</v>
      </c>
      <c r="N34" s="11">
        <f>[30]Novembro!$G$17</f>
        <v>41</v>
      </c>
      <c r="O34" s="11">
        <f>[30]Novembro!$G$18</f>
        <v>63</v>
      </c>
      <c r="P34" s="11">
        <f>[30]Novembro!$G$19</f>
        <v>38</v>
      </c>
      <c r="Q34" s="11">
        <f>[30]Novembro!$G$20</f>
        <v>27</v>
      </c>
      <c r="R34" s="11">
        <f>[30]Novembro!$G$21</f>
        <v>23</v>
      </c>
      <c r="S34" s="11">
        <f>[30]Novembro!$G$22</f>
        <v>30</v>
      </c>
      <c r="T34" s="11">
        <f>[30]Novembro!$G$23</f>
        <v>33</v>
      </c>
      <c r="U34" s="11">
        <f>[30]Novembro!$G$24</f>
        <v>32</v>
      </c>
      <c r="V34" s="11">
        <f>[30]Novembro!$G$25</f>
        <v>32</v>
      </c>
      <c r="W34" s="11">
        <f>[30]Novembro!$G$26</f>
        <v>35</v>
      </c>
      <c r="X34" s="11">
        <f>[30]Novembro!$G$27</f>
        <v>43</v>
      </c>
      <c r="Y34" s="11">
        <f>[30]Novembro!$G$28</f>
        <v>47</v>
      </c>
      <c r="Z34" s="11">
        <f>[30]Novembro!$G$29</f>
        <v>36</v>
      </c>
      <c r="AA34" s="11">
        <f>[30]Novembro!$G$30</f>
        <v>35</v>
      </c>
      <c r="AB34" s="11">
        <f>[30]Novembro!$G$31</f>
        <v>62</v>
      </c>
      <c r="AC34" s="11">
        <f>[30]Novembro!$G$32</f>
        <v>59</v>
      </c>
      <c r="AD34" s="11">
        <f>[30]Novembro!$G$33</f>
        <v>47</v>
      </c>
      <c r="AE34" s="11">
        <f>[30]Novembro!$G$34</f>
        <v>40</v>
      </c>
      <c r="AF34" s="15">
        <f t="shared" si="3"/>
        <v>23</v>
      </c>
      <c r="AG34" s="92">
        <f t="shared" si="4"/>
        <v>39.200000000000003</v>
      </c>
      <c r="AJ34" t="s">
        <v>47</v>
      </c>
    </row>
    <row r="35" spans="1:39" x14ac:dyDescent="0.2">
      <c r="A35" s="58" t="s">
        <v>173</v>
      </c>
      <c r="B35" s="11">
        <f>[31]Novembro!$G$5</f>
        <v>40</v>
      </c>
      <c r="C35" s="11">
        <f>[31]Novembro!$G$6</f>
        <v>44</v>
      </c>
      <c r="D35" s="11">
        <f>[31]Novembro!$G$7</f>
        <v>51</v>
      </c>
      <c r="E35" s="11">
        <f>[31]Novembro!$G$8</f>
        <v>49</v>
      </c>
      <c r="F35" s="11">
        <f>[31]Novembro!$G$9</f>
        <v>42</v>
      </c>
      <c r="G35" s="11">
        <f>[31]Novembro!$G$10</f>
        <v>54</v>
      </c>
      <c r="H35" s="11">
        <f>[31]Novembro!$G$11</f>
        <v>66</v>
      </c>
      <c r="I35" s="11">
        <f>[31]Novembro!$G$12</f>
        <v>73</v>
      </c>
      <c r="J35" s="11">
        <f>[31]Novembro!$G$13</f>
        <v>70</v>
      </c>
      <c r="K35" s="11">
        <f>[31]Novembro!$G$14</f>
        <v>68</v>
      </c>
      <c r="L35" s="11">
        <f>[31]Novembro!$G$15</f>
        <v>64</v>
      </c>
      <c r="M35" s="11">
        <f>[31]Novembro!$G$16</f>
        <v>61</v>
      </c>
      <c r="N35" s="11">
        <f>[31]Novembro!$G$17</f>
        <v>60</v>
      </c>
      <c r="O35" s="11">
        <f>[31]Novembro!$G$18</f>
        <v>81</v>
      </c>
      <c r="P35" s="11">
        <f>[31]Novembro!$G$19</f>
        <v>58</v>
      </c>
      <c r="Q35" s="11">
        <f>[31]Novembro!$G$20</f>
        <v>45</v>
      </c>
      <c r="R35" s="11">
        <f>[31]Novembro!$G$21</f>
        <v>40</v>
      </c>
      <c r="S35" s="11">
        <f>[31]Novembro!$G$22</f>
        <v>40</v>
      </c>
      <c r="T35" s="11">
        <f>[31]Novembro!$G$23</f>
        <v>38</v>
      </c>
      <c r="U35" s="11">
        <f>[31]Novembro!$G$24</f>
        <v>35</v>
      </c>
      <c r="V35" s="11">
        <f>[31]Novembro!$G$25</f>
        <v>45</v>
      </c>
      <c r="W35" s="11">
        <f>[31]Novembro!$G$26</f>
        <v>49</v>
      </c>
      <c r="X35" s="11">
        <f>[31]Novembro!$G$27</f>
        <v>47</v>
      </c>
      <c r="Y35" s="11">
        <f>[31]Novembro!$G$28</f>
        <v>57</v>
      </c>
      <c r="Z35" s="11">
        <f>[31]Novembro!$G$29</f>
        <v>63</v>
      </c>
      <c r="AA35" s="11">
        <f>[31]Novembro!$G$30</f>
        <v>65</v>
      </c>
      <c r="AB35" s="11">
        <f>[31]Novembro!$G$31</f>
        <v>76</v>
      </c>
      <c r="AC35" s="11">
        <f>[31]Novembro!$G$32</f>
        <v>68</v>
      </c>
      <c r="AD35" s="11">
        <f>[31]Novembro!$G$33</f>
        <v>67</v>
      </c>
      <c r="AE35" s="11">
        <f>[31]Novembro!$G$34</f>
        <v>69</v>
      </c>
      <c r="AF35" s="15">
        <f>MIN(B35:AE35)</f>
        <v>35</v>
      </c>
      <c r="AG35" s="92">
        <f>AVERAGE(B35:AE35)</f>
        <v>56.166666666666664</v>
      </c>
    </row>
    <row r="36" spans="1:39" x14ac:dyDescent="0.2">
      <c r="A36" s="58" t="s">
        <v>144</v>
      </c>
      <c r="B36" s="11" t="str">
        <f>[32]Novembro!$G$5</f>
        <v>*</v>
      </c>
      <c r="C36" s="11" t="str">
        <f>[32]Novembro!$G$6</f>
        <v>*</v>
      </c>
      <c r="D36" s="11" t="str">
        <f>[32]Novembro!$G$7</f>
        <v>*</v>
      </c>
      <c r="E36" s="11" t="str">
        <f>[32]Novembro!$G$8</f>
        <v>*</v>
      </c>
      <c r="F36" s="11" t="str">
        <f>[32]Novembro!$G$9</f>
        <v>*</v>
      </c>
      <c r="G36" s="11" t="str">
        <f>[32]Novembro!$G$10</f>
        <v>*</v>
      </c>
      <c r="H36" s="11" t="str">
        <f>[32]Novembro!$G$11</f>
        <v>*</v>
      </c>
      <c r="I36" s="11" t="str">
        <f>[32]Novembro!$G$12</f>
        <v>*</v>
      </c>
      <c r="J36" s="11" t="str">
        <f>[32]Novembro!$G$13</f>
        <v>*</v>
      </c>
      <c r="K36" s="11" t="str">
        <f>[32]Novembro!$G$14</f>
        <v>*</v>
      </c>
      <c r="L36" s="11" t="str">
        <f>[32]Novembro!$G$15</f>
        <v>*</v>
      </c>
      <c r="M36" s="11" t="str">
        <f>[32]Novembro!$G$16</f>
        <v>*</v>
      </c>
      <c r="N36" s="11" t="str">
        <f>[32]Novembro!$G$17</f>
        <v>*</v>
      </c>
      <c r="O36" s="11" t="str">
        <f>[32]Novembro!$G$18</f>
        <v>*</v>
      </c>
      <c r="P36" s="11" t="str">
        <f>[32]Novembro!$G$19</f>
        <v>*</v>
      </c>
      <c r="Q36" s="11" t="str">
        <f>[32]Novembro!$G$20</f>
        <v>*</v>
      </c>
      <c r="R36" s="11" t="str">
        <f>[32]Novembro!$G$21</f>
        <v>*</v>
      </c>
      <c r="S36" s="11" t="str">
        <f>[32]Novembro!$G$22</f>
        <v>*</v>
      </c>
      <c r="T36" s="11" t="str">
        <f>[32]Novembro!$G$23</f>
        <v>*</v>
      </c>
      <c r="U36" s="11" t="str">
        <f>[32]Novembro!$G$24</f>
        <v>*</v>
      </c>
      <c r="V36" s="11" t="str">
        <f>[32]Novembro!$G$25</f>
        <v>*</v>
      </c>
      <c r="W36" s="11" t="str">
        <f>[32]Novembro!$G$26</f>
        <v>*</v>
      </c>
      <c r="X36" s="11" t="str">
        <f>[32]Novembro!$G$27</f>
        <v>*</v>
      </c>
      <c r="Y36" s="11" t="str">
        <f>[32]Novembro!$G$28</f>
        <v>*</v>
      </c>
      <c r="Z36" s="11" t="str">
        <f>[32]Novembro!$G$29</f>
        <v>*</v>
      </c>
      <c r="AA36" s="11" t="str">
        <f>[32]Novembro!$G$30</f>
        <v>*</v>
      </c>
      <c r="AB36" s="11" t="str">
        <f>[32]Novembro!$G$31</f>
        <v>*</v>
      </c>
      <c r="AC36" s="11" t="str">
        <f>[32]Novembro!$G$32</f>
        <v>*</v>
      </c>
      <c r="AD36" s="11" t="str">
        <f>[32]Novembro!$G$33</f>
        <v>*</v>
      </c>
      <c r="AE36" s="11" t="str">
        <f>[32]Novembro!$G$34</f>
        <v>*</v>
      </c>
      <c r="AF36" s="15" t="s">
        <v>226</v>
      </c>
      <c r="AG36" s="92" t="s">
        <v>226</v>
      </c>
      <c r="AM36" t="s">
        <v>47</v>
      </c>
    </row>
    <row r="37" spans="1:39" x14ac:dyDescent="0.2">
      <c r="A37" s="58" t="s">
        <v>14</v>
      </c>
      <c r="B37" s="11">
        <f>[33]Novembro!$G$5</f>
        <v>27</v>
      </c>
      <c r="C37" s="11">
        <f>[33]Novembro!$G$6</f>
        <v>28</v>
      </c>
      <c r="D37" s="11">
        <f>[33]Novembro!$G$7</f>
        <v>28</v>
      </c>
      <c r="E37" s="11">
        <f>[33]Novembro!$G$8</f>
        <v>27</v>
      </c>
      <c r="F37" s="11">
        <f>[33]Novembro!$G$9</f>
        <v>27</v>
      </c>
      <c r="G37" s="11">
        <f>[33]Novembro!$G$10</f>
        <v>38</v>
      </c>
      <c r="H37" s="11">
        <f>[33]Novembro!$G$11</f>
        <v>41</v>
      </c>
      <c r="I37" s="11">
        <f>[33]Novembro!$G$12</f>
        <v>52</v>
      </c>
      <c r="J37" s="11">
        <f>[33]Novembro!$G$13</f>
        <v>43</v>
      </c>
      <c r="K37" s="11">
        <f>[33]Novembro!$G$14</f>
        <v>43</v>
      </c>
      <c r="L37" s="11">
        <f>[33]Novembro!$G$15</f>
        <v>32</v>
      </c>
      <c r="M37" s="11">
        <f>[33]Novembro!$G$16</f>
        <v>44</v>
      </c>
      <c r="N37" s="11">
        <f>[33]Novembro!$G$17</f>
        <v>45</v>
      </c>
      <c r="O37" s="11">
        <f>[33]Novembro!$G$18</f>
        <v>34</v>
      </c>
      <c r="P37" s="11">
        <f>[33]Novembro!$G$19</f>
        <v>62</v>
      </c>
      <c r="Q37" s="11">
        <f>[33]Novembro!$G$20</f>
        <v>27</v>
      </c>
      <c r="R37" s="11">
        <f>[33]Novembro!$G$21</f>
        <v>25</v>
      </c>
      <c r="S37" s="11">
        <f>[33]Novembro!$G$22</f>
        <v>28</v>
      </c>
      <c r="T37" s="11">
        <f>[33]Novembro!$G$23</f>
        <v>34</v>
      </c>
      <c r="U37" s="11">
        <f>[33]Novembro!$G$24</f>
        <v>29</v>
      </c>
      <c r="V37" s="11">
        <f>[33]Novembro!$G$25</f>
        <v>40</v>
      </c>
      <c r="W37" s="11">
        <f>[33]Novembro!$G$26</f>
        <v>26</v>
      </c>
      <c r="X37" s="11">
        <f>[33]Novembro!$G$27</f>
        <v>31</v>
      </c>
      <c r="Y37" s="11">
        <f>[33]Novembro!$G$28</f>
        <v>48</v>
      </c>
      <c r="Z37" s="11">
        <f>[33]Novembro!$G$29</f>
        <v>42</v>
      </c>
      <c r="AA37" s="11">
        <f>[33]Novembro!$G$30</f>
        <v>37</v>
      </c>
      <c r="AB37" s="11">
        <f>[33]Novembro!$G$31</f>
        <v>43</v>
      </c>
      <c r="AC37" s="11">
        <f>[33]Novembro!$G$32</f>
        <v>50</v>
      </c>
      <c r="AD37" s="11">
        <f>[33]Novembro!$G$33</f>
        <v>66</v>
      </c>
      <c r="AE37" s="11">
        <f>[33]Novembro!$G$34</f>
        <v>49</v>
      </c>
      <c r="AF37" s="15">
        <f t="shared" si="3"/>
        <v>25</v>
      </c>
      <c r="AG37" s="92">
        <f t="shared" si="4"/>
        <v>38.200000000000003</v>
      </c>
    </row>
    <row r="38" spans="1:39" x14ac:dyDescent="0.2">
      <c r="A38" s="58" t="s">
        <v>174</v>
      </c>
      <c r="B38" s="11">
        <f>[34]Novembro!$G$5</f>
        <v>70</v>
      </c>
      <c r="C38" s="11">
        <f>[34]Novembro!$G$6</f>
        <v>57</v>
      </c>
      <c r="D38" s="11">
        <f>[34]Novembro!$G$7</f>
        <v>73</v>
      </c>
      <c r="E38" s="11">
        <f>[34]Novembro!$G$8</f>
        <v>79</v>
      </c>
      <c r="F38" s="11">
        <f>[34]Novembro!$G$9</f>
        <v>56</v>
      </c>
      <c r="G38" s="11">
        <f>[34]Novembro!$G$10</f>
        <v>72</v>
      </c>
      <c r="H38" s="11">
        <f>[34]Novembro!$G$11</f>
        <v>62</v>
      </c>
      <c r="I38" s="11">
        <f>[34]Novembro!$G$12</f>
        <v>77</v>
      </c>
      <c r="J38" s="11">
        <f>[34]Novembro!$G$13</f>
        <v>61</v>
      </c>
      <c r="K38" s="11">
        <f>[34]Novembro!$G$14</f>
        <v>79</v>
      </c>
      <c r="L38" s="11">
        <f>[34]Novembro!$G$15</f>
        <v>61</v>
      </c>
      <c r="M38" s="11">
        <f>[34]Novembro!$G$16</f>
        <v>71</v>
      </c>
      <c r="N38" s="11">
        <f>[34]Novembro!$G$17</f>
        <v>75</v>
      </c>
      <c r="O38" s="11">
        <f>[34]Novembro!$G$18</f>
        <v>69</v>
      </c>
      <c r="P38" s="11">
        <f>[34]Novembro!$G$19</f>
        <v>76</v>
      </c>
      <c r="Q38" s="11">
        <f>[34]Novembro!$G$20</f>
        <v>57</v>
      </c>
      <c r="R38" s="11">
        <f>[34]Novembro!$G$21</f>
        <v>52</v>
      </c>
      <c r="S38" s="11">
        <f>[34]Novembro!$G$22</f>
        <v>59</v>
      </c>
      <c r="T38" s="11">
        <f>[34]Novembro!$G$23</f>
        <v>60</v>
      </c>
      <c r="U38" s="11">
        <f>[34]Novembro!$G$24</f>
        <v>57</v>
      </c>
      <c r="V38" s="11">
        <f>[34]Novembro!$G$25</f>
        <v>59</v>
      </c>
      <c r="W38" s="11">
        <f>[34]Novembro!$G$26</f>
        <v>61</v>
      </c>
      <c r="X38" s="11">
        <f>[34]Novembro!$G$27</f>
        <v>67</v>
      </c>
      <c r="Y38" s="11">
        <f>[34]Novembro!$G$28</f>
        <v>61</v>
      </c>
      <c r="Z38" s="11">
        <f>[34]Novembro!$G$29</f>
        <v>62</v>
      </c>
      <c r="AA38" s="11">
        <f>[34]Novembro!$G$30</f>
        <v>69</v>
      </c>
      <c r="AB38" s="11">
        <f>[34]Novembro!$G$31</f>
        <v>82</v>
      </c>
      <c r="AC38" s="11">
        <f>[34]Novembro!$G$32</f>
        <v>74</v>
      </c>
      <c r="AD38" s="11">
        <f>[34]Novembro!$G$33</f>
        <v>69</v>
      </c>
      <c r="AE38" s="11">
        <f>[34]Novembro!$G$34</f>
        <v>76</v>
      </c>
      <c r="AF38" s="15">
        <f>MIN(B38:AE38)</f>
        <v>52</v>
      </c>
      <c r="AG38" s="92">
        <f>AVERAGE(B38:AE38)</f>
        <v>66.766666666666666</v>
      </c>
      <c r="AI38" t="s">
        <v>47</v>
      </c>
      <c r="AJ38" t="s">
        <v>47</v>
      </c>
    </row>
    <row r="39" spans="1:39" x14ac:dyDescent="0.2">
      <c r="A39" s="58" t="s">
        <v>15</v>
      </c>
      <c r="B39" s="11">
        <f>[35]Novembro!$G$5</f>
        <v>29</v>
      </c>
      <c r="C39" s="11">
        <f>[35]Novembro!$G$6</f>
        <v>27</v>
      </c>
      <c r="D39" s="11">
        <f>[35]Novembro!$G$7</f>
        <v>31</v>
      </c>
      <c r="E39" s="11">
        <f>[35]Novembro!$G$8</f>
        <v>28</v>
      </c>
      <c r="F39" s="11">
        <f>[35]Novembro!$G$9</f>
        <v>25</v>
      </c>
      <c r="G39" s="11">
        <f>[35]Novembro!$G$10</f>
        <v>48</v>
      </c>
      <c r="H39" s="11">
        <f>[35]Novembro!$G$11</f>
        <v>43</v>
      </c>
      <c r="I39" s="11">
        <f>[35]Novembro!$G$12</f>
        <v>54</v>
      </c>
      <c r="J39" s="11">
        <f>[35]Novembro!$G$13</f>
        <v>43</v>
      </c>
      <c r="K39" s="11">
        <f>[35]Novembro!$G$14</f>
        <v>63</v>
      </c>
      <c r="L39" s="11">
        <f>[35]Novembro!$G$15</f>
        <v>50</v>
      </c>
      <c r="M39" s="11">
        <f>[35]Novembro!$G$16</f>
        <v>47</v>
      </c>
      <c r="N39" s="11">
        <f>[35]Novembro!$G$17</f>
        <v>65</v>
      </c>
      <c r="O39" s="11">
        <f>[35]Novembro!$G$18</f>
        <v>71</v>
      </c>
      <c r="P39" s="11">
        <f>[35]Novembro!$G$19</f>
        <v>33</v>
      </c>
      <c r="Q39" s="11">
        <f>[35]Novembro!$G$20</f>
        <v>15</v>
      </c>
      <c r="R39" s="11">
        <f>[35]Novembro!$G$21</f>
        <v>26</v>
      </c>
      <c r="S39" s="11">
        <f>[35]Novembro!$G$22</f>
        <v>27</v>
      </c>
      <c r="T39" s="11">
        <f>[35]Novembro!$G$23</f>
        <v>25</v>
      </c>
      <c r="U39" s="11">
        <f>[35]Novembro!$G$24</f>
        <v>23</v>
      </c>
      <c r="V39" s="11">
        <f>[35]Novembro!$G$25</f>
        <v>22</v>
      </c>
      <c r="W39" s="11">
        <f>[35]Novembro!$G$26</f>
        <v>37</v>
      </c>
      <c r="X39" s="11">
        <f>[35]Novembro!$G$27</f>
        <v>43</v>
      </c>
      <c r="Y39" s="11">
        <f>[35]Novembro!$G$28</f>
        <v>28</v>
      </c>
      <c r="Z39" s="11">
        <f>[35]Novembro!$G$29</f>
        <v>44</v>
      </c>
      <c r="AA39" s="11">
        <f>[35]Novembro!$G$30</f>
        <v>38</v>
      </c>
      <c r="AB39" s="11">
        <f>[35]Novembro!$G$31</f>
        <v>77</v>
      </c>
      <c r="AC39" s="11">
        <f>[35]Novembro!$G$32</f>
        <v>65</v>
      </c>
      <c r="AD39" s="11">
        <f>[35]Novembro!$G$33</f>
        <v>54</v>
      </c>
      <c r="AE39" s="11">
        <f>[35]Novembro!$G$34</f>
        <v>42</v>
      </c>
      <c r="AF39" s="15">
        <f t="shared" si="3"/>
        <v>15</v>
      </c>
      <c r="AG39" s="92">
        <f t="shared" si="4"/>
        <v>40.766666666666666</v>
      </c>
      <c r="AH39" s="12" t="s">
        <v>47</v>
      </c>
      <c r="AJ39" t="s">
        <v>47</v>
      </c>
      <c r="AK39" t="s">
        <v>47</v>
      </c>
      <c r="AL39" t="s">
        <v>47</v>
      </c>
    </row>
    <row r="40" spans="1:39" x14ac:dyDescent="0.2">
      <c r="A40" s="58" t="s">
        <v>16</v>
      </c>
      <c r="B40" s="11">
        <f>[36]Novembro!$G$5</f>
        <v>29</v>
      </c>
      <c r="C40" s="11">
        <f>[36]Novembro!$G$6</f>
        <v>25</v>
      </c>
      <c r="D40" s="11">
        <f>[36]Novembro!$G$7</f>
        <v>24</v>
      </c>
      <c r="E40" s="11">
        <f>[36]Novembro!$G$8</f>
        <v>20</v>
      </c>
      <c r="F40" s="11">
        <f>[36]Novembro!$G$9</f>
        <v>28</v>
      </c>
      <c r="G40" s="11">
        <f>[36]Novembro!$G$10</f>
        <v>46</v>
      </c>
      <c r="H40" s="11">
        <f>[36]Novembro!$G$11</f>
        <v>29</v>
      </c>
      <c r="I40" s="11">
        <f>[36]Novembro!$G$12</f>
        <v>34</v>
      </c>
      <c r="J40" s="11">
        <f>[36]Novembro!$G$13</f>
        <v>29</v>
      </c>
      <c r="K40" s="11">
        <f>[36]Novembro!$G$14</f>
        <v>35</v>
      </c>
      <c r="L40" s="11">
        <f>[36]Novembro!$G$15</f>
        <v>33</v>
      </c>
      <c r="M40" s="11">
        <f>[36]Novembro!$G$16</f>
        <v>29</v>
      </c>
      <c r="N40" s="11">
        <f>[36]Novembro!$G$17</f>
        <v>35</v>
      </c>
      <c r="O40" s="11">
        <f>[36]Novembro!$G$18</f>
        <v>59</v>
      </c>
      <c r="P40" s="11">
        <f>[36]Novembro!$G$19</f>
        <v>30</v>
      </c>
      <c r="Q40" s="11">
        <f>[36]Novembro!$G$20</f>
        <v>19</v>
      </c>
      <c r="R40" s="11">
        <f>[36]Novembro!$G$21</f>
        <v>14</v>
      </c>
      <c r="S40" s="11">
        <f>[36]Novembro!$G$22</f>
        <v>23</v>
      </c>
      <c r="T40" s="11">
        <f>[36]Novembro!$G$23</f>
        <v>28</v>
      </c>
      <c r="U40" s="11">
        <f>[36]Novembro!$G$24</f>
        <v>25</v>
      </c>
      <c r="V40" s="11">
        <f>[36]Novembro!$G$25</f>
        <v>31</v>
      </c>
      <c r="W40" s="11">
        <f>[36]Novembro!$G$26</f>
        <v>32</v>
      </c>
      <c r="X40" s="11">
        <f>[36]Novembro!$G$27</f>
        <v>60</v>
      </c>
      <c r="Y40" s="11">
        <f>[36]Novembro!$G$28</f>
        <v>31</v>
      </c>
      <c r="Z40" s="11">
        <f>[36]Novembro!$G$29</f>
        <v>31</v>
      </c>
      <c r="AA40" s="11">
        <f>[36]Novembro!$G$30</f>
        <v>31</v>
      </c>
      <c r="AB40" s="11">
        <f>[36]Novembro!$G$31</f>
        <v>86</v>
      </c>
      <c r="AC40" s="11">
        <f>[36]Novembro!$G$32</f>
        <v>64</v>
      </c>
      <c r="AD40" s="11">
        <f>[36]Novembro!$G$33</f>
        <v>44</v>
      </c>
      <c r="AE40" s="11">
        <f>[36]Novembro!$G$34</f>
        <v>38</v>
      </c>
      <c r="AF40" s="15">
        <f t="shared" si="3"/>
        <v>14</v>
      </c>
      <c r="AG40" s="92">
        <f t="shared" si="4"/>
        <v>34.733333333333334</v>
      </c>
      <c r="AK40" t="s">
        <v>47</v>
      </c>
    </row>
    <row r="41" spans="1:39" x14ac:dyDescent="0.2">
      <c r="A41" s="58" t="s">
        <v>175</v>
      </c>
      <c r="B41" s="11">
        <f>[37]Novembro!$G$5</f>
        <v>30</v>
      </c>
      <c r="C41" s="11">
        <f>[37]Novembro!$G$6</f>
        <v>24</v>
      </c>
      <c r="D41" s="11">
        <f>[37]Novembro!$G$7</f>
        <v>33</v>
      </c>
      <c r="E41" s="11">
        <f>[37]Novembro!$G$8</f>
        <v>29</v>
      </c>
      <c r="F41" s="11">
        <f>[37]Novembro!$G$9</f>
        <v>31</v>
      </c>
      <c r="G41" s="11">
        <f>[37]Novembro!$G$10</f>
        <v>54</v>
      </c>
      <c r="H41" s="11">
        <f>[37]Novembro!$G$11</f>
        <v>52</v>
      </c>
      <c r="I41" s="11">
        <f>[37]Novembro!$G$12</f>
        <v>50</v>
      </c>
      <c r="J41" s="11">
        <f>[37]Novembro!$G$13</f>
        <v>58</v>
      </c>
      <c r="K41" s="11">
        <f>[37]Novembro!$G$14</f>
        <v>53</v>
      </c>
      <c r="L41" s="11">
        <f>[37]Novembro!$G$15</f>
        <v>47</v>
      </c>
      <c r="M41" s="11">
        <f>[37]Novembro!$G$16</f>
        <v>52</v>
      </c>
      <c r="N41" s="11">
        <f>[37]Novembro!$G$17</f>
        <v>42</v>
      </c>
      <c r="O41" s="11">
        <f>[37]Novembro!$G$18</f>
        <v>72</v>
      </c>
      <c r="P41" s="11">
        <f>[37]Novembro!$E$19</f>
        <v>75.583333333333329</v>
      </c>
      <c r="Q41" s="11">
        <f>[37]Novembro!$G$20</f>
        <v>29</v>
      </c>
      <c r="R41" s="11">
        <f>[37]Novembro!$G$21</f>
        <v>26</v>
      </c>
      <c r="S41" s="11">
        <f>[37]Novembro!$G$22</f>
        <v>26</v>
      </c>
      <c r="T41" s="11">
        <f>[37]Novembro!$G$23</f>
        <v>28</v>
      </c>
      <c r="U41" s="11">
        <f>[37]Novembro!$G$24</f>
        <v>22</v>
      </c>
      <c r="V41" s="11">
        <f>[37]Novembro!$G$25</f>
        <v>31</v>
      </c>
      <c r="W41" s="11">
        <f>[37]Novembro!$G$26</f>
        <v>30</v>
      </c>
      <c r="X41" s="11">
        <f>[37]Novembro!$G$27</f>
        <v>33</v>
      </c>
      <c r="Y41" s="11">
        <f>[37]Novembro!$G$28</f>
        <v>45</v>
      </c>
      <c r="Z41" s="11">
        <f>[37]Novembro!$G$29</f>
        <v>50</v>
      </c>
      <c r="AA41" s="11">
        <f>[37]Novembro!$G$30</f>
        <v>46</v>
      </c>
      <c r="AB41" s="11">
        <f>[37]Novembro!$G$31</f>
        <v>56</v>
      </c>
      <c r="AC41" s="11">
        <f>[37]Novembro!$G$32</f>
        <v>65</v>
      </c>
      <c r="AD41" s="11">
        <f>[37]Novembro!$G$33</f>
        <v>61</v>
      </c>
      <c r="AE41" s="11">
        <f>[37]Novembro!$G$34</f>
        <v>49</v>
      </c>
      <c r="AF41" s="15">
        <f t="shared" si="3"/>
        <v>22</v>
      </c>
      <c r="AG41" s="92">
        <f t="shared" si="4"/>
        <v>43.31944444444445</v>
      </c>
      <c r="AI41" t="s">
        <v>47</v>
      </c>
      <c r="AK41" t="s">
        <v>47</v>
      </c>
    </row>
    <row r="42" spans="1:39" x14ac:dyDescent="0.2">
      <c r="A42" s="58" t="s">
        <v>17</v>
      </c>
      <c r="B42" s="11">
        <f>[38]Novembro!$G$5</f>
        <v>27</v>
      </c>
      <c r="C42" s="11">
        <f>[38]Novembro!$G$6</f>
        <v>23</v>
      </c>
      <c r="D42" s="11">
        <f>[38]Novembro!$G$7</f>
        <v>29</v>
      </c>
      <c r="E42" s="11">
        <f>[38]Novembro!$G$8</f>
        <v>28</v>
      </c>
      <c r="F42" s="11">
        <f>[38]Novembro!$G$9</f>
        <v>21</v>
      </c>
      <c r="G42" s="11">
        <f>[38]Novembro!$G$10</f>
        <v>42</v>
      </c>
      <c r="H42" s="11">
        <f>[38]Novembro!$G$11</f>
        <v>56</v>
      </c>
      <c r="I42" s="11">
        <f>[38]Novembro!$G$12</f>
        <v>44</v>
      </c>
      <c r="J42" s="11">
        <f>[38]Novembro!$G$13</f>
        <v>47</v>
      </c>
      <c r="K42" s="11">
        <f>[38]Novembro!$G$14</f>
        <v>51</v>
      </c>
      <c r="L42" s="11">
        <f>[38]Novembro!$G$15</f>
        <v>40</v>
      </c>
      <c r="M42" s="11">
        <f>[38]Novembro!$G$16</f>
        <v>47</v>
      </c>
      <c r="N42" s="11">
        <f>[38]Novembro!$G$17</f>
        <v>53</v>
      </c>
      <c r="O42" s="11">
        <f>[38]Novembro!$G$18</f>
        <v>71</v>
      </c>
      <c r="P42" s="11">
        <f>[38]Novembro!$G$19</f>
        <v>30</v>
      </c>
      <c r="Q42" s="11">
        <f>[38]Novembro!$G$20</f>
        <v>21</v>
      </c>
      <c r="R42" s="11">
        <f>[38]Novembro!$G$21</f>
        <v>26</v>
      </c>
      <c r="S42" s="11">
        <f>[38]Novembro!$G$22</f>
        <v>26</v>
      </c>
      <c r="T42" s="11">
        <f>[38]Novembro!$G$23</f>
        <v>25</v>
      </c>
      <c r="U42" s="11">
        <f>[38]Novembro!$G$24</f>
        <v>18</v>
      </c>
      <c r="V42" s="11">
        <f>[38]Novembro!$G$25</f>
        <v>26</v>
      </c>
      <c r="W42" s="11">
        <f>[38]Novembro!$G$26</f>
        <v>31</v>
      </c>
      <c r="X42" s="11">
        <f>[38]Novembro!$G$27</f>
        <v>34</v>
      </c>
      <c r="Y42" s="11">
        <f>[38]Novembro!$G$28</f>
        <v>39</v>
      </c>
      <c r="Z42" s="11">
        <f>[38]Novembro!$G$29</f>
        <v>50</v>
      </c>
      <c r="AA42" s="11">
        <f>[38]Novembro!$G$30</f>
        <v>62</v>
      </c>
      <c r="AB42" s="11">
        <f>[38]Novembro!$G$31</f>
        <v>78</v>
      </c>
      <c r="AC42" s="11">
        <f>[38]Novembro!$G$32</f>
        <v>48</v>
      </c>
      <c r="AD42" s="11">
        <f>[38]Novembro!$G$33</f>
        <v>53</v>
      </c>
      <c r="AE42" s="11">
        <f>[38]Novembro!$G$34</f>
        <v>38</v>
      </c>
      <c r="AF42" s="15">
        <f t="shared" si="3"/>
        <v>18</v>
      </c>
      <c r="AG42" s="92">
        <f t="shared" si="4"/>
        <v>39.466666666666669</v>
      </c>
    </row>
    <row r="43" spans="1:39" x14ac:dyDescent="0.2">
      <c r="A43" s="58" t="s">
        <v>157</v>
      </c>
      <c r="B43" s="11">
        <f>[39]Novembro!$G$5</f>
        <v>24</v>
      </c>
      <c r="C43" s="11">
        <f>[39]Novembro!$G$6</f>
        <v>30</v>
      </c>
      <c r="D43" s="11">
        <f>[39]Novembro!$G$7</f>
        <v>31</v>
      </c>
      <c r="E43" s="11">
        <f>[39]Novembro!$G$8</f>
        <v>29</v>
      </c>
      <c r="F43" s="11">
        <f>[39]Novembro!$G$9</f>
        <v>29</v>
      </c>
      <c r="G43" s="11">
        <f>[39]Novembro!$G$10</f>
        <v>50</v>
      </c>
      <c r="H43" s="11">
        <f>[39]Novembro!$G$11</f>
        <v>55</v>
      </c>
      <c r="I43" s="11">
        <f>[39]Novembro!$G$12</f>
        <v>68</v>
      </c>
      <c r="J43" s="11">
        <f>[39]Novembro!$G$13</f>
        <v>64</v>
      </c>
      <c r="K43" s="11">
        <f>[39]Novembro!$G$14</f>
        <v>63</v>
      </c>
      <c r="L43" s="11">
        <f>[39]Novembro!$G$15</f>
        <v>48</v>
      </c>
      <c r="M43" s="11">
        <f>[39]Novembro!$G$16</f>
        <v>46</v>
      </c>
      <c r="N43" s="11">
        <f>[39]Novembro!$G$17</f>
        <v>51</v>
      </c>
      <c r="O43" s="11">
        <f>[39]Novembro!$G$18</f>
        <v>56</v>
      </c>
      <c r="P43" s="11">
        <f>[39]Novembro!$G$19</f>
        <v>39</v>
      </c>
      <c r="Q43" s="11">
        <f>[39]Novembro!$G$20</f>
        <v>32</v>
      </c>
      <c r="R43" s="11">
        <f>[39]Novembro!$G$21</f>
        <v>30</v>
      </c>
      <c r="S43" s="11">
        <f>[39]Novembro!$G$22</f>
        <v>32</v>
      </c>
      <c r="T43" s="11">
        <f>[39]Novembro!$G$23</f>
        <v>30</v>
      </c>
      <c r="U43" s="11">
        <f>[39]Novembro!$G$24</f>
        <v>28</v>
      </c>
      <c r="V43" s="11">
        <f>[39]Novembro!$G$25</f>
        <v>36</v>
      </c>
      <c r="W43" s="11">
        <f>[39]Novembro!$G$26</f>
        <v>31</v>
      </c>
      <c r="X43" s="11">
        <f>[39]Novembro!$G$27</f>
        <v>36</v>
      </c>
      <c r="Y43" s="11">
        <f>[39]Novembro!$G$28</f>
        <v>50</v>
      </c>
      <c r="Z43" s="11">
        <f>[39]Novembro!$G$29</f>
        <v>42</v>
      </c>
      <c r="AA43" s="11">
        <f>[39]Novembro!$G$30</f>
        <v>44</v>
      </c>
      <c r="AB43" s="11">
        <f>[39]Novembro!$G$31</f>
        <v>56</v>
      </c>
      <c r="AC43" s="11">
        <f>[39]Novembro!$G$32</f>
        <v>60</v>
      </c>
      <c r="AD43" s="11">
        <f>[39]Novembro!$G$33</f>
        <v>51</v>
      </c>
      <c r="AE43" s="11">
        <f>[39]Novembro!$G$34</f>
        <v>53</v>
      </c>
      <c r="AF43" s="15">
        <f t="shared" si="3"/>
        <v>24</v>
      </c>
      <c r="AG43" s="92">
        <f t="shared" si="4"/>
        <v>43.133333333333333</v>
      </c>
      <c r="AI43" t="s">
        <v>47</v>
      </c>
      <c r="AK43" t="s">
        <v>47</v>
      </c>
      <c r="AL43" t="s">
        <v>47</v>
      </c>
    </row>
    <row r="44" spans="1:39" x14ac:dyDescent="0.2">
      <c r="A44" s="58" t="s">
        <v>18</v>
      </c>
      <c r="B44" s="11">
        <f>[40]Novembro!$G$5</f>
        <v>33</v>
      </c>
      <c r="C44" s="11">
        <f>[40]Novembro!$G$6</f>
        <v>29</v>
      </c>
      <c r="D44" s="11">
        <f>[40]Novembro!$G$7</f>
        <v>43</v>
      </c>
      <c r="E44" s="11">
        <f>[40]Novembro!$G$8</f>
        <v>34</v>
      </c>
      <c r="F44" s="11">
        <f>[40]Novembro!$G$9</f>
        <v>34</v>
      </c>
      <c r="G44" s="11">
        <f>[40]Novembro!$G$10</f>
        <v>59</v>
      </c>
      <c r="H44" s="11">
        <f>[40]Novembro!$G$11</f>
        <v>56</v>
      </c>
      <c r="I44" s="11">
        <f>[40]Novembro!$G$12</f>
        <v>60</v>
      </c>
      <c r="J44" s="11">
        <f>[40]Novembro!$G$13</f>
        <v>57</v>
      </c>
      <c r="K44" s="11">
        <f>[40]Novembro!$G$14</f>
        <v>50</v>
      </c>
      <c r="L44" s="11">
        <f>[40]Novembro!$G$15</f>
        <v>43</v>
      </c>
      <c r="M44" s="11">
        <f>[40]Novembro!$G$16</f>
        <v>44</v>
      </c>
      <c r="N44" s="11">
        <f>[40]Novembro!$G$17</f>
        <v>52</v>
      </c>
      <c r="O44" s="11">
        <f>[40]Novembro!$G$18</f>
        <v>72</v>
      </c>
      <c r="P44" s="11">
        <f>[40]Novembro!$G$19</f>
        <v>48</v>
      </c>
      <c r="Q44" s="11">
        <f>[40]Novembro!$G$20</f>
        <v>28</v>
      </c>
      <c r="R44" s="11">
        <f>[40]Novembro!$G$21</f>
        <v>23</v>
      </c>
      <c r="S44" s="11">
        <f>[40]Novembro!$G$22</f>
        <v>33</v>
      </c>
      <c r="T44" s="11">
        <f>[40]Novembro!$G$23</f>
        <v>40</v>
      </c>
      <c r="U44" s="11">
        <f>[40]Novembro!$G$24</f>
        <v>28</v>
      </c>
      <c r="V44" s="11">
        <f>[40]Novembro!$G$25</f>
        <v>39</v>
      </c>
      <c r="W44" s="11">
        <f>[40]Novembro!$G$26</f>
        <v>37</v>
      </c>
      <c r="X44" s="11">
        <f>[40]Novembro!$G$27</f>
        <v>39</v>
      </c>
      <c r="Y44" s="11">
        <f>[40]Novembro!$G$28</f>
        <v>60</v>
      </c>
      <c r="Z44" s="11">
        <f>[40]Novembro!$G$29</f>
        <v>48</v>
      </c>
      <c r="AA44" s="11">
        <f>[40]Novembro!$G$30</f>
        <v>53</v>
      </c>
      <c r="AB44" s="11">
        <f>[40]Novembro!$G$31</f>
        <v>70</v>
      </c>
      <c r="AC44" s="11">
        <f>[40]Novembro!$G$32</f>
        <v>62</v>
      </c>
      <c r="AD44" s="11">
        <f>[40]Novembro!$G$33</f>
        <v>54</v>
      </c>
      <c r="AE44" s="11">
        <f>[40]Novembro!$G$34</f>
        <v>45</v>
      </c>
      <c r="AF44" s="15">
        <f t="shared" si="3"/>
        <v>23</v>
      </c>
      <c r="AG44" s="92">
        <f t="shared" si="4"/>
        <v>45.766666666666666</v>
      </c>
    </row>
    <row r="45" spans="1:39" x14ac:dyDescent="0.2">
      <c r="A45" s="58" t="s">
        <v>162</v>
      </c>
      <c r="B45" s="11">
        <f>[41]Novembro!$G$5</f>
        <v>30</v>
      </c>
      <c r="C45" s="11">
        <f>[41]Novembro!$G$6</f>
        <v>29</v>
      </c>
      <c r="D45" s="11">
        <f>[41]Novembro!$G$7</f>
        <v>30</v>
      </c>
      <c r="E45" s="11">
        <f>[41]Novembro!$G$8</f>
        <v>27</v>
      </c>
      <c r="F45" s="11">
        <f>[41]Novembro!$G$9</f>
        <v>29</v>
      </c>
      <c r="G45" s="11">
        <f>[41]Novembro!$G$10</f>
        <v>45</v>
      </c>
      <c r="H45" s="11">
        <f>[41]Novembro!$G$11</f>
        <v>38</v>
      </c>
      <c r="I45" s="11">
        <f>[41]Novembro!$G$12</f>
        <v>51</v>
      </c>
      <c r="J45" s="11">
        <f>[41]Novembro!$G$13</f>
        <v>48</v>
      </c>
      <c r="K45" s="11">
        <f>[41]Novembro!$G$14</f>
        <v>52</v>
      </c>
      <c r="L45" s="11">
        <f>[41]Novembro!$G$15</f>
        <v>34</v>
      </c>
      <c r="M45" s="11">
        <f>[41]Novembro!$G$16</f>
        <v>40</v>
      </c>
      <c r="N45" s="11">
        <f>[41]Novembro!$G$17</f>
        <v>34</v>
      </c>
      <c r="O45" s="11">
        <f>[41]Novembro!$G$18</f>
        <v>37</v>
      </c>
      <c r="P45" s="11">
        <f>[41]Novembro!$G$19</f>
        <v>54</v>
      </c>
      <c r="Q45" s="11">
        <f>[41]Novembro!$G$20</f>
        <v>26</v>
      </c>
      <c r="R45" s="11">
        <f>[41]Novembro!$G$21</f>
        <v>25</v>
      </c>
      <c r="S45" s="11">
        <f>[41]Novembro!$G$22</f>
        <v>24</v>
      </c>
      <c r="T45" s="11">
        <f>[41]Novembro!$G$23</f>
        <v>34</v>
      </c>
      <c r="U45" s="11">
        <f>[41]Novembro!$G$24</f>
        <v>38</v>
      </c>
      <c r="V45" s="11">
        <f>[41]Novembro!$G$25</f>
        <v>44</v>
      </c>
      <c r="W45" s="11">
        <f>[41]Novembro!$G$26</f>
        <v>34</v>
      </c>
      <c r="X45" s="11">
        <f>[41]Novembro!$G$27</f>
        <v>33</v>
      </c>
      <c r="Y45" s="11">
        <f>[41]Novembro!$G$28</f>
        <v>55</v>
      </c>
      <c r="Z45" s="11">
        <f>[41]Novembro!$G$29</f>
        <v>45</v>
      </c>
      <c r="AA45" s="11">
        <f>[41]Novembro!$G$30</f>
        <v>37</v>
      </c>
      <c r="AB45" s="11">
        <f>[41]Novembro!$G$31</f>
        <v>44</v>
      </c>
      <c r="AC45" s="11">
        <f>[41]Novembro!$G$32</f>
        <v>65</v>
      </c>
      <c r="AD45" s="11">
        <f>[41]Novembro!$G$33</f>
        <v>63</v>
      </c>
      <c r="AE45" s="11">
        <f>[41]Novembro!$G$34</f>
        <v>66</v>
      </c>
      <c r="AF45" s="15">
        <f t="shared" si="3"/>
        <v>24</v>
      </c>
      <c r="AG45" s="92">
        <f t="shared" si="4"/>
        <v>40.366666666666667</v>
      </c>
      <c r="AI45" s="12" t="s">
        <v>47</v>
      </c>
      <c r="AK45" t="s">
        <v>47</v>
      </c>
    </row>
    <row r="46" spans="1:39" x14ac:dyDescent="0.2">
      <c r="A46" s="58" t="s">
        <v>19</v>
      </c>
      <c r="B46" s="11">
        <f>[42]Novembro!$G$5</f>
        <v>46</v>
      </c>
      <c r="C46" s="11">
        <f>[42]Novembro!$G$6</f>
        <v>29</v>
      </c>
      <c r="D46" s="11">
        <f>[42]Novembro!$G$7</f>
        <v>29</v>
      </c>
      <c r="E46" s="11">
        <f>[42]Novembro!$G$8</f>
        <v>27</v>
      </c>
      <c r="F46" s="11">
        <f>[42]Novembro!$G$9</f>
        <v>30</v>
      </c>
      <c r="G46" s="11">
        <f>[42]Novembro!$G$10</f>
        <v>69</v>
      </c>
      <c r="H46" s="11">
        <f>[42]Novembro!$G$11</f>
        <v>64</v>
      </c>
      <c r="I46" s="11">
        <f>[42]Novembro!$G$12</f>
        <v>52</v>
      </c>
      <c r="J46" s="11">
        <f>[42]Novembro!$G$13</f>
        <v>43</v>
      </c>
      <c r="K46" s="11">
        <f>[42]Novembro!$G$14</f>
        <v>53</v>
      </c>
      <c r="L46" s="11">
        <f>[42]Novembro!$G$15</f>
        <v>38</v>
      </c>
      <c r="M46" s="11">
        <f>[42]Novembro!$G$16</f>
        <v>41</v>
      </c>
      <c r="N46" s="11">
        <f>[42]Novembro!$G$17</f>
        <v>53</v>
      </c>
      <c r="O46" s="11">
        <f>[42]Novembro!$G$18</f>
        <v>69</v>
      </c>
      <c r="P46" s="11">
        <f>[42]Novembro!$G$19</f>
        <v>27</v>
      </c>
      <c r="Q46" s="11">
        <f>[42]Novembro!$G$20</f>
        <v>24</v>
      </c>
      <c r="R46" s="11">
        <f>[42]Novembro!$G$21</f>
        <v>27</v>
      </c>
      <c r="S46" s="11">
        <f>[42]Novembro!$G$22</f>
        <v>24</v>
      </c>
      <c r="T46" s="11">
        <f>[42]Novembro!$G$23</f>
        <v>23</v>
      </c>
      <c r="U46" s="11">
        <f>[42]Novembro!$G$24</f>
        <v>25</v>
      </c>
      <c r="V46" s="11">
        <f>[42]Novembro!$G$25</f>
        <v>23</v>
      </c>
      <c r="W46" s="11">
        <f>[42]Novembro!$G$26</f>
        <v>31</v>
      </c>
      <c r="X46" s="11">
        <f>[42]Novembro!$G$27</f>
        <v>32</v>
      </c>
      <c r="Y46" s="11">
        <f>[42]Novembro!$G$28</f>
        <v>28</v>
      </c>
      <c r="Z46" s="11">
        <f>[42]Novembro!$G$29</f>
        <v>39</v>
      </c>
      <c r="AA46" s="11">
        <f>[42]Novembro!$G$30</f>
        <v>50</v>
      </c>
      <c r="AB46" s="11">
        <f>[42]Novembro!$G$31</f>
        <v>82</v>
      </c>
      <c r="AC46" s="11">
        <f>[42]Novembro!$G$32</f>
        <v>56</v>
      </c>
      <c r="AD46" s="11">
        <f>[42]Novembro!$G$33</f>
        <v>47</v>
      </c>
      <c r="AE46" s="11">
        <f>[42]Novembro!$G$34</f>
        <v>36</v>
      </c>
      <c r="AF46" s="15">
        <f t="shared" si="3"/>
        <v>23</v>
      </c>
      <c r="AG46" s="92">
        <f t="shared" si="4"/>
        <v>40.56666666666667</v>
      </c>
      <c r="AH46" s="12" t="s">
        <v>47</v>
      </c>
      <c r="AI46" t="s">
        <v>47</v>
      </c>
      <c r="AJ46" t="s">
        <v>47</v>
      </c>
      <c r="AK46" t="s">
        <v>47</v>
      </c>
    </row>
    <row r="47" spans="1:39" x14ac:dyDescent="0.2">
      <c r="A47" s="58" t="s">
        <v>31</v>
      </c>
      <c r="B47" s="11">
        <f>[43]Novembro!$G$5</f>
        <v>21</v>
      </c>
      <c r="C47" s="11">
        <f>[43]Novembro!$G$6</f>
        <v>24</v>
      </c>
      <c r="D47" s="11">
        <f>[43]Novembro!$G$7</f>
        <v>28</v>
      </c>
      <c r="E47" s="11">
        <f>[43]Novembro!$G$8</f>
        <v>28</v>
      </c>
      <c r="F47" s="11">
        <f>[43]Novembro!$G$9</f>
        <v>25</v>
      </c>
      <c r="G47" s="11">
        <f>[43]Novembro!$G$10</f>
        <v>34</v>
      </c>
      <c r="H47" s="11">
        <f>[43]Novembro!$G$11</f>
        <v>41</v>
      </c>
      <c r="I47" s="11">
        <f>[43]Novembro!$G$12</f>
        <v>38</v>
      </c>
      <c r="J47" s="11">
        <f>[43]Novembro!$G$13</f>
        <v>48</v>
      </c>
      <c r="K47" s="11">
        <f>[43]Novembro!$G$14</f>
        <v>54</v>
      </c>
      <c r="L47" s="11">
        <f>[43]Novembro!$G$15</f>
        <v>36</v>
      </c>
      <c r="M47" s="11">
        <f>[43]Novembro!$G$16</f>
        <v>34</v>
      </c>
      <c r="N47" s="11">
        <f>[43]Novembro!$G$17</f>
        <v>45</v>
      </c>
      <c r="O47" s="11">
        <f>[43]Novembro!$G$18</f>
        <v>82</v>
      </c>
      <c r="P47" s="11">
        <f>[43]Novembro!$G$19</f>
        <v>35</v>
      </c>
      <c r="Q47" s="11">
        <f>[43]Novembro!$G$20</f>
        <v>23</v>
      </c>
      <c r="R47" s="11">
        <f>[43]Novembro!$G$21</f>
        <v>21</v>
      </c>
      <c r="S47" s="11">
        <f>[43]Novembro!$G$22</f>
        <v>25</v>
      </c>
      <c r="T47" s="11">
        <f>[43]Novembro!$G$23</f>
        <v>25</v>
      </c>
      <c r="U47" s="11">
        <f>[43]Novembro!$G$24</f>
        <v>19</v>
      </c>
      <c r="V47" s="11">
        <f>[43]Novembro!$G$25</f>
        <v>27</v>
      </c>
      <c r="W47" s="11">
        <f>[43]Novembro!$G$26</f>
        <v>36</v>
      </c>
      <c r="X47" s="11">
        <f>[43]Novembro!$G$27</f>
        <v>36</v>
      </c>
      <c r="Y47" s="11">
        <f>[43]Novembro!$G$28</f>
        <v>40</v>
      </c>
      <c r="Z47" s="11">
        <f>[43]Novembro!$G$29</f>
        <v>46</v>
      </c>
      <c r="AA47" s="11">
        <f>[43]Novembro!$G$30</f>
        <v>52</v>
      </c>
      <c r="AB47" s="11">
        <f>[43]Novembro!$G$31</f>
        <v>72</v>
      </c>
      <c r="AC47" s="11">
        <f>[43]Novembro!$G$32</f>
        <v>54</v>
      </c>
      <c r="AD47" s="11">
        <f>[43]Novembro!$G$33</f>
        <v>54</v>
      </c>
      <c r="AE47" s="11">
        <f>[43]Novembro!$G$34</f>
        <v>40</v>
      </c>
      <c r="AF47" s="15">
        <f t="shared" si="3"/>
        <v>19</v>
      </c>
      <c r="AG47" s="92">
        <f t="shared" si="4"/>
        <v>38.1</v>
      </c>
      <c r="AK47" t="s">
        <v>47</v>
      </c>
    </row>
    <row r="48" spans="1:39" x14ac:dyDescent="0.2">
      <c r="A48" s="58" t="s">
        <v>44</v>
      </c>
      <c r="B48" s="11">
        <f>[44]Novembro!$G$5</f>
        <v>38</v>
      </c>
      <c r="C48" s="11">
        <f>[44]Novembro!$G$6</f>
        <v>30</v>
      </c>
      <c r="D48" s="11">
        <f>[44]Novembro!$G$7</f>
        <v>43</v>
      </c>
      <c r="E48" s="11">
        <f>[44]Novembro!$G$8</f>
        <v>27</v>
      </c>
      <c r="F48" s="11">
        <f>[44]Novembro!$G$9</f>
        <v>31</v>
      </c>
      <c r="G48" s="11">
        <f>[44]Novembro!$G$10</f>
        <v>43</v>
      </c>
      <c r="H48" s="11">
        <f>[44]Novembro!$G$11</f>
        <v>40</v>
      </c>
      <c r="I48" s="11">
        <f>[44]Novembro!$G$12</f>
        <v>62</v>
      </c>
      <c r="J48" s="11">
        <f>[44]Novembro!$G$13</f>
        <v>44</v>
      </c>
      <c r="K48" s="11">
        <f>[44]Novembro!$G$14</f>
        <v>47</v>
      </c>
      <c r="L48" s="11">
        <f>[44]Novembro!$G$15</f>
        <v>39</v>
      </c>
      <c r="M48" s="11">
        <f>[44]Novembro!$G$16</f>
        <v>35</v>
      </c>
      <c r="N48" s="11">
        <f>[44]Novembro!$G$17</f>
        <v>57</v>
      </c>
      <c r="O48" s="11">
        <f>[44]Novembro!$G$18</f>
        <v>62</v>
      </c>
      <c r="P48" s="11">
        <f>[44]Novembro!$G$19</f>
        <v>68</v>
      </c>
      <c r="Q48" s="11">
        <f>[44]Novembro!$G$20</f>
        <v>39</v>
      </c>
      <c r="R48" s="11">
        <f>[44]Novembro!$G$21</f>
        <v>27</v>
      </c>
      <c r="S48" s="11">
        <f>[44]Novembro!$G$22</f>
        <v>38</v>
      </c>
      <c r="T48" s="11">
        <f>[44]Novembro!$G$23</f>
        <v>45</v>
      </c>
      <c r="U48" s="11">
        <f>[44]Novembro!$G$24</f>
        <v>34</v>
      </c>
      <c r="V48" s="11">
        <f>[44]Novembro!$G$25</f>
        <v>41</v>
      </c>
      <c r="W48" s="11">
        <f>[44]Novembro!$G$26</f>
        <v>43</v>
      </c>
      <c r="X48" s="11">
        <f>[44]Novembro!$G$27</f>
        <v>49</v>
      </c>
      <c r="Y48" s="11">
        <f>[44]Novembro!$G$28</f>
        <v>40</v>
      </c>
      <c r="Z48" s="11">
        <f>[44]Novembro!$G$29</f>
        <v>48</v>
      </c>
      <c r="AA48" s="11">
        <f>[44]Novembro!$G$30</f>
        <v>41</v>
      </c>
      <c r="AB48" s="11">
        <f>[44]Novembro!$G$31</f>
        <v>70</v>
      </c>
      <c r="AC48" s="11">
        <f>[44]Novembro!$G$32</f>
        <v>68</v>
      </c>
      <c r="AD48" s="11">
        <f>[44]Novembro!$G$33</f>
        <v>46</v>
      </c>
      <c r="AE48" s="11">
        <f>[44]Novembro!$G$34</f>
        <v>56</v>
      </c>
      <c r="AF48" s="15">
        <f t="shared" si="3"/>
        <v>27</v>
      </c>
      <c r="AG48" s="92">
        <f t="shared" si="4"/>
        <v>45.033333333333331</v>
      </c>
      <c r="AH48" s="12" t="s">
        <v>47</v>
      </c>
      <c r="AI48" t="s">
        <v>47</v>
      </c>
      <c r="AJ48" t="s">
        <v>47</v>
      </c>
    </row>
    <row r="49" spans="1:39" x14ac:dyDescent="0.2">
      <c r="A49" s="58" t="s">
        <v>20</v>
      </c>
      <c r="B49" s="11" t="str">
        <f>[45]Novembro!$G$5</f>
        <v>*</v>
      </c>
      <c r="C49" s="11" t="str">
        <f>[45]Novembro!$G$6</f>
        <v>*</v>
      </c>
      <c r="D49" s="11" t="str">
        <f>[45]Novembro!$G$7</f>
        <v>*</v>
      </c>
      <c r="E49" s="11" t="str">
        <f>[45]Novembro!$G$8</f>
        <v>*</v>
      </c>
      <c r="F49" s="11" t="str">
        <f>[45]Novembro!$G$9</f>
        <v>*</v>
      </c>
      <c r="G49" s="11" t="str">
        <f>[45]Novembro!$G$10</f>
        <v>*</v>
      </c>
      <c r="H49" s="11" t="str">
        <f>[45]Novembro!$G$11</f>
        <v>*</v>
      </c>
      <c r="I49" s="11" t="str">
        <f>[45]Novembro!$G$12</f>
        <v>*</v>
      </c>
      <c r="J49" s="11" t="str">
        <f>[45]Novembro!$G$13</f>
        <v>*</v>
      </c>
      <c r="K49" s="11" t="str">
        <f>[45]Novembro!$G$14</f>
        <v>*</v>
      </c>
      <c r="L49" s="11" t="str">
        <f>[45]Novembro!$G$15</f>
        <v>*</v>
      </c>
      <c r="M49" s="11" t="str">
        <f>[45]Novembro!$G$16</f>
        <v>*</v>
      </c>
      <c r="N49" s="11" t="str">
        <f>[45]Novembro!$G$17</f>
        <v>*</v>
      </c>
      <c r="O49" s="11" t="str">
        <f>[45]Novembro!$G$18</f>
        <v>*</v>
      </c>
      <c r="P49" s="11" t="str">
        <f>[45]Novembro!$G$19</f>
        <v>*</v>
      </c>
      <c r="Q49" s="11" t="str">
        <f>[45]Novembro!$G$20</f>
        <v>*</v>
      </c>
      <c r="R49" s="11" t="str">
        <f>[45]Novembro!$G$21</f>
        <v>*</v>
      </c>
      <c r="S49" s="11" t="str">
        <f>[45]Novembro!$G$22</f>
        <v>*</v>
      </c>
      <c r="T49" s="11" t="str">
        <f>[45]Novembro!$G$23</f>
        <v>*</v>
      </c>
      <c r="U49" s="11" t="str">
        <f>[45]Novembro!$G$24</f>
        <v>*</v>
      </c>
      <c r="V49" s="11" t="str">
        <f>[45]Novembro!$G$25</f>
        <v>*</v>
      </c>
      <c r="W49" s="11" t="str">
        <f>[45]Novembro!$G$26</f>
        <v>*</v>
      </c>
      <c r="X49" s="11" t="str">
        <f>[45]Novembro!$G$27</f>
        <v>*</v>
      </c>
      <c r="Y49" s="11" t="str">
        <f>[45]Novembro!$G$28</f>
        <v>*</v>
      </c>
      <c r="Z49" s="11" t="str">
        <f>[45]Novembro!$G$29</f>
        <v>*</v>
      </c>
      <c r="AA49" s="11" t="str">
        <f>[45]Novembro!$G$30</f>
        <v>*</v>
      </c>
      <c r="AB49" s="11" t="str">
        <f>[45]Novembro!$G$31</f>
        <v>*</v>
      </c>
      <c r="AC49" s="11" t="str">
        <f>[45]Novembro!$G$32</f>
        <v>*</v>
      </c>
      <c r="AD49" s="11" t="str">
        <f>[45]Novembro!$G$33</f>
        <v>*</v>
      </c>
      <c r="AE49" s="11" t="str">
        <f>[45]Novembro!$G$34</f>
        <v>*</v>
      </c>
      <c r="AF49" s="15" t="s">
        <v>226</v>
      </c>
      <c r="AG49" s="92" t="s">
        <v>226</v>
      </c>
      <c r="AI49" t="s">
        <v>47</v>
      </c>
    </row>
    <row r="50" spans="1:39" s="5" customFormat="1" ht="17.100000000000001" customHeight="1" x14ac:dyDescent="0.2">
      <c r="A50" s="108" t="s">
        <v>228</v>
      </c>
      <c r="B50" s="13">
        <f t="shared" ref="B50:AF50" si="9">MIN(B5:B49)</f>
        <v>20</v>
      </c>
      <c r="C50" s="13">
        <f t="shared" si="9"/>
        <v>16</v>
      </c>
      <c r="D50" s="13">
        <f t="shared" si="9"/>
        <v>18</v>
      </c>
      <c r="E50" s="13">
        <f t="shared" si="9"/>
        <v>17</v>
      </c>
      <c r="F50" s="13">
        <f t="shared" si="9"/>
        <v>18</v>
      </c>
      <c r="G50" s="13">
        <f t="shared" si="9"/>
        <v>28</v>
      </c>
      <c r="H50" s="13">
        <f t="shared" si="9"/>
        <v>29</v>
      </c>
      <c r="I50" s="13">
        <f t="shared" si="9"/>
        <v>34</v>
      </c>
      <c r="J50" s="13">
        <f t="shared" si="9"/>
        <v>29</v>
      </c>
      <c r="K50" s="13">
        <f t="shared" si="9"/>
        <v>35</v>
      </c>
      <c r="L50" s="13">
        <f t="shared" si="9"/>
        <v>32</v>
      </c>
      <c r="M50" s="13">
        <f t="shared" si="9"/>
        <v>29</v>
      </c>
      <c r="N50" s="13">
        <f t="shared" si="9"/>
        <v>34</v>
      </c>
      <c r="O50" s="13">
        <f t="shared" si="9"/>
        <v>34</v>
      </c>
      <c r="P50" s="13">
        <f t="shared" si="9"/>
        <v>20</v>
      </c>
      <c r="Q50" s="13">
        <f t="shared" si="9"/>
        <v>14</v>
      </c>
      <c r="R50" s="13">
        <f t="shared" si="9"/>
        <v>14</v>
      </c>
      <c r="S50" s="13">
        <f t="shared" si="9"/>
        <v>19</v>
      </c>
      <c r="T50" s="13">
        <f t="shared" si="9"/>
        <v>17</v>
      </c>
      <c r="U50" s="13">
        <f t="shared" si="9"/>
        <v>16</v>
      </c>
      <c r="V50" s="13">
        <f t="shared" si="9"/>
        <v>21</v>
      </c>
      <c r="W50" s="13">
        <f t="shared" si="9"/>
        <v>21</v>
      </c>
      <c r="X50" s="13">
        <f t="shared" si="9"/>
        <v>28</v>
      </c>
      <c r="Y50" s="13">
        <f t="shared" si="9"/>
        <v>21</v>
      </c>
      <c r="Z50" s="13">
        <f t="shared" si="9"/>
        <v>31</v>
      </c>
      <c r="AA50" s="13">
        <f t="shared" si="9"/>
        <v>31</v>
      </c>
      <c r="AB50" s="13">
        <f t="shared" si="9"/>
        <v>43</v>
      </c>
      <c r="AC50" s="13">
        <f t="shared" si="9"/>
        <v>48</v>
      </c>
      <c r="AD50" s="13">
        <f t="shared" si="9"/>
        <v>38</v>
      </c>
      <c r="AE50" s="13">
        <f t="shared" si="9"/>
        <v>32</v>
      </c>
      <c r="AF50" s="15">
        <f t="shared" si="9"/>
        <v>14</v>
      </c>
      <c r="AG50" s="92">
        <f>AVERAGE(AG5:AG49)</f>
        <v>42.052071996251051</v>
      </c>
      <c r="AK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52"/>
      <c r="AG52" s="51"/>
      <c r="AI52" s="12" t="s">
        <v>47</v>
      </c>
      <c r="AK52" t="s">
        <v>47</v>
      </c>
    </row>
    <row r="53" spans="1:39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9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K55" t="s">
        <v>47</v>
      </c>
    </row>
    <row r="56" spans="1:39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9" x14ac:dyDescent="0.2">
      <c r="AF58" s="7"/>
    </row>
    <row r="63" spans="1:39" x14ac:dyDescent="0.2">
      <c r="P63" s="2" t="s">
        <v>47</v>
      </c>
      <c r="AE63" s="2" t="s">
        <v>47</v>
      </c>
      <c r="AH63" t="s">
        <v>47</v>
      </c>
      <c r="AM63" t="s">
        <v>47</v>
      </c>
    </row>
    <row r="64" spans="1:39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5"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61" sqref="AJ6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8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53"/>
    </row>
    <row r="2" spans="1:33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3" s="5" customFormat="1" ht="20.100000000000001" customHeight="1" x14ac:dyDescent="0.2">
      <c r="A3" s="148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46" t="s">
        <v>37</v>
      </c>
      <c r="AG3" s="105" t="s">
        <v>36</v>
      </c>
    </row>
    <row r="4" spans="1:33" s="5" customFormat="1" ht="20.100000000000001" customHeight="1" x14ac:dyDescent="0.2">
      <c r="A4" s="14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46" t="s">
        <v>35</v>
      </c>
      <c r="AG4" s="60" t="s">
        <v>35</v>
      </c>
    </row>
    <row r="5" spans="1:33" s="5" customFormat="1" x14ac:dyDescent="0.2">
      <c r="A5" s="58" t="s">
        <v>40</v>
      </c>
      <c r="B5" s="124">
        <f>[1]Novembro!$H$5</f>
        <v>14.76</v>
      </c>
      <c r="C5" s="124">
        <f>[1]Novembro!$H$6</f>
        <v>16.559999999999999</v>
      </c>
      <c r="D5" s="124">
        <f>[1]Novembro!$H$7</f>
        <v>18</v>
      </c>
      <c r="E5" s="124">
        <f>[1]Novembro!$H$8</f>
        <v>14.4</v>
      </c>
      <c r="F5" s="124">
        <f>[1]Novembro!$H$9</f>
        <v>17.64</v>
      </c>
      <c r="G5" s="124">
        <f>[1]Novembro!$H$10</f>
        <v>12.6</v>
      </c>
      <c r="H5" s="124">
        <f>[1]Novembro!$H$11</f>
        <v>7.9200000000000008</v>
      </c>
      <c r="I5" s="124">
        <f>[1]Novembro!$H$12</f>
        <v>8.64</v>
      </c>
      <c r="J5" s="124">
        <f>[1]Novembro!$H$13</f>
        <v>9.3600000000000012</v>
      </c>
      <c r="K5" s="124">
        <f>[1]Novembro!$H$14</f>
        <v>10.8</v>
      </c>
      <c r="L5" s="124">
        <f>[1]Novembro!$H$15</f>
        <v>12.96</v>
      </c>
      <c r="M5" s="124">
        <f>[1]Novembro!$H$16</f>
        <v>11.879999999999999</v>
      </c>
      <c r="N5" s="124">
        <f>[1]Novembro!$H$17</f>
        <v>21.96</v>
      </c>
      <c r="O5" s="124">
        <f>[1]Novembro!$H$18</f>
        <v>15.840000000000002</v>
      </c>
      <c r="P5" s="124">
        <f>[1]Novembro!$H$19</f>
        <v>14.04</v>
      </c>
      <c r="Q5" s="124">
        <f>[1]Novembro!$H$20</f>
        <v>7.9200000000000008</v>
      </c>
      <c r="R5" s="124">
        <f>[1]Novembro!$H$21</f>
        <v>9.7200000000000006</v>
      </c>
      <c r="S5" s="124">
        <f>[1]Novembro!$H$22</f>
        <v>13.68</v>
      </c>
      <c r="T5" s="124">
        <f>[1]Novembro!$H$23</f>
        <v>13.68</v>
      </c>
      <c r="U5" s="124">
        <f>[1]Novembro!$H$24</f>
        <v>11.879999999999999</v>
      </c>
      <c r="V5" s="124">
        <f>[1]Novembro!$H$25</f>
        <v>15.120000000000001</v>
      </c>
      <c r="W5" s="124">
        <f>[1]Novembro!$H$26</f>
        <v>10.44</v>
      </c>
      <c r="X5" s="124">
        <f>[1]Novembro!$H$27</f>
        <v>17.28</v>
      </c>
      <c r="Y5" s="124">
        <f>[1]Novembro!$H$28</f>
        <v>10.08</v>
      </c>
      <c r="Z5" s="124">
        <f>[1]Novembro!$H$29</f>
        <v>14.4</v>
      </c>
      <c r="AA5" s="124">
        <f>[1]Novembro!$H$30</f>
        <v>15.48</v>
      </c>
      <c r="AB5" s="124">
        <f>[1]Novembro!$H$31</f>
        <v>15.840000000000002</v>
      </c>
      <c r="AC5" s="124">
        <f>[1]Novembro!$H$32</f>
        <v>8.2799999999999994</v>
      </c>
      <c r="AD5" s="124">
        <f>[1]Novembro!$H$33</f>
        <v>10.44</v>
      </c>
      <c r="AE5" s="124">
        <f>[1]Novembro!$H$34</f>
        <v>12.6</v>
      </c>
      <c r="AF5" s="15">
        <f>MAX(B5:AE5)</f>
        <v>21.96</v>
      </c>
      <c r="AG5" s="121">
        <f>AVERAGE(B5:AE5)</f>
        <v>13.139999999999999</v>
      </c>
    </row>
    <row r="6" spans="1:33" x14ac:dyDescent="0.2">
      <c r="A6" s="58" t="s">
        <v>0</v>
      </c>
      <c r="B6" s="11">
        <f>[2]Novembro!$H$5</f>
        <v>18.36</v>
      </c>
      <c r="C6" s="11">
        <f>[2]Novembro!$H$6</f>
        <v>23.040000000000003</v>
      </c>
      <c r="D6" s="11">
        <f>[2]Novembro!$H$7</f>
        <v>18.720000000000002</v>
      </c>
      <c r="E6" s="11">
        <f>[2]Novembro!$H$8</f>
        <v>19.440000000000001</v>
      </c>
      <c r="F6" s="11">
        <f>[2]Novembro!$H$9</f>
        <v>20.16</v>
      </c>
      <c r="G6" s="11">
        <f>[2]Novembro!$H$10</f>
        <v>14.04</v>
      </c>
      <c r="H6" s="11">
        <f>[2]Novembro!$H$11</f>
        <v>23.040000000000003</v>
      </c>
      <c r="I6" s="11">
        <f>[2]Novembro!$H$12</f>
        <v>9</v>
      </c>
      <c r="J6" s="11">
        <f>[2]Novembro!$H$13</f>
        <v>13.32</v>
      </c>
      <c r="K6" s="11">
        <f>[2]Novembro!$H$14</f>
        <v>14.04</v>
      </c>
      <c r="L6" s="11">
        <f>[2]Novembro!$H$15</f>
        <v>7.9200000000000008</v>
      </c>
      <c r="M6" s="11">
        <f>[2]Novembro!$H$16</f>
        <v>23.400000000000002</v>
      </c>
      <c r="N6" s="11">
        <f>[2]Novembro!$H$17</f>
        <v>18</v>
      </c>
      <c r="O6" s="11">
        <f>[2]Novembro!$H$18</f>
        <v>13.68</v>
      </c>
      <c r="P6" s="11">
        <f>[2]Novembro!$H$19</f>
        <v>11.16</v>
      </c>
      <c r="Q6" s="11">
        <f>[2]Novembro!$H$20</f>
        <v>7.5600000000000005</v>
      </c>
      <c r="R6" s="11">
        <f>[2]Novembro!$H$21</f>
        <v>11.879999999999999</v>
      </c>
      <c r="S6" s="11">
        <f>[2]Novembro!$H$22</f>
        <v>17.64</v>
      </c>
      <c r="T6" s="11">
        <f>[2]Novembro!$H$23</f>
        <v>19.440000000000001</v>
      </c>
      <c r="U6" s="11">
        <f>[2]Novembro!$H$24</f>
        <v>12.96</v>
      </c>
      <c r="V6" s="11">
        <f>[2]Novembro!$H$25</f>
        <v>18.720000000000002</v>
      </c>
      <c r="W6" s="11">
        <f>[2]Novembro!$H$26</f>
        <v>16.920000000000002</v>
      </c>
      <c r="X6" s="11">
        <f>[2]Novembro!$H$27</f>
        <v>12.6</v>
      </c>
      <c r="Y6" s="11">
        <f>[2]Novembro!$H$28</f>
        <v>16.559999999999999</v>
      </c>
      <c r="Z6" s="11">
        <f>[2]Novembro!$H$29</f>
        <v>22.68</v>
      </c>
      <c r="AA6" s="11">
        <f>[2]Novembro!$H$30</f>
        <v>23.040000000000003</v>
      </c>
      <c r="AB6" s="11">
        <f>[2]Novembro!$H$31</f>
        <v>11.16</v>
      </c>
      <c r="AC6" s="11">
        <f>[2]Novembro!$H$32</f>
        <v>2.16</v>
      </c>
      <c r="AD6" s="11">
        <f>[2]Novembro!$H$33</f>
        <v>17.64</v>
      </c>
      <c r="AE6" s="11">
        <f>[2]Novembro!$H$34</f>
        <v>11.520000000000001</v>
      </c>
      <c r="AF6" s="15">
        <f>MAX(B6:AE6)</f>
        <v>23.400000000000002</v>
      </c>
      <c r="AG6" s="121">
        <f>AVERAGE(B6:AE6)</f>
        <v>15.660000000000002</v>
      </c>
    </row>
    <row r="7" spans="1:33" x14ac:dyDescent="0.2">
      <c r="A7" s="58" t="s">
        <v>104</v>
      </c>
      <c r="B7" s="11">
        <f>[3]Novembro!$H$5</f>
        <v>24.48</v>
      </c>
      <c r="C7" s="11">
        <f>[3]Novembro!$H$6</f>
        <v>21.6</v>
      </c>
      <c r="D7" s="11">
        <f>[3]Novembro!$H$7</f>
        <v>30.96</v>
      </c>
      <c r="E7" s="11">
        <f>[3]Novembro!$H$8</f>
        <v>17.64</v>
      </c>
      <c r="F7" s="11">
        <f>[3]Novembro!$H$9</f>
        <v>34.56</v>
      </c>
      <c r="G7" s="11">
        <f>[3]Novembro!$H$10</f>
        <v>15.840000000000002</v>
      </c>
      <c r="H7" s="11">
        <f>[3]Novembro!$H$11</f>
        <v>15.840000000000002</v>
      </c>
      <c r="I7" s="11">
        <f>[3]Novembro!$H$12</f>
        <v>15.48</v>
      </c>
      <c r="J7" s="11">
        <f>[3]Novembro!$H$13</f>
        <v>18.36</v>
      </c>
      <c r="K7" s="11">
        <f>[3]Novembro!$H$14</f>
        <v>15.840000000000002</v>
      </c>
      <c r="L7" s="11">
        <f>[3]Novembro!$H$15</f>
        <v>21.240000000000002</v>
      </c>
      <c r="M7" s="11">
        <f>[3]Novembro!$H$16</f>
        <v>25.2</v>
      </c>
      <c r="N7" s="11">
        <f>[3]Novembro!$H$17</f>
        <v>19.8</v>
      </c>
      <c r="O7" s="11">
        <f>[3]Novembro!$H$18</f>
        <v>16.559999999999999</v>
      </c>
      <c r="P7" s="11">
        <f>[3]Novembro!$H$19</f>
        <v>12.96</v>
      </c>
      <c r="Q7" s="11">
        <f>[3]Novembro!$H$20</f>
        <v>11.16</v>
      </c>
      <c r="R7" s="11">
        <f>[3]Novembro!$H$21</f>
        <v>15.840000000000002</v>
      </c>
      <c r="S7" s="11">
        <f>[3]Novembro!$H$22</f>
        <v>21.240000000000002</v>
      </c>
      <c r="T7" s="11">
        <f>[3]Novembro!$H$23</f>
        <v>13.68</v>
      </c>
      <c r="U7" s="11">
        <f>[3]Novembro!$H$24</f>
        <v>14.76</v>
      </c>
      <c r="V7" s="11">
        <f>[3]Novembro!$H$25</f>
        <v>19.8</v>
      </c>
      <c r="W7" s="11">
        <f>[3]Novembro!$H$26</f>
        <v>18.36</v>
      </c>
      <c r="X7" s="11">
        <f>[3]Novembro!$H$27</f>
        <v>20.52</v>
      </c>
      <c r="Y7" s="11">
        <f>[3]Novembro!$H$28</f>
        <v>24.48</v>
      </c>
      <c r="Z7" s="11">
        <f>[3]Novembro!$H$29</f>
        <v>22.68</v>
      </c>
      <c r="AA7" s="11">
        <f>[3]Novembro!$H$30</f>
        <v>18.720000000000002</v>
      </c>
      <c r="AB7" s="11">
        <f>[3]Novembro!$H$31</f>
        <v>18</v>
      </c>
      <c r="AC7" s="11">
        <f>[3]Novembro!$H$32</f>
        <v>8.64</v>
      </c>
      <c r="AD7" s="11">
        <f>[3]Novembro!$H$33</f>
        <v>20.88</v>
      </c>
      <c r="AE7" s="11">
        <f>[3]Novembro!$H$34</f>
        <v>12.96</v>
      </c>
      <c r="AF7" s="15">
        <f t="shared" ref="AF7:AF9" si="1">MAX(B7:AE7)</f>
        <v>34.56</v>
      </c>
      <c r="AG7" s="121">
        <f t="shared" ref="AG7:AG9" si="2">AVERAGE(B7:AE7)</f>
        <v>18.936000000000003</v>
      </c>
    </row>
    <row r="8" spans="1:33" x14ac:dyDescent="0.2">
      <c r="A8" s="58" t="s">
        <v>1</v>
      </c>
      <c r="B8" s="11" t="str">
        <f>[4]Novembro!$H$5</f>
        <v>*</v>
      </c>
      <c r="C8" s="11" t="str">
        <f>[4]Novembro!$H$6</f>
        <v>*</v>
      </c>
      <c r="D8" s="11" t="str">
        <f>[4]Novembro!$H$7</f>
        <v>*</v>
      </c>
      <c r="E8" s="11" t="str">
        <f>[4]Novembro!$H$8</f>
        <v>*</v>
      </c>
      <c r="F8" s="11" t="str">
        <f>[4]Novembro!$H$9</f>
        <v>*</v>
      </c>
      <c r="G8" s="11">
        <f>[4]Novembro!$H$10</f>
        <v>1.8</v>
      </c>
      <c r="H8" s="11">
        <f>[4]Novembro!$H$11</f>
        <v>17.28</v>
      </c>
      <c r="I8" s="11">
        <f>[4]Novembro!$H$12</f>
        <v>4.32</v>
      </c>
      <c r="J8" s="11">
        <f>[4]Novembro!$H$13</f>
        <v>1.4400000000000002</v>
      </c>
      <c r="K8" s="11">
        <f>[4]Novembro!$H$14</f>
        <v>0</v>
      </c>
      <c r="L8" s="11">
        <f>[4]Novembro!$H$15</f>
        <v>2.16</v>
      </c>
      <c r="M8" s="11">
        <f>[4]Novembro!$H$16</f>
        <v>5.04</v>
      </c>
      <c r="N8" s="11">
        <f>[4]Novembro!$H$17</f>
        <v>0.36000000000000004</v>
      </c>
      <c r="O8" s="11" t="str">
        <f>[4]Novembro!$H$18</f>
        <v>*</v>
      </c>
      <c r="P8" s="11" t="str">
        <f>[4]Novembro!$H$19</f>
        <v>*</v>
      </c>
      <c r="Q8" s="11" t="str">
        <f>[4]Novembro!$H$20</f>
        <v>*</v>
      </c>
      <c r="R8" s="11" t="str">
        <f>[4]Novembro!$H$21</f>
        <v>*</v>
      </c>
      <c r="S8" s="11" t="str">
        <f>[4]Novembro!$H$22</f>
        <v>*</v>
      </c>
      <c r="T8" s="11" t="str">
        <f>[4]Novembro!$H$23</f>
        <v>*</v>
      </c>
      <c r="U8" s="11" t="str">
        <f>[4]Novembro!$H$24</f>
        <v>*</v>
      </c>
      <c r="V8" s="11" t="str">
        <f>[4]Novembro!$H$25</f>
        <v>*</v>
      </c>
      <c r="W8" s="11">
        <f>[4]Novembro!$H$26</f>
        <v>19.079999999999998</v>
      </c>
      <c r="X8" s="11">
        <f>[4]Novembro!$H$27</f>
        <v>9</v>
      </c>
      <c r="Y8" s="11">
        <f>[4]Novembro!$H$28</f>
        <v>9</v>
      </c>
      <c r="Z8" s="11">
        <f>[4]Novembro!$H$29</f>
        <v>10.08</v>
      </c>
      <c r="AA8" s="11">
        <f>[4]Novembro!$H$30</f>
        <v>9.7200000000000006</v>
      </c>
      <c r="AB8" s="11">
        <f>[4]Novembro!$H$31</f>
        <v>9.3600000000000012</v>
      </c>
      <c r="AC8" s="11">
        <f>[4]Novembro!$H$32</f>
        <v>6.48</v>
      </c>
      <c r="AD8" s="11">
        <f>[4]Novembro!$H$33</f>
        <v>0</v>
      </c>
      <c r="AE8" s="11" t="str">
        <f>[4]Novembro!$H$34</f>
        <v>*</v>
      </c>
      <c r="AF8" s="15">
        <f t="shared" si="1"/>
        <v>19.079999999999998</v>
      </c>
      <c r="AG8" s="121">
        <f t="shared" si="2"/>
        <v>6.57</v>
      </c>
    </row>
    <row r="9" spans="1:33" x14ac:dyDescent="0.2">
      <c r="A9" s="58" t="s">
        <v>167</v>
      </c>
      <c r="B9" s="11">
        <f>[5]Novembro!$H$5</f>
        <v>22.32</v>
      </c>
      <c r="C9" s="11">
        <f>[5]Novembro!$H$6</f>
        <v>19.079999999999998</v>
      </c>
      <c r="D9" s="11">
        <f>[5]Novembro!$H$7</f>
        <v>20.16</v>
      </c>
      <c r="E9" s="11">
        <f>[5]Novembro!$H$8</f>
        <v>23.040000000000003</v>
      </c>
      <c r="F9" s="11">
        <f>[5]Novembro!$H$9</f>
        <v>31.319999999999997</v>
      </c>
      <c r="G9" s="11">
        <f>[5]Novembro!$H$10</f>
        <v>24.48</v>
      </c>
      <c r="H9" s="11">
        <f>[5]Novembro!$H$11</f>
        <v>23.400000000000002</v>
      </c>
      <c r="I9" s="11">
        <f>[5]Novembro!$H$12</f>
        <v>13.68</v>
      </c>
      <c r="J9" s="11">
        <f>[5]Novembro!$H$13</f>
        <v>20.16</v>
      </c>
      <c r="K9" s="11">
        <f>[5]Novembro!$H$14</f>
        <v>27.720000000000002</v>
      </c>
      <c r="L9" s="11">
        <f>[5]Novembro!$H$15</f>
        <v>16.2</v>
      </c>
      <c r="M9" s="11">
        <f>[5]Novembro!$H$16</f>
        <v>27.720000000000002</v>
      </c>
      <c r="N9" s="11">
        <f>[5]Novembro!$H$17</f>
        <v>22.68</v>
      </c>
      <c r="O9" s="11">
        <f>[5]Novembro!$H$18</f>
        <v>16.920000000000002</v>
      </c>
      <c r="P9" s="11">
        <f>[5]Novembro!$H$19</f>
        <v>14.04</v>
      </c>
      <c r="Q9" s="11">
        <f>[5]Novembro!$H$20</f>
        <v>15.120000000000001</v>
      </c>
      <c r="R9" s="11">
        <f>[5]Novembro!$H$21</f>
        <v>11.879999999999999</v>
      </c>
      <c r="S9" s="11">
        <f>[5]Novembro!$H$22</f>
        <v>18.36</v>
      </c>
      <c r="T9" s="11">
        <f>[5]Novembro!$H$23</f>
        <v>20.52</v>
      </c>
      <c r="U9" s="11">
        <f>[5]Novembro!$H$24</f>
        <v>15.120000000000001</v>
      </c>
      <c r="V9" s="11">
        <f>[5]Novembro!$H$25</f>
        <v>20.16</v>
      </c>
      <c r="W9" s="11">
        <f>[5]Novembro!$H$26</f>
        <v>24.48</v>
      </c>
      <c r="X9" s="11">
        <f>[5]Novembro!$H$27</f>
        <v>17.64</v>
      </c>
      <c r="Y9" s="11">
        <f>[5]Novembro!$H$28</f>
        <v>15.48</v>
      </c>
      <c r="Z9" s="11">
        <f>[5]Novembro!$H$29</f>
        <v>21.6</v>
      </c>
      <c r="AA9" s="11">
        <f>[5]Novembro!$H$30</f>
        <v>23.759999999999998</v>
      </c>
      <c r="AB9" s="11">
        <f>[5]Novembro!$H$31</f>
        <v>21.6</v>
      </c>
      <c r="AC9" s="11">
        <f>[5]Novembro!$H$32</f>
        <v>16.559999999999999</v>
      </c>
      <c r="AD9" s="11">
        <f>[5]Novembro!$H$33</f>
        <v>19.440000000000001</v>
      </c>
      <c r="AE9" s="11">
        <f>[5]Novembro!$H$34</f>
        <v>15.840000000000002</v>
      </c>
      <c r="AF9" s="15">
        <f t="shared" si="1"/>
        <v>31.319999999999997</v>
      </c>
      <c r="AG9" s="121">
        <f t="shared" si="2"/>
        <v>20.016000000000009</v>
      </c>
    </row>
    <row r="10" spans="1:33" x14ac:dyDescent="0.2">
      <c r="A10" s="58" t="s">
        <v>111</v>
      </c>
      <c r="B10" s="11" t="str">
        <f>[6]Novembro!$H$5</f>
        <v>*</v>
      </c>
      <c r="C10" s="11" t="str">
        <f>[6]Novembro!$H$6</f>
        <v>*</v>
      </c>
      <c r="D10" s="11" t="str">
        <f>[6]Novembro!$H$7</f>
        <v>*</v>
      </c>
      <c r="E10" s="11" t="str">
        <f>[6]Novembro!$H$8</f>
        <v>*</v>
      </c>
      <c r="F10" s="11" t="str">
        <f>[6]Novembro!$H$9</f>
        <v>*</v>
      </c>
      <c r="G10" s="11" t="str">
        <f>[6]Novembro!$H$10</f>
        <v>*</v>
      </c>
      <c r="H10" s="11" t="str">
        <f>[6]Novembro!$H$11</f>
        <v>*</v>
      </c>
      <c r="I10" s="11" t="str">
        <f>[6]Novembro!$H$12</f>
        <v>*</v>
      </c>
      <c r="J10" s="11" t="str">
        <f>[6]Novembro!$H$13</f>
        <v>*</v>
      </c>
      <c r="K10" s="11" t="str">
        <f>[6]Novembro!$H$14</f>
        <v>*</v>
      </c>
      <c r="L10" s="11" t="str">
        <f>[6]Novembro!$H$15</f>
        <v>*</v>
      </c>
      <c r="M10" s="11" t="str">
        <f>[6]Novembro!$H$16</f>
        <v>*</v>
      </c>
      <c r="N10" s="11" t="str">
        <f>[6]Novembro!$H$17</f>
        <v>*</v>
      </c>
      <c r="O10" s="11" t="str">
        <f>[6]Novembro!$H$18</f>
        <v>*</v>
      </c>
      <c r="P10" s="11" t="str">
        <f>[6]Novembro!$H$19</f>
        <v>*</v>
      </c>
      <c r="Q10" s="11" t="str">
        <f>[6]Novembro!$H$20</f>
        <v>*</v>
      </c>
      <c r="R10" s="11" t="str">
        <f>[6]Novembro!$H$21</f>
        <v>*</v>
      </c>
      <c r="S10" s="11" t="str">
        <f>[6]Novembro!$H$22</f>
        <v>*</v>
      </c>
      <c r="T10" s="11" t="str">
        <f>[6]Novembro!$H$23</f>
        <v>*</v>
      </c>
      <c r="U10" s="11" t="str">
        <f>[6]Novembro!$H$24</f>
        <v>*</v>
      </c>
      <c r="V10" s="11" t="str">
        <f>[6]Novembro!$H$25</f>
        <v>*</v>
      </c>
      <c r="W10" s="11" t="str">
        <f>[6]Novembro!$H$26</f>
        <v>*</v>
      </c>
      <c r="X10" s="11" t="str">
        <f>[6]Novembro!$H$27</f>
        <v>*</v>
      </c>
      <c r="Y10" s="11" t="str">
        <f>[6]Novembro!$H$28</f>
        <v>*</v>
      </c>
      <c r="Z10" s="11" t="str">
        <f>[6]Novembro!$H$29</f>
        <v>*</v>
      </c>
      <c r="AA10" s="11" t="str">
        <f>[6]Novembro!$H$30</f>
        <v>*</v>
      </c>
      <c r="AB10" s="11" t="str">
        <f>[6]Novembro!$H$31</f>
        <v>*</v>
      </c>
      <c r="AC10" s="11" t="str">
        <f>[6]Novembro!$H$32</f>
        <v>*</v>
      </c>
      <c r="AD10" s="11" t="str">
        <f>[6]Novembro!$H$33</f>
        <v>*</v>
      </c>
      <c r="AE10" s="11" t="str">
        <f>[6]Novembro!$H$34</f>
        <v>*</v>
      </c>
      <c r="AF10" s="91" t="s">
        <v>226</v>
      </c>
      <c r="AG10" s="112" t="s">
        <v>226</v>
      </c>
    </row>
    <row r="11" spans="1:33" x14ac:dyDescent="0.2">
      <c r="A11" s="58" t="s">
        <v>64</v>
      </c>
      <c r="B11" s="11">
        <f>[7]Novembro!$H$5</f>
        <v>34.56</v>
      </c>
      <c r="C11" s="11">
        <f>[7]Novembro!$H$6</f>
        <v>26.64</v>
      </c>
      <c r="D11" s="11">
        <f>[7]Novembro!$H$7</f>
        <v>15.48</v>
      </c>
      <c r="E11" s="11">
        <f>[7]Novembro!$H$8</f>
        <v>17.64</v>
      </c>
      <c r="F11" s="11">
        <f>[7]Novembro!$H$9</f>
        <v>32.76</v>
      </c>
      <c r="G11" s="11">
        <f>[7]Novembro!$H$10</f>
        <v>21.240000000000002</v>
      </c>
      <c r="H11" s="11">
        <f>[7]Novembro!$H$11</f>
        <v>17.64</v>
      </c>
      <c r="I11" s="11">
        <f>[7]Novembro!$H$12</f>
        <v>12.96</v>
      </c>
      <c r="J11" s="11">
        <f>[7]Novembro!$H$13</f>
        <v>23.040000000000003</v>
      </c>
      <c r="K11" s="11">
        <f>[7]Novembro!$H$14</f>
        <v>11.520000000000001</v>
      </c>
      <c r="L11" s="11">
        <f>[7]Novembro!$H$15</f>
        <v>14.04</v>
      </c>
      <c r="M11" s="11">
        <f>[7]Novembro!$H$16</f>
        <v>22.32</v>
      </c>
      <c r="N11" s="11">
        <f>[7]Novembro!$H$17</f>
        <v>26.28</v>
      </c>
      <c r="O11" s="11">
        <f>[7]Novembro!$H$18</f>
        <v>24.840000000000003</v>
      </c>
      <c r="P11" s="11">
        <f>[7]Novembro!$H$19</f>
        <v>18.36</v>
      </c>
      <c r="Q11" s="11">
        <f>[7]Novembro!$H$20</f>
        <v>15.840000000000002</v>
      </c>
      <c r="R11" s="11">
        <f>[7]Novembro!$H$21</f>
        <v>21.240000000000002</v>
      </c>
      <c r="S11" s="11">
        <f>[7]Novembro!$H$22</f>
        <v>20.52</v>
      </c>
      <c r="T11" s="11">
        <f>[7]Novembro!$H$23</f>
        <v>23.400000000000002</v>
      </c>
      <c r="U11" s="11">
        <f>[7]Novembro!$H$24</f>
        <v>23.759999999999998</v>
      </c>
      <c r="V11" s="11">
        <f>[7]Novembro!$H$25</f>
        <v>20.52</v>
      </c>
      <c r="W11" s="11">
        <f>[7]Novembro!$H$26</f>
        <v>13.32</v>
      </c>
      <c r="X11" s="11">
        <f>[7]Novembro!$H$27</f>
        <v>14.76</v>
      </c>
      <c r="Y11" s="11">
        <f>[7]Novembro!$H$28</f>
        <v>27.36</v>
      </c>
      <c r="Z11" s="11">
        <f>[7]Novembro!$H$29</f>
        <v>25.2</v>
      </c>
      <c r="AA11" s="11">
        <f>[7]Novembro!$H$30</f>
        <v>20.88</v>
      </c>
      <c r="AB11" s="11">
        <f>[7]Novembro!$H$31</f>
        <v>25.56</v>
      </c>
      <c r="AC11" s="11">
        <f>[7]Novembro!$H$32</f>
        <v>9</v>
      </c>
      <c r="AD11" s="11">
        <f>[7]Novembro!$H$33</f>
        <v>21.96</v>
      </c>
      <c r="AE11" s="11">
        <f>[7]Novembro!$H$34</f>
        <v>14.04</v>
      </c>
      <c r="AF11" s="15">
        <f>MAX(B11:AE11)</f>
        <v>34.56</v>
      </c>
      <c r="AG11" s="121">
        <f>AVERAGE(B11:AE11)</f>
        <v>20.555999999999997</v>
      </c>
    </row>
    <row r="12" spans="1:33" x14ac:dyDescent="0.2">
      <c r="A12" s="58" t="s">
        <v>41</v>
      </c>
      <c r="B12" s="11" t="str">
        <f>[8]Novembro!$H$5</f>
        <v>*</v>
      </c>
      <c r="C12" s="11" t="str">
        <f>[8]Novembro!$H$6</f>
        <v>*</v>
      </c>
      <c r="D12" s="11" t="str">
        <f>[8]Novembro!$H$7</f>
        <v>*</v>
      </c>
      <c r="E12" s="11" t="str">
        <f>[8]Novembro!$H$8</f>
        <v>*</v>
      </c>
      <c r="F12" s="11" t="str">
        <f>[8]Novembro!$H$9</f>
        <v>*</v>
      </c>
      <c r="G12" s="11" t="str">
        <f>[8]Novembro!$H$10</f>
        <v>*</v>
      </c>
      <c r="H12" s="11" t="str">
        <f>[8]Novembro!$H$11</f>
        <v>*</v>
      </c>
      <c r="I12" s="11" t="str">
        <f>[8]Novembro!$H$12</f>
        <v>*</v>
      </c>
      <c r="J12" s="11" t="str">
        <f>[8]Novembro!$H$13</f>
        <v>*</v>
      </c>
      <c r="K12" s="11" t="str">
        <f>[8]Novembro!$H$14</f>
        <v>*</v>
      </c>
      <c r="L12" s="11" t="str">
        <f>[8]Novembro!$H$15</f>
        <v>*</v>
      </c>
      <c r="M12" s="11" t="str">
        <f>[8]Novembro!$H$16</f>
        <v>*</v>
      </c>
      <c r="N12" s="11" t="str">
        <f>[8]Novembro!$H$17</f>
        <v>*</v>
      </c>
      <c r="O12" s="11" t="str">
        <f>[8]Novembro!$H$18</f>
        <v>*</v>
      </c>
      <c r="P12" s="11" t="str">
        <f>[8]Novembro!$H$19</f>
        <v>*</v>
      </c>
      <c r="Q12" s="11" t="str">
        <f>[8]Novembro!$H$20</f>
        <v>*</v>
      </c>
      <c r="R12" s="11" t="str">
        <f>[8]Novembro!$H$21</f>
        <v>*</v>
      </c>
      <c r="S12" s="11" t="str">
        <f>[8]Novembro!$H$22</f>
        <v>*</v>
      </c>
      <c r="T12" s="11" t="str">
        <f>[8]Novembro!$H$23</f>
        <v>*</v>
      </c>
      <c r="U12" s="11" t="str">
        <f>[8]Novembro!$H$24</f>
        <v>*</v>
      </c>
      <c r="V12" s="11" t="str">
        <f>[8]Novembro!$H$25</f>
        <v>*</v>
      </c>
      <c r="W12" s="11" t="str">
        <f>[8]Novembro!$H$26</f>
        <v>*</v>
      </c>
      <c r="X12" s="11" t="str">
        <f>[8]Novembro!$H$27</f>
        <v>*</v>
      </c>
      <c r="Y12" s="11" t="str">
        <f>[8]Novembro!$H$28</f>
        <v>*</v>
      </c>
      <c r="Z12" s="11" t="str">
        <f>[8]Novembro!$H$29</f>
        <v>*</v>
      </c>
      <c r="AA12" s="11" t="str">
        <f>[8]Novembro!$H$30</f>
        <v>*</v>
      </c>
      <c r="AB12" s="11" t="str">
        <f>[8]Novembro!$H$31</f>
        <v>*</v>
      </c>
      <c r="AC12" s="11" t="str">
        <f>[8]Novembro!$H$32</f>
        <v>*</v>
      </c>
      <c r="AD12" s="11" t="str">
        <f>[8]Novembro!$H$33</f>
        <v>*</v>
      </c>
      <c r="AE12" s="11" t="str">
        <f>[8]Novembro!$H$34</f>
        <v>*</v>
      </c>
      <c r="AF12" s="15" t="s">
        <v>226</v>
      </c>
      <c r="AG12" s="121" t="s">
        <v>226</v>
      </c>
    </row>
    <row r="13" spans="1:33" x14ac:dyDescent="0.2">
      <c r="A13" s="58" t="s">
        <v>114</v>
      </c>
      <c r="B13" s="11" t="str">
        <f>[9]Novembro!$H$5</f>
        <v>*</v>
      </c>
      <c r="C13" s="11" t="str">
        <f>[9]Novembro!$H$6</f>
        <v>*</v>
      </c>
      <c r="D13" s="11" t="str">
        <f>[9]Novembro!$H$7</f>
        <v>*</v>
      </c>
      <c r="E13" s="11" t="str">
        <f>[9]Novembro!$H$8</f>
        <v>*</v>
      </c>
      <c r="F13" s="11" t="str">
        <f>[9]Novembro!$H$9</f>
        <v>*</v>
      </c>
      <c r="G13" s="11" t="str">
        <f>[9]Novembro!$H$10</f>
        <v>*</v>
      </c>
      <c r="H13" s="11" t="str">
        <f>[9]Novembro!$H$11</f>
        <v>*</v>
      </c>
      <c r="I13" s="11" t="str">
        <f>[9]Novembro!$H$12</f>
        <v>*</v>
      </c>
      <c r="J13" s="11" t="str">
        <f>[9]Novembro!$H$13</f>
        <v>*</v>
      </c>
      <c r="K13" s="11" t="str">
        <f>[9]Novembro!$H$14</f>
        <v>*</v>
      </c>
      <c r="L13" s="11" t="str">
        <f>[9]Novembro!$H$15</f>
        <v>*</v>
      </c>
      <c r="M13" s="11" t="str">
        <f>[9]Novembro!$H$16</f>
        <v>*</v>
      </c>
      <c r="N13" s="11" t="str">
        <f>[9]Novembro!$H$17</f>
        <v>*</v>
      </c>
      <c r="O13" s="11" t="str">
        <f>[9]Novembro!$H$18</f>
        <v>*</v>
      </c>
      <c r="P13" s="11" t="str">
        <f>[9]Novembro!$H$19</f>
        <v>*</v>
      </c>
      <c r="Q13" s="11" t="str">
        <f>[9]Novembro!$H$20</f>
        <v>*</v>
      </c>
      <c r="R13" s="11" t="str">
        <f>[9]Novembro!$H$21</f>
        <v>*</v>
      </c>
      <c r="S13" s="11" t="str">
        <f>[9]Novembro!$H$22</f>
        <v>*</v>
      </c>
      <c r="T13" s="11" t="str">
        <f>[9]Novembro!$H$23</f>
        <v>*</v>
      </c>
      <c r="U13" s="11" t="str">
        <f>[9]Novembro!$H$24</f>
        <v>*</v>
      </c>
      <c r="V13" s="11" t="str">
        <f>[9]Novembro!$H$25</f>
        <v>*</v>
      </c>
      <c r="W13" s="11" t="str">
        <f>[9]Novembro!$H$26</f>
        <v>*</v>
      </c>
      <c r="X13" s="11" t="str">
        <f>[9]Novembro!$H$27</f>
        <v>*</v>
      </c>
      <c r="Y13" s="11" t="str">
        <f>[9]Novembro!$H$28</f>
        <v>*</v>
      </c>
      <c r="Z13" s="11" t="str">
        <f>[9]Novembro!$H$29</f>
        <v>*</v>
      </c>
      <c r="AA13" s="11" t="str">
        <f>[9]Novembro!$H$30</f>
        <v>*</v>
      </c>
      <c r="AB13" s="11" t="str">
        <f>[9]Novembro!$H$31</f>
        <v>*</v>
      </c>
      <c r="AC13" s="11" t="str">
        <f>[9]Novembro!$H$32</f>
        <v>*</v>
      </c>
      <c r="AD13" s="11" t="str">
        <f>[9]Novembro!$H$33</f>
        <v>*</v>
      </c>
      <c r="AE13" s="11" t="str">
        <f>[9]Novembro!$H$34</f>
        <v>*</v>
      </c>
      <c r="AF13" s="95" t="s">
        <v>226</v>
      </c>
      <c r="AG13" s="112" t="s">
        <v>226</v>
      </c>
    </row>
    <row r="14" spans="1:33" x14ac:dyDescent="0.2">
      <c r="A14" s="58" t="s">
        <v>118</v>
      </c>
      <c r="B14" s="11" t="str">
        <f>[10]Novembro!$H$5</f>
        <v>*</v>
      </c>
      <c r="C14" s="11" t="str">
        <f>[10]Novembro!$H$6</f>
        <v>*</v>
      </c>
      <c r="D14" s="11" t="str">
        <f>[10]Novembro!$H$7</f>
        <v>*</v>
      </c>
      <c r="E14" s="11" t="str">
        <f>[10]Novembro!$H$8</f>
        <v>*</v>
      </c>
      <c r="F14" s="11" t="str">
        <f>[10]Novembro!$H$9</f>
        <v>*</v>
      </c>
      <c r="G14" s="11" t="str">
        <f>[10]Novembro!$H$10</f>
        <v>*</v>
      </c>
      <c r="H14" s="11" t="str">
        <f>[10]Novembro!$H$11</f>
        <v>*</v>
      </c>
      <c r="I14" s="11" t="str">
        <f>[10]Novembro!$H$12</f>
        <v>*</v>
      </c>
      <c r="J14" s="11" t="str">
        <f>[10]Novembro!$H$13</f>
        <v>*</v>
      </c>
      <c r="K14" s="11" t="str">
        <f>[10]Novembro!$H$14</f>
        <v>*</v>
      </c>
      <c r="L14" s="11" t="str">
        <f>[10]Novembro!$H$15</f>
        <v>*</v>
      </c>
      <c r="M14" s="11" t="str">
        <f>[10]Novembro!$H$16</f>
        <v>*</v>
      </c>
      <c r="N14" s="11" t="str">
        <f>[10]Novembro!$H$17</f>
        <v>*</v>
      </c>
      <c r="O14" s="11" t="str">
        <f>[10]Novembro!$H$18</f>
        <v>*</v>
      </c>
      <c r="P14" s="11" t="str">
        <f>[10]Novembro!$H$19</f>
        <v>*</v>
      </c>
      <c r="Q14" s="11" t="str">
        <f>[10]Novembro!$H$20</f>
        <v>*</v>
      </c>
      <c r="R14" s="11" t="str">
        <f>[10]Novembro!$H$21</f>
        <v>*</v>
      </c>
      <c r="S14" s="11" t="str">
        <f>[10]Novembro!$H$22</f>
        <v>*</v>
      </c>
      <c r="T14" s="11" t="str">
        <f>[10]Novembro!$H$23</f>
        <v>*</v>
      </c>
      <c r="U14" s="11" t="str">
        <f>[10]Novembro!$H$24</f>
        <v>*</v>
      </c>
      <c r="V14" s="11" t="str">
        <f>[10]Novembro!$H$25</f>
        <v>*</v>
      </c>
      <c r="W14" s="11" t="str">
        <f>[10]Novembro!$H$26</f>
        <v>*</v>
      </c>
      <c r="X14" s="11" t="str">
        <f>[10]Novembro!$H$27</f>
        <v>*</v>
      </c>
      <c r="Y14" s="11" t="str">
        <f>[10]Novembro!$H$28</f>
        <v>*</v>
      </c>
      <c r="Z14" s="11" t="str">
        <f>[10]Novembro!$H$29</f>
        <v>*</v>
      </c>
      <c r="AA14" s="11" t="str">
        <f>[10]Novembro!$H$30</f>
        <v>*</v>
      </c>
      <c r="AB14" s="11" t="str">
        <f>[10]Novembro!$H$31</f>
        <v>*</v>
      </c>
      <c r="AC14" s="11" t="str">
        <f>[10]Novembro!$H$32</f>
        <v>*</v>
      </c>
      <c r="AD14" s="11" t="str">
        <f>[10]Novembro!$H$33</f>
        <v>*</v>
      </c>
      <c r="AE14" s="11" t="str">
        <f>[10]Novembro!$H$34</f>
        <v>*</v>
      </c>
      <c r="AF14" s="91" t="s">
        <v>226</v>
      </c>
      <c r="AG14" s="112" t="s">
        <v>226</v>
      </c>
    </row>
    <row r="15" spans="1:33" x14ac:dyDescent="0.2">
      <c r="A15" s="58" t="s">
        <v>121</v>
      </c>
      <c r="B15" s="11">
        <f>[11]Novembro!$H$5</f>
        <v>23.759999999999998</v>
      </c>
      <c r="C15" s="11">
        <f>[11]Novembro!$H$6</f>
        <v>21.240000000000002</v>
      </c>
      <c r="D15" s="11">
        <f>[11]Novembro!$H$7</f>
        <v>18.36</v>
      </c>
      <c r="E15" s="11">
        <f>[11]Novembro!$H$8</f>
        <v>23.040000000000003</v>
      </c>
      <c r="F15" s="11">
        <f>[11]Novembro!$H$9</f>
        <v>36.36</v>
      </c>
      <c r="G15" s="11">
        <f>[11]Novembro!$H$10</f>
        <v>25.92</v>
      </c>
      <c r="H15" s="11">
        <f>[11]Novembro!$H$11</f>
        <v>16.2</v>
      </c>
      <c r="I15" s="11">
        <f>[11]Novembro!$H$12</f>
        <v>20.16</v>
      </c>
      <c r="J15" s="11">
        <f>[11]Novembro!$H$13</f>
        <v>19.079999999999998</v>
      </c>
      <c r="K15" s="11">
        <f>[11]Novembro!$H$14</f>
        <v>15.120000000000001</v>
      </c>
      <c r="L15" s="11">
        <f>[11]Novembro!$H$15</f>
        <v>16.920000000000002</v>
      </c>
      <c r="M15" s="11">
        <f>[11]Novembro!$H$16</f>
        <v>24.12</v>
      </c>
      <c r="N15" s="11">
        <f>[11]Novembro!$H$17</f>
        <v>22.32</v>
      </c>
      <c r="O15" s="11">
        <f>[11]Novembro!$H$18</f>
        <v>25.2</v>
      </c>
      <c r="P15" s="11">
        <f>[11]Novembro!$H$19</f>
        <v>15.48</v>
      </c>
      <c r="Q15" s="11">
        <f>[11]Novembro!$H$20</f>
        <v>15.120000000000001</v>
      </c>
      <c r="R15" s="11">
        <f>[11]Novembro!$H$21</f>
        <v>19.079999999999998</v>
      </c>
      <c r="S15" s="11">
        <f>[11]Novembro!$H$22</f>
        <v>25.2</v>
      </c>
      <c r="T15" s="11">
        <f>[11]Novembro!$H$23</f>
        <v>24.48</v>
      </c>
      <c r="U15" s="11">
        <f>[11]Novembro!$H$24</f>
        <v>19.440000000000001</v>
      </c>
      <c r="V15" s="11">
        <f>[11]Novembro!$H$25</f>
        <v>24.12</v>
      </c>
      <c r="W15" s="11">
        <f>[11]Novembro!$H$26</f>
        <v>23.759999999999998</v>
      </c>
      <c r="X15" s="11">
        <f>[11]Novembro!$H$27</f>
        <v>21.96</v>
      </c>
      <c r="Y15" s="11">
        <f>[11]Novembro!$H$28</f>
        <v>19.440000000000001</v>
      </c>
      <c r="Z15" s="11">
        <f>[11]Novembro!$H$29</f>
        <v>25.92</v>
      </c>
      <c r="AA15" s="11">
        <f>[11]Novembro!$H$30</f>
        <v>20.16</v>
      </c>
      <c r="AB15" s="11">
        <f>[11]Novembro!$H$31</f>
        <v>9.3600000000000012</v>
      </c>
      <c r="AC15" s="11" t="str">
        <f>[11]Novembro!$H$32</f>
        <v>*</v>
      </c>
      <c r="AD15" s="11" t="str">
        <f>[11]Novembro!$H$33</f>
        <v>*</v>
      </c>
      <c r="AE15" s="11" t="str">
        <f>[11]Novembro!$H$34</f>
        <v>*</v>
      </c>
      <c r="AF15" s="15">
        <f>MAX(B15:AE15)</f>
        <v>36.36</v>
      </c>
      <c r="AG15" s="121">
        <f>AVERAGE(B15:AE15)</f>
        <v>21.159999999999997</v>
      </c>
    </row>
    <row r="16" spans="1:33" x14ac:dyDescent="0.2">
      <c r="A16" s="58" t="s">
        <v>168</v>
      </c>
      <c r="B16" s="11" t="str">
        <f>[12]Novembro!$H$5</f>
        <v>*</v>
      </c>
      <c r="C16" s="11" t="str">
        <f>[12]Novembro!$H$6</f>
        <v>*</v>
      </c>
      <c r="D16" s="11" t="str">
        <f>[12]Novembro!$H$7</f>
        <v>*</v>
      </c>
      <c r="E16" s="11" t="str">
        <f>[12]Novembro!$H$8</f>
        <v>*</v>
      </c>
      <c r="F16" s="11" t="str">
        <f>[12]Novembro!$H$9</f>
        <v>*</v>
      </c>
      <c r="G16" s="11" t="str">
        <f>[12]Novembro!$H$10</f>
        <v>*</v>
      </c>
      <c r="H16" s="11" t="str">
        <f>[12]Novembro!$H$11</f>
        <v>*</v>
      </c>
      <c r="I16" s="11" t="str">
        <f>[12]Novembro!$H$12</f>
        <v>*</v>
      </c>
      <c r="J16" s="11" t="str">
        <f>[12]Novembro!$H$13</f>
        <v>*</v>
      </c>
      <c r="K16" s="11" t="str">
        <f>[12]Novembro!$H$14</f>
        <v>*</v>
      </c>
      <c r="L16" s="11" t="str">
        <f>[12]Novembro!$H$15</f>
        <v>*</v>
      </c>
      <c r="M16" s="11" t="str">
        <f>[12]Novembro!$H$16</f>
        <v>*</v>
      </c>
      <c r="N16" s="11" t="str">
        <f>[12]Novembro!$H$17</f>
        <v>*</v>
      </c>
      <c r="O16" s="11" t="str">
        <f>[12]Novembro!$H$18</f>
        <v>*</v>
      </c>
      <c r="P16" s="11" t="str">
        <f>[12]Novembro!$H$19</f>
        <v>*</v>
      </c>
      <c r="Q16" s="11" t="str">
        <f>[12]Novembro!$H$20</f>
        <v>*</v>
      </c>
      <c r="R16" s="11" t="str">
        <f>[12]Novembro!$H$21</f>
        <v>*</v>
      </c>
      <c r="S16" s="11" t="str">
        <f>[12]Novembro!$H$22</f>
        <v>*</v>
      </c>
      <c r="T16" s="11" t="str">
        <f>[12]Novembro!$H$23</f>
        <v>*</v>
      </c>
      <c r="U16" s="11" t="str">
        <f>[12]Novembro!$H$24</f>
        <v>*</v>
      </c>
      <c r="V16" s="11" t="str">
        <f>[12]Novembro!$H$25</f>
        <v>*</v>
      </c>
      <c r="W16" s="11" t="str">
        <f>[12]Novembro!$H$26</f>
        <v>*</v>
      </c>
      <c r="X16" s="11" t="str">
        <f>[12]Novembro!$H$27</f>
        <v>*</v>
      </c>
      <c r="Y16" s="11" t="str">
        <f>[12]Novembro!$H$28</f>
        <v>*</v>
      </c>
      <c r="Z16" s="11" t="str">
        <f>[12]Novembro!$H$29</f>
        <v>*</v>
      </c>
      <c r="AA16" s="11" t="str">
        <f>[12]Novembro!$H$30</f>
        <v>*</v>
      </c>
      <c r="AB16" s="11" t="str">
        <f>[12]Novembro!$H$31</f>
        <v>*</v>
      </c>
      <c r="AC16" s="11" t="str">
        <f>[12]Novembro!$H$32</f>
        <v>*</v>
      </c>
      <c r="AD16" s="11" t="str">
        <f>[12]Novembro!$H$33</f>
        <v>*</v>
      </c>
      <c r="AE16" s="11" t="str">
        <f>[12]Novembro!$H$34</f>
        <v>*</v>
      </c>
      <c r="AF16" s="15" t="s">
        <v>226</v>
      </c>
      <c r="AG16" s="121" t="s">
        <v>226</v>
      </c>
    </row>
    <row r="17" spans="1:37" x14ac:dyDescent="0.2">
      <c r="A17" s="58" t="s">
        <v>2</v>
      </c>
      <c r="B17" s="11">
        <f>[13]Novembro!$H$5</f>
        <v>23.040000000000003</v>
      </c>
      <c r="C17" s="11">
        <f>[13]Novembro!$H$6</f>
        <v>14.04</v>
      </c>
      <c r="D17" s="11">
        <f>[13]Novembro!$H$7</f>
        <v>16.2</v>
      </c>
      <c r="E17" s="11">
        <f>[13]Novembro!$H$8</f>
        <v>18.36</v>
      </c>
      <c r="F17" s="11">
        <f>[13]Novembro!$H$9</f>
        <v>20.16</v>
      </c>
      <c r="G17" s="11">
        <f>[13]Novembro!$H$10</f>
        <v>24.48</v>
      </c>
      <c r="H17" s="11">
        <f>[13]Novembro!$H$11</f>
        <v>27.720000000000002</v>
      </c>
      <c r="I17" s="11">
        <f>[13]Novembro!$H$12</f>
        <v>10.8</v>
      </c>
      <c r="J17" s="11">
        <f>[13]Novembro!$H$13</f>
        <v>14.4</v>
      </c>
      <c r="K17" s="11">
        <f>[13]Novembro!$H$14</f>
        <v>15.120000000000001</v>
      </c>
      <c r="L17" s="11">
        <f>[13]Novembro!$H$15</f>
        <v>16.559999999999999</v>
      </c>
      <c r="M17" s="11">
        <f>[13]Novembro!$H$16</f>
        <v>18.720000000000002</v>
      </c>
      <c r="N17" s="11">
        <f>[13]Novembro!$H$17</f>
        <v>20.52</v>
      </c>
      <c r="O17" s="11">
        <f>[13]Novembro!$H$18</f>
        <v>11.879999999999999</v>
      </c>
      <c r="P17" s="11">
        <f>[13]Novembro!$H$19</f>
        <v>13.68</v>
      </c>
      <c r="Q17" s="11">
        <f>[13]Novembro!$H$20</f>
        <v>16.920000000000002</v>
      </c>
      <c r="R17" s="11">
        <f>[13]Novembro!$H$21</f>
        <v>18.720000000000002</v>
      </c>
      <c r="S17" s="11">
        <f>[13]Novembro!$H$22</f>
        <v>24.48</v>
      </c>
      <c r="T17" s="11">
        <f>[13]Novembro!$H$23</f>
        <v>20.16</v>
      </c>
      <c r="U17" s="11">
        <f>[13]Novembro!$H$24</f>
        <v>12.24</v>
      </c>
      <c r="V17" s="11">
        <f>[13]Novembro!$H$25</f>
        <v>12.24</v>
      </c>
      <c r="W17" s="11">
        <f>[13]Novembro!$H$26</f>
        <v>21.96</v>
      </c>
      <c r="X17" s="11">
        <f>[13]Novembro!$H$27</f>
        <v>15.120000000000001</v>
      </c>
      <c r="Y17" s="11">
        <f>[13]Novembro!$H$28</f>
        <v>19.440000000000001</v>
      </c>
      <c r="Z17" s="11">
        <f>[13]Novembro!$H$29</f>
        <v>20.88</v>
      </c>
      <c r="AA17" s="11">
        <f>[13]Novembro!$H$30</f>
        <v>24.12</v>
      </c>
      <c r="AB17" s="11">
        <f>[13]Novembro!$H$31</f>
        <v>19.079999999999998</v>
      </c>
      <c r="AC17" s="11">
        <f>[13]Novembro!$H$32</f>
        <v>10.8</v>
      </c>
      <c r="AD17" s="11">
        <f>[13]Novembro!$H$33</f>
        <v>15.48</v>
      </c>
      <c r="AE17" s="11">
        <f>[13]Novembro!$H$34</f>
        <v>12.96</v>
      </c>
      <c r="AF17" s="15">
        <f t="shared" ref="AF17:AF48" si="3">MAX(B17:AE17)</f>
        <v>27.720000000000002</v>
      </c>
      <c r="AG17" s="121">
        <f t="shared" ref="AG17:AG48" si="4">AVERAGE(B17:AE17)</f>
        <v>17.676000000000002</v>
      </c>
      <c r="AI17" s="12" t="s">
        <v>47</v>
      </c>
    </row>
    <row r="18" spans="1:37" x14ac:dyDescent="0.2">
      <c r="A18" s="58" t="s">
        <v>3</v>
      </c>
      <c r="B18" s="11" t="str">
        <f>[14]Novembro!$H$5</f>
        <v>*</v>
      </c>
      <c r="C18" s="11" t="str">
        <f>[14]Novembro!$H$6</f>
        <v>*</v>
      </c>
      <c r="D18" s="11" t="str">
        <f>[14]Novembro!$H$7</f>
        <v>*</v>
      </c>
      <c r="E18" s="11" t="str">
        <f>[14]Novembro!$H$8</f>
        <v>*</v>
      </c>
      <c r="F18" s="11" t="str">
        <f>[14]Novembro!$H$9</f>
        <v>*</v>
      </c>
      <c r="G18" s="11" t="str">
        <f>[14]Novembro!$H$10</f>
        <v>*</v>
      </c>
      <c r="H18" s="11" t="str">
        <f>[14]Novembro!$H$11</f>
        <v>*</v>
      </c>
      <c r="I18" s="11" t="str">
        <f>[14]Novembro!$H$12</f>
        <v>*</v>
      </c>
      <c r="J18" s="11" t="str">
        <f>[14]Novembro!$H$13</f>
        <v>*</v>
      </c>
      <c r="K18" s="11" t="str">
        <f>[14]Novembro!$H$14</f>
        <v>*</v>
      </c>
      <c r="L18" s="11" t="str">
        <f>[14]Novembro!$H$15</f>
        <v>*</v>
      </c>
      <c r="M18" s="11" t="str">
        <f>[14]Novembro!$H$16</f>
        <v>*</v>
      </c>
      <c r="N18" s="11" t="str">
        <f>[14]Novembro!$H$17</f>
        <v>*</v>
      </c>
      <c r="O18" s="11" t="str">
        <f>[14]Novembro!$H$18</f>
        <v>*</v>
      </c>
      <c r="P18" s="11" t="str">
        <f>[14]Novembro!$H$19</f>
        <v>*</v>
      </c>
      <c r="Q18" s="11" t="str">
        <f>[14]Novembro!$H$20</f>
        <v>*</v>
      </c>
      <c r="R18" s="11" t="str">
        <f>[14]Novembro!$H$21</f>
        <v>*</v>
      </c>
      <c r="S18" s="11" t="str">
        <f>[14]Novembro!$H$22</f>
        <v>*</v>
      </c>
      <c r="T18" s="11" t="str">
        <f>[14]Novembro!$H$23</f>
        <v>*</v>
      </c>
      <c r="U18" s="11">
        <f>[14]Novembro!$H$24</f>
        <v>14.04</v>
      </c>
      <c r="V18" s="11">
        <f>[14]Novembro!$H$25</f>
        <v>14.4</v>
      </c>
      <c r="W18" s="11">
        <f>[14]Novembro!$H$26</f>
        <v>16.920000000000002</v>
      </c>
      <c r="X18" s="11">
        <f>[14]Novembro!$H$27</f>
        <v>16.2</v>
      </c>
      <c r="Y18" s="11">
        <f>[14]Novembro!$H$28</f>
        <v>12.6</v>
      </c>
      <c r="Z18" s="11">
        <f>[14]Novembro!$H$29</f>
        <v>14.76</v>
      </c>
      <c r="AA18" s="11">
        <f>[14]Novembro!$H$30</f>
        <v>12.24</v>
      </c>
      <c r="AB18" s="11">
        <f>[14]Novembro!$H$31</f>
        <v>24.12</v>
      </c>
      <c r="AC18" s="11">
        <f>[14]Novembro!$H$32</f>
        <v>14.04</v>
      </c>
      <c r="AD18" s="11">
        <f>[14]Novembro!$H$33</f>
        <v>11.16</v>
      </c>
      <c r="AE18" s="11">
        <f>[14]Novembro!$H$34</f>
        <v>11.16</v>
      </c>
      <c r="AF18" s="15">
        <f t="shared" ref="AF18" si="5">MAX(B18:AE18)</f>
        <v>24.12</v>
      </c>
      <c r="AG18" s="121">
        <f t="shared" ref="AG18" si="6">AVERAGE(B18:AE18)</f>
        <v>14.694545454545453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[15]Novembro!$H$5</f>
        <v>19.440000000000001</v>
      </c>
      <c r="C19" s="11">
        <f>[15]Novembro!$H$6</f>
        <v>18</v>
      </c>
      <c r="D19" s="11">
        <f>[15]Novembro!$H$7</f>
        <v>27</v>
      </c>
      <c r="E19" s="11">
        <f>[15]Novembro!$H$8</f>
        <v>12.6</v>
      </c>
      <c r="F19" s="11">
        <f>[15]Novembro!$H$9</f>
        <v>20.88</v>
      </c>
      <c r="G19" s="11">
        <f>[15]Novembro!$H$10</f>
        <v>12.24</v>
      </c>
      <c r="H19" s="11">
        <f>[15]Novembro!$H$11</f>
        <v>12.96</v>
      </c>
      <c r="I19" s="11">
        <f>[15]Novembro!$H$12</f>
        <v>18</v>
      </c>
      <c r="J19" s="11">
        <f>[15]Novembro!$H$13</f>
        <v>15.120000000000001</v>
      </c>
      <c r="K19" s="11">
        <f>[15]Novembro!$H$14</f>
        <v>12.6</v>
      </c>
      <c r="L19" s="11">
        <f>[15]Novembro!$H$15</f>
        <v>22.32</v>
      </c>
      <c r="M19" s="11">
        <f>[15]Novembro!$H$16</f>
        <v>14.76</v>
      </c>
      <c r="N19" s="11">
        <f>[15]Novembro!$H$17</f>
        <v>19.440000000000001</v>
      </c>
      <c r="O19" s="11">
        <f>[15]Novembro!$H$18</f>
        <v>16.559999999999999</v>
      </c>
      <c r="P19" s="11">
        <f>[15]Novembro!$H$19</f>
        <v>15.840000000000002</v>
      </c>
      <c r="Q19" s="11">
        <f>[15]Novembro!$H$20</f>
        <v>11.16</v>
      </c>
      <c r="R19" s="11">
        <f>[15]Novembro!$H$21</f>
        <v>13.68</v>
      </c>
      <c r="S19" s="11">
        <f>[15]Novembro!$H$22</f>
        <v>12.96</v>
      </c>
      <c r="T19" s="11">
        <f>[15]Novembro!$H$23</f>
        <v>16.559999999999999</v>
      </c>
      <c r="U19" s="11">
        <f>[15]Novembro!$H$24</f>
        <v>13.68</v>
      </c>
      <c r="V19" s="11">
        <f>[15]Novembro!$H$25</f>
        <v>16.559999999999999</v>
      </c>
      <c r="W19" s="11">
        <f>[15]Novembro!$H$26</f>
        <v>22.32</v>
      </c>
      <c r="X19" s="11">
        <f>[15]Novembro!$H$27</f>
        <v>24.48</v>
      </c>
      <c r="Y19" s="11">
        <f>[15]Novembro!$H$28</f>
        <v>20.16</v>
      </c>
      <c r="Z19" s="11">
        <f>[15]Novembro!$H$29</f>
        <v>16.920000000000002</v>
      </c>
      <c r="AA19" s="11">
        <f>[15]Novembro!$H$30</f>
        <v>16.920000000000002</v>
      </c>
      <c r="AB19" s="11">
        <f>[15]Novembro!$H$31</f>
        <v>21.96</v>
      </c>
      <c r="AC19" s="11">
        <f>[15]Novembro!$H$32</f>
        <v>11.879999999999999</v>
      </c>
      <c r="AD19" s="11">
        <f>[15]Novembro!$H$33</f>
        <v>22.68</v>
      </c>
      <c r="AE19" s="11">
        <f>[15]Novembro!$H$34</f>
        <v>14.76</v>
      </c>
      <c r="AF19" s="15">
        <f t="shared" si="3"/>
        <v>27</v>
      </c>
      <c r="AG19" s="121">
        <f t="shared" si="4"/>
        <v>17.148000000000003</v>
      </c>
      <c r="AI19" t="s">
        <v>47</v>
      </c>
    </row>
    <row r="20" spans="1:37" x14ac:dyDescent="0.2">
      <c r="A20" s="58" t="s">
        <v>5</v>
      </c>
      <c r="B20" s="11">
        <f>[16]Novembro!$H$5</f>
        <v>17.28</v>
      </c>
      <c r="C20" s="11">
        <f>[16]Novembro!$H$6</f>
        <v>14.76</v>
      </c>
      <c r="D20" s="11">
        <f>[16]Novembro!$H$7</f>
        <v>15.840000000000002</v>
      </c>
      <c r="E20" s="11">
        <f>[16]Novembro!$H$8</f>
        <v>18.720000000000002</v>
      </c>
      <c r="F20" s="11">
        <f>[16]Novembro!$H$9</f>
        <v>15.120000000000001</v>
      </c>
      <c r="G20" s="11">
        <f>[16]Novembro!$H$10</f>
        <v>21.240000000000002</v>
      </c>
      <c r="H20" s="11">
        <f>[16]Novembro!$H$11</f>
        <v>14.76</v>
      </c>
      <c r="I20" s="11">
        <f>[16]Novembro!$H$12</f>
        <v>24.48</v>
      </c>
      <c r="J20" s="11">
        <f>[16]Novembro!$H$13</f>
        <v>10.44</v>
      </c>
      <c r="K20" s="11">
        <f>[16]Novembro!$H$14</f>
        <v>18.36</v>
      </c>
      <c r="L20" s="11">
        <f>[16]Novembro!$H$15</f>
        <v>12.6</v>
      </c>
      <c r="M20" s="11">
        <f>[16]Novembro!$H$16</f>
        <v>5.7600000000000007</v>
      </c>
      <c r="N20" s="11">
        <f>[16]Novembro!$H$17</f>
        <v>17.64</v>
      </c>
      <c r="O20" s="11">
        <f>[16]Novembro!$H$18</f>
        <v>11.16</v>
      </c>
      <c r="P20" s="11">
        <f>[16]Novembro!$H$19</f>
        <v>12.6</v>
      </c>
      <c r="Q20" s="11">
        <f>[16]Novembro!$H$20</f>
        <v>3.9600000000000004</v>
      </c>
      <c r="R20" s="11">
        <f>[16]Novembro!$H$21</f>
        <v>0.36000000000000004</v>
      </c>
      <c r="S20" s="11">
        <f>[16]Novembro!$H$22</f>
        <v>0</v>
      </c>
      <c r="T20" s="11">
        <f>[16]Novembro!$H$23</f>
        <v>8.64</v>
      </c>
      <c r="U20" s="11">
        <f>[16]Novembro!$H$24</f>
        <v>0.36000000000000004</v>
      </c>
      <c r="V20" s="11">
        <f>[16]Novembro!$H$25</f>
        <v>21.96</v>
      </c>
      <c r="W20" s="11">
        <f>[16]Novembro!$H$26</f>
        <v>16.2</v>
      </c>
      <c r="X20" s="11">
        <f>[16]Novembro!$H$27</f>
        <v>13.32</v>
      </c>
      <c r="Y20" s="11">
        <f>[16]Novembro!$H$28</f>
        <v>0</v>
      </c>
      <c r="Z20" s="11">
        <f>[16]Novembro!$H$29</f>
        <v>11.879999999999999</v>
      </c>
      <c r="AA20" s="11">
        <f>[16]Novembro!$H$30</f>
        <v>16.920000000000002</v>
      </c>
      <c r="AB20" s="11">
        <f>[16]Novembro!$H$31</f>
        <v>6.84</v>
      </c>
      <c r="AC20" s="11">
        <f>[16]Novembro!$H$32</f>
        <v>3.9600000000000004</v>
      </c>
      <c r="AD20" s="11">
        <f>[16]Novembro!$H$33</f>
        <v>3.9600000000000004</v>
      </c>
      <c r="AE20" s="11">
        <f>[16]Novembro!$H$34</f>
        <v>17.64</v>
      </c>
      <c r="AF20" s="15">
        <f t="shared" si="3"/>
        <v>24.48</v>
      </c>
      <c r="AG20" s="121">
        <f t="shared" si="4"/>
        <v>11.891999999999998</v>
      </c>
      <c r="AH20" s="12" t="s">
        <v>47</v>
      </c>
      <c r="AJ20" t="s">
        <v>47</v>
      </c>
    </row>
    <row r="21" spans="1:37" x14ac:dyDescent="0.2">
      <c r="A21" s="58" t="s">
        <v>43</v>
      </c>
      <c r="B21" s="11">
        <f>[17]Novembro!$H$5</f>
        <v>8.64</v>
      </c>
      <c r="C21" s="11">
        <f>[17]Novembro!$H$6</f>
        <v>19.440000000000001</v>
      </c>
      <c r="D21" s="11">
        <f>[17]Novembro!$H$7</f>
        <v>16.559999999999999</v>
      </c>
      <c r="E21" s="11">
        <f>[17]Novembro!$H$8</f>
        <v>27</v>
      </c>
      <c r="F21" s="11">
        <f>[17]Novembro!$H$9</f>
        <v>25.2</v>
      </c>
      <c r="G21" s="11">
        <f>[17]Novembro!$H$10</f>
        <v>17.64</v>
      </c>
      <c r="H21" s="11">
        <f>[17]Novembro!$H$11</f>
        <v>8.2799999999999994</v>
      </c>
      <c r="I21" s="11">
        <f>[17]Novembro!$H$12</f>
        <v>20.16</v>
      </c>
      <c r="J21" s="11">
        <f>[17]Novembro!$H$13</f>
        <v>12.24</v>
      </c>
      <c r="K21" s="11">
        <f>[17]Novembro!$H$14</f>
        <v>18</v>
      </c>
      <c r="L21" s="11">
        <f>[17]Novembro!$H$15</f>
        <v>25.92</v>
      </c>
      <c r="M21" s="11">
        <f>[17]Novembro!$H$16</f>
        <v>17.64</v>
      </c>
      <c r="N21" s="11">
        <f>[17]Novembro!$H$17</f>
        <v>28.08</v>
      </c>
      <c r="O21" s="11">
        <f>[17]Novembro!$H$18</f>
        <v>24.840000000000003</v>
      </c>
      <c r="P21" s="11">
        <f>[17]Novembro!$H$19</f>
        <v>22.32</v>
      </c>
      <c r="Q21" s="11">
        <f>[17]Novembro!$H$20</f>
        <v>15.48</v>
      </c>
      <c r="R21" s="11">
        <f>[17]Novembro!$H$21</f>
        <v>19.079999999999998</v>
      </c>
      <c r="S21" s="11">
        <f>[17]Novembro!$H$22</f>
        <v>34.56</v>
      </c>
      <c r="T21" s="11">
        <f>[17]Novembro!$H$23</f>
        <v>25.2</v>
      </c>
      <c r="U21" s="11">
        <f>[17]Novembro!$H$24</f>
        <v>29.880000000000003</v>
      </c>
      <c r="V21" s="11">
        <f>[17]Novembro!$H$25</f>
        <v>25.2</v>
      </c>
      <c r="W21" s="11">
        <f>[17]Novembro!$H$26</f>
        <v>28.44</v>
      </c>
      <c r="X21" s="11">
        <f>[17]Novembro!$H$27</f>
        <v>31.319999999999997</v>
      </c>
      <c r="Y21" s="11">
        <f>[17]Novembro!$H$28</f>
        <v>18.36</v>
      </c>
      <c r="Z21" s="11">
        <f>[17]Novembro!$H$29</f>
        <v>30.6</v>
      </c>
      <c r="AA21" s="11">
        <f>[17]Novembro!$H$30</f>
        <v>28.8</v>
      </c>
      <c r="AB21" s="11">
        <f>[17]Novembro!$H$31</f>
        <v>27</v>
      </c>
      <c r="AC21" s="11">
        <f>[17]Novembro!$H$32</f>
        <v>18.720000000000002</v>
      </c>
      <c r="AD21" s="11">
        <f>[17]Novembro!$H$33</f>
        <v>28.44</v>
      </c>
      <c r="AE21" s="11">
        <f>[17]Novembro!$H$34</f>
        <v>25.92</v>
      </c>
      <c r="AF21" s="15">
        <f t="shared" si="3"/>
        <v>34.56</v>
      </c>
      <c r="AG21" s="121">
        <f t="shared" si="4"/>
        <v>22.631999999999998</v>
      </c>
    </row>
    <row r="22" spans="1:37" x14ac:dyDescent="0.2">
      <c r="A22" s="58" t="s">
        <v>6</v>
      </c>
      <c r="B22" s="11">
        <f>[18]Novembro!$H$5</f>
        <v>9</v>
      </c>
      <c r="C22" s="11">
        <f>[18]Novembro!$H$6</f>
        <v>15.840000000000002</v>
      </c>
      <c r="D22" s="11">
        <f>[18]Novembro!$H$7</f>
        <v>14.76</v>
      </c>
      <c r="E22" s="11">
        <f>[18]Novembro!$H$8</f>
        <v>13.68</v>
      </c>
      <c r="F22" s="11">
        <f>[18]Novembro!$H$9</f>
        <v>17.28</v>
      </c>
      <c r="G22" s="11">
        <f>[18]Novembro!$H$10</f>
        <v>6.12</v>
      </c>
      <c r="H22" s="11">
        <f>[18]Novembro!$H$11</f>
        <v>12.6</v>
      </c>
      <c r="I22" s="11">
        <f>[18]Novembro!$H$12</f>
        <v>10.08</v>
      </c>
      <c r="J22" s="11">
        <f>[18]Novembro!$H$13</f>
        <v>14.4</v>
      </c>
      <c r="K22" s="11">
        <f>[18]Novembro!$H$14</f>
        <v>10.8</v>
      </c>
      <c r="L22" s="11">
        <f>[18]Novembro!$H$15</f>
        <v>17.64</v>
      </c>
      <c r="M22" s="11">
        <f>[18]Novembro!$H$16</f>
        <v>12.24</v>
      </c>
      <c r="N22" s="11">
        <f>[18]Novembro!$H$17</f>
        <v>15.120000000000001</v>
      </c>
      <c r="O22" s="11">
        <f>[18]Novembro!$H$18</f>
        <v>15.48</v>
      </c>
      <c r="P22" s="11">
        <f>[18]Novembro!$H$19</f>
        <v>10.44</v>
      </c>
      <c r="Q22" s="11">
        <f>[18]Novembro!$H$20</f>
        <v>7.2</v>
      </c>
      <c r="R22" s="11">
        <f>[18]Novembro!$H$21</f>
        <v>11.16</v>
      </c>
      <c r="S22" s="11">
        <f>[18]Novembro!$H$22</f>
        <v>7.2</v>
      </c>
      <c r="T22" s="11">
        <f>[18]Novembro!$H$23</f>
        <v>7.2</v>
      </c>
      <c r="U22" s="11">
        <f>[18]Novembro!$H$24</f>
        <v>11.520000000000001</v>
      </c>
      <c r="V22" s="11">
        <f>[18]Novembro!$H$25</f>
        <v>11.16</v>
      </c>
      <c r="W22" s="11">
        <f>[18]Novembro!$H$26</f>
        <v>15.120000000000001</v>
      </c>
      <c r="X22" s="11">
        <f>[18]Novembro!$H$27</f>
        <v>14.4</v>
      </c>
      <c r="Y22" s="11">
        <f>[18]Novembro!$H$28</f>
        <v>9</v>
      </c>
      <c r="Z22" s="11">
        <f>[18]Novembro!$H$29</f>
        <v>10.08</v>
      </c>
      <c r="AA22" s="11">
        <f>[18]Novembro!$H$30</f>
        <v>11.16</v>
      </c>
      <c r="AB22" s="11">
        <f>[18]Novembro!$H$31</f>
        <v>9.7200000000000006</v>
      </c>
      <c r="AC22" s="11">
        <f>[18]Novembro!$H$32</f>
        <v>12.24</v>
      </c>
      <c r="AD22" s="11">
        <f>[18]Novembro!$H$33</f>
        <v>16.2</v>
      </c>
      <c r="AE22" s="11">
        <f>[18]Novembro!$H$34</f>
        <v>12.96</v>
      </c>
      <c r="AF22" s="15">
        <f t="shared" si="3"/>
        <v>17.64</v>
      </c>
      <c r="AG22" s="121">
        <f t="shared" si="4"/>
        <v>12.059999999999999</v>
      </c>
    </row>
    <row r="23" spans="1:37" x14ac:dyDescent="0.2">
      <c r="A23" s="58" t="s">
        <v>7</v>
      </c>
      <c r="B23" s="11">
        <f>[19]Novembro!$H$5</f>
        <v>18</v>
      </c>
      <c r="C23" s="11">
        <f>[19]Novembro!$H$6</f>
        <v>18.36</v>
      </c>
      <c r="D23" s="11">
        <f>[19]Novembro!$H$7</f>
        <v>16.920000000000002</v>
      </c>
      <c r="E23" s="11">
        <f>[19]Novembro!$H$8</f>
        <v>21.6</v>
      </c>
      <c r="F23" s="11">
        <f>[19]Novembro!$H$9</f>
        <v>32.76</v>
      </c>
      <c r="G23" s="11">
        <f>[19]Novembro!$H$10</f>
        <v>18.36</v>
      </c>
      <c r="H23" s="11">
        <f>[19]Novembro!$H$11</f>
        <v>12.6</v>
      </c>
      <c r="I23" s="11">
        <f>[19]Novembro!$H$12</f>
        <v>23.040000000000003</v>
      </c>
      <c r="J23" s="11">
        <f>[19]Novembro!$H$13</f>
        <v>19.079999999999998</v>
      </c>
      <c r="K23" s="11">
        <f>[19]Novembro!$H$14</f>
        <v>18</v>
      </c>
      <c r="L23" s="11">
        <f>[19]Novembro!$H$15</f>
        <v>11.520000000000001</v>
      </c>
      <c r="M23" s="11">
        <f>[19]Novembro!$H$16</f>
        <v>19.440000000000001</v>
      </c>
      <c r="N23" s="11">
        <f>[19]Novembro!$H$17</f>
        <v>21.96</v>
      </c>
      <c r="O23" s="11">
        <f>[19]Novembro!$H$18</f>
        <v>22.32</v>
      </c>
      <c r="P23" s="11">
        <f>[19]Novembro!$H$19</f>
        <v>15.840000000000002</v>
      </c>
      <c r="Q23" s="11">
        <f>[19]Novembro!$H$20</f>
        <v>12.24</v>
      </c>
      <c r="R23" s="11">
        <f>[19]Novembro!$H$21</f>
        <v>11.879999999999999</v>
      </c>
      <c r="S23" s="11">
        <f>[19]Novembro!$H$22</f>
        <v>19.079999999999998</v>
      </c>
      <c r="T23" s="11">
        <f>[19]Novembro!$H$23</f>
        <v>15.120000000000001</v>
      </c>
      <c r="U23" s="11">
        <f>[19]Novembro!$H$24</f>
        <v>15.840000000000002</v>
      </c>
      <c r="V23" s="11">
        <f>[19]Novembro!$H$25</f>
        <v>16.920000000000002</v>
      </c>
      <c r="W23" s="11">
        <f>[19]Novembro!$H$26</f>
        <v>28.44</v>
      </c>
      <c r="X23" s="11">
        <f>[19]Novembro!$H$27</f>
        <v>12.96</v>
      </c>
      <c r="Y23" s="11">
        <f>[19]Novembro!$H$28</f>
        <v>12.6</v>
      </c>
      <c r="Z23" s="11">
        <f>[19]Novembro!$H$29</f>
        <v>18.36</v>
      </c>
      <c r="AA23" s="11">
        <f>[19]Novembro!$H$30</f>
        <v>18</v>
      </c>
      <c r="AB23" s="11">
        <f>[19]Novembro!$H$31</f>
        <v>14.04</v>
      </c>
      <c r="AC23" s="11">
        <f>[19]Novembro!$H$32</f>
        <v>10.8</v>
      </c>
      <c r="AD23" s="11">
        <f>[19]Novembro!$H$33</f>
        <v>18.36</v>
      </c>
      <c r="AE23" s="11">
        <f>[19]Novembro!$H$34</f>
        <v>12.96</v>
      </c>
      <c r="AF23" s="15">
        <f t="shared" si="3"/>
        <v>32.76</v>
      </c>
      <c r="AG23" s="121">
        <f t="shared" si="4"/>
        <v>17.579999999999998</v>
      </c>
    </row>
    <row r="24" spans="1:37" x14ac:dyDescent="0.2">
      <c r="A24" s="58" t="s">
        <v>169</v>
      </c>
      <c r="B24" s="11" t="str">
        <f>[20]Novembro!$H$5</f>
        <v>*</v>
      </c>
      <c r="C24" s="11" t="str">
        <f>[20]Novembro!$H$6</f>
        <v>*</v>
      </c>
      <c r="D24" s="11" t="str">
        <f>[20]Novembro!$H$7</f>
        <v>*</v>
      </c>
      <c r="E24" s="11" t="str">
        <f>[20]Novembro!$H$8</f>
        <v>*</v>
      </c>
      <c r="F24" s="11" t="str">
        <f>[20]Novembro!$H$9</f>
        <v>*</v>
      </c>
      <c r="G24" s="11" t="str">
        <f>[20]Novembro!$H$10</f>
        <v>*</v>
      </c>
      <c r="H24" s="11" t="str">
        <f>[20]Novembro!$H$11</f>
        <v>*</v>
      </c>
      <c r="I24" s="11" t="str">
        <f>[20]Novembro!$H$12</f>
        <v>*</v>
      </c>
      <c r="J24" s="11" t="str">
        <f>[20]Novembro!$H$13</f>
        <v>*</v>
      </c>
      <c r="K24" s="11" t="str">
        <f>[20]Novembro!$H$14</f>
        <v>*</v>
      </c>
      <c r="L24" s="11" t="str">
        <f>[20]Novembro!$H$15</f>
        <v>*</v>
      </c>
      <c r="M24" s="11" t="str">
        <f>[20]Novembro!$H$16</f>
        <v>*</v>
      </c>
      <c r="N24" s="11" t="str">
        <f>[20]Novembro!$H$17</f>
        <v>*</v>
      </c>
      <c r="O24" s="11" t="str">
        <f>[20]Novembro!$H$18</f>
        <v>*</v>
      </c>
      <c r="P24" s="11" t="str">
        <f>[20]Novembro!$H$19</f>
        <v>*</v>
      </c>
      <c r="Q24" s="11" t="str">
        <f>[20]Novembro!$H$20</f>
        <v>*</v>
      </c>
      <c r="R24" s="11" t="str">
        <f>[20]Novembro!$H$21</f>
        <v>*</v>
      </c>
      <c r="S24" s="11" t="str">
        <f>[20]Novembro!$H$22</f>
        <v>*</v>
      </c>
      <c r="T24" s="11" t="str">
        <f>[20]Novembro!$H$23</f>
        <v>*</v>
      </c>
      <c r="U24" s="11" t="str">
        <f>[20]Novembro!$H$24</f>
        <v>*</v>
      </c>
      <c r="V24" s="11" t="str">
        <f>[20]Novembro!$H$25</f>
        <v>*</v>
      </c>
      <c r="W24" s="11" t="str">
        <f>[20]Novembro!$H$25</f>
        <v>*</v>
      </c>
      <c r="X24" s="11" t="str">
        <f>[20]Novembro!$H$27</f>
        <v>*</v>
      </c>
      <c r="Y24" s="11" t="str">
        <f>[20]Novembro!$H$28</f>
        <v>*</v>
      </c>
      <c r="Z24" s="11" t="str">
        <f>[20]Novembro!$H$29</f>
        <v>*</v>
      </c>
      <c r="AA24" s="11" t="str">
        <f>[20]Novembro!$H$30</f>
        <v>*</v>
      </c>
      <c r="AB24" s="11" t="str">
        <f>[20]Novembro!$H$31</f>
        <v>*</v>
      </c>
      <c r="AC24" s="11" t="str">
        <f>[20]Novembro!$H$32</f>
        <v>*</v>
      </c>
      <c r="AD24" s="11" t="str">
        <f>[20]Novembro!$H$33</f>
        <v>*</v>
      </c>
      <c r="AE24" s="11" t="str">
        <f>[20]Novembro!$H$34</f>
        <v>*</v>
      </c>
      <c r="AF24" s="91" t="s">
        <v>226</v>
      </c>
      <c r="AG24" s="112" t="s">
        <v>226</v>
      </c>
      <c r="AJ24" t="s">
        <v>47</v>
      </c>
      <c r="AK24" t="s">
        <v>47</v>
      </c>
    </row>
    <row r="25" spans="1:37" x14ac:dyDescent="0.2">
      <c r="A25" s="58" t="s">
        <v>170</v>
      </c>
      <c r="B25" s="11">
        <f>[21]Novembro!$H$5</f>
        <v>28.08</v>
      </c>
      <c r="C25" s="11">
        <f>[21]Novembro!$H$6</f>
        <v>34.200000000000003</v>
      </c>
      <c r="D25" s="11">
        <f>[21]Novembro!$H$7</f>
        <v>16.559999999999999</v>
      </c>
      <c r="E25" s="11">
        <f>[21]Novembro!$H$8</f>
        <v>29.16</v>
      </c>
      <c r="F25" s="11">
        <f>[21]Novembro!$H$9</f>
        <v>43.92</v>
      </c>
      <c r="G25" s="11">
        <f>[21]Novembro!$H$10</f>
        <v>18.720000000000002</v>
      </c>
      <c r="H25" s="11">
        <f>[21]Novembro!$H$11</f>
        <v>21.6</v>
      </c>
      <c r="I25" s="11">
        <f>[21]Novembro!$H$12</f>
        <v>14.76</v>
      </c>
      <c r="J25" s="11">
        <f>[21]Novembro!$H$13</f>
        <v>20.52</v>
      </c>
      <c r="K25" s="11">
        <f>[21]Novembro!$H$14</f>
        <v>34.56</v>
      </c>
      <c r="L25" s="11">
        <f>[21]Novembro!$H$15</f>
        <v>14.04</v>
      </c>
      <c r="M25" s="11">
        <f>[21]Novembro!$H$16</f>
        <v>27.36</v>
      </c>
      <c r="N25" s="11">
        <f>[21]Novembro!$H$17</f>
        <v>31.319999999999997</v>
      </c>
      <c r="O25" s="11">
        <f>[21]Novembro!$H$18</f>
        <v>19.440000000000001</v>
      </c>
      <c r="P25" s="11">
        <f>[21]Novembro!$H$19</f>
        <v>21.6</v>
      </c>
      <c r="Q25" s="11">
        <f>[21]Novembro!$H$20</f>
        <v>13.68</v>
      </c>
      <c r="R25" s="11">
        <f>[21]Novembro!$H$21</f>
        <v>18</v>
      </c>
      <c r="S25" s="11">
        <f>[21]Novembro!$H$22</f>
        <v>24.840000000000003</v>
      </c>
      <c r="T25" s="11">
        <f>[21]Novembro!$H$23</f>
        <v>23.759999999999998</v>
      </c>
      <c r="U25" s="11">
        <f>[21]Novembro!$H$24</f>
        <v>24.12</v>
      </c>
      <c r="V25" s="11">
        <f>[21]Novembro!$H$25</f>
        <v>32.76</v>
      </c>
      <c r="W25" s="11">
        <f>[21]Novembro!$H$26</f>
        <v>21.96</v>
      </c>
      <c r="X25" s="11">
        <f>[21]Novembro!$H$27</f>
        <v>21.240000000000002</v>
      </c>
      <c r="Y25" s="11">
        <f>[21]Novembro!$H$28</f>
        <v>27.36</v>
      </c>
      <c r="Z25" s="11">
        <f>[21]Novembro!$H$29</f>
        <v>27</v>
      </c>
      <c r="AA25" s="11">
        <f>[21]Novembro!$H$30</f>
        <v>37.080000000000005</v>
      </c>
      <c r="AB25" s="11">
        <f>[21]Novembro!$H$31</f>
        <v>18.720000000000002</v>
      </c>
      <c r="AC25" s="11">
        <f>[21]Novembro!$H$32</f>
        <v>15.840000000000002</v>
      </c>
      <c r="AD25" s="11">
        <f>[21]Novembro!$H$33</f>
        <v>32.04</v>
      </c>
      <c r="AE25" s="11">
        <f>[21]Novembro!$H$34</f>
        <v>19.8</v>
      </c>
      <c r="AF25" s="15">
        <f t="shared" ref="AF25:AF26" si="7">MAX(B25:AE25)</f>
        <v>43.92</v>
      </c>
      <c r="AG25" s="121">
        <f t="shared" ref="AG25:AG26" si="8">AVERAGE(B25:AE25)</f>
        <v>24.468000000000007</v>
      </c>
      <c r="AH25" s="12" t="s">
        <v>47</v>
      </c>
    </row>
    <row r="26" spans="1:37" x14ac:dyDescent="0.2">
      <c r="A26" s="58" t="s">
        <v>171</v>
      </c>
      <c r="B26" s="11">
        <f>[22]Novembro!$H$5</f>
        <v>16.559999999999999</v>
      </c>
      <c r="C26" s="11">
        <f>[22]Novembro!$H$6</f>
        <v>16.920000000000002</v>
      </c>
      <c r="D26" s="11">
        <f>[22]Novembro!$H$7</f>
        <v>23.040000000000003</v>
      </c>
      <c r="E26" s="11">
        <f>[22]Novembro!$H$8</f>
        <v>28.8</v>
      </c>
      <c r="F26" s="11">
        <f>[22]Novembro!$H$9</f>
        <v>32.04</v>
      </c>
      <c r="G26" s="11">
        <f>[22]Novembro!$H$10</f>
        <v>15.840000000000002</v>
      </c>
      <c r="H26" s="11">
        <f>[22]Novembro!$H$11</f>
        <v>13.68</v>
      </c>
      <c r="I26" s="11">
        <f>[22]Novembro!$H$12</f>
        <v>20.16</v>
      </c>
      <c r="J26" s="11">
        <f>[22]Novembro!$H$13</f>
        <v>24.12</v>
      </c>
      <c r="K26" s="11">
        <f>[22]Novembro!$H$14</f>
        <v>15.840000000000002</v>
      </c>
      <c r="L26" s="11">
        <f>[22]Novembro!$H$15</f>
        <v>13.32</v>
      </c>
      <c r="M26" s="11">
        <f>[22]Novembro!$H$16</f>
        <v>16.559999999999999</v>
      </c>
      <c r="N26" s="11">
        <f>[22]Novembro!$H$17</f>
        <v>14.04</v>
      </c>
      <c r="O26" s="11">
        <f>[22]Novembro!$H$18</f>
        <v>16.920000000000002</v>
      </c>
      <c r="P26" s="11">
        <f>[22]Novembro!$H$19</f>
        <v>13.32</v>
      </c>
      <c r="Q26" s="11">
        <f>[22]Novembro!$H$20</f>
        <v>12.24</v>
      </c>
      <c r="R26" s="11">
        <f>[22]Novembro!$H$21</f>
        <v>12.6</v>
      </c>
      <c r="S26" s="11">
        <f>[22]Novembro!$H$22</f>
        <v>17.28</v>
      </c>
      <c r="T26" s="11">
        <f>[22]Novembro!$H$23</f>
        <v>11.879999999999999</v>
      </c>
      <c r="U26" s="11">
        <f>[22]Novembro!$H$24</f>
        <v>12.6</v>
      </c>
      <c r="V26" s="11">
        <f>[22]Novembro!$H$25</f>
        <v>16.2</v>
      </c>
      <c r="W26" s="11">
        <f>[22]Novembro!$H$26</f>
        <v>28.08</v>
      </c>
      <c r="X26" s="11">
        <f>[22]Novembro!$H$27</f>
        <v>16.559999999999999</v>
      </c>
      <c r="Y26" s="11">
        <f>[22]Novembro!$H$28</f>
        <v>11.16</v>
      </c>
      <c r="Z26" s="11">
        <f>[22]Novembro!$H$29</f>
        <v>16.920000000000002</v>
      </c>
      <c r="AA26" s="11">
        <f>[22]Novembro!$H$30</f>
        <v>18</v>
      </c>
      <c r="AB26" s="11">
        <f>[22]Novembro!$H$31</f>
        <v>27</v>
      </c>
      <c r="AC26" s="11">
        <f>[22]Novembro!$H$32</f>
        <v>7.9200000000000008</v>
      </c>
      <c r="AD26" s="11">
        <f>[22]Novembro!$H$33</f>
        <v>15.48</v>
      </c>
      <c r="AE26" s="11">
        <f>[22]Novembro!$H$34</f>
        <v>15.840000000000002</v>
      </c>
      <c r="AF26" s="15">
        <f t="shared" si="7"/>
        <v>32.04</v>
      </c>
      <c r="AG26" s="121">
        <f t="shared" si="8"/>
        <v>17.364000000000008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[23]Novembro!$H$5</f>
        <v>15.120000000000001</v>
      </c>
      <c r="C27" s="11">
        <f>[23]Novembro!$H$6</f>
        <v>20.52</v>
      </c>
      <c r="D27" s="11">
        <f>[23]Novembro!$H$7</f>
        <v>14.04</v>
      </c>
      <c r="E27" s="11">
        <f>[23]Novembro!$H$8</f>
        <v>20.88</v>
      </c>
      <c r="F27" s="11">
        <f>[23]Novembro!$H$9</f>
        <v>42.480000000000004</v>
      </c>
      <c r="G27" s="11">
        <f>[23]Novembro!$H$10</f>
        <v>18</v>
      </c>
      <c r="H27" s="11">
        <f>[23]Novembro!$H$11</f>
        <v>16.2</v>
      </c>
      <c r="I27" s="11">
        <f>[23]Novembro!$H$12</f>
        <v>10.8</v>
      </c>
      <c r="J27" s="11">
        <f>[23]Novembro!$H$13</f>
        <v>14.04</v>
      </c>
      <c r="K27" s="11">
        <f>[23]Novembro!$H$14</f>
        <v>20.88</v>
      </c>
      <c r="L27" s="11">
        <f>[23]Novembro!$H$15</f>
        <v>10.08</v>
      </c>
      <c r="M27" s="11">
        <f>[23]Novembro!$H$16</f>
        <v>25.2</v>
      </c>
      <c r="N27" s="11">
        <f>[23]Novembro!$H$17</f>
        <v>22.68</v>
      </c>
      <c r="O27" s="11">
        <f>[23]Novembro!$H$18</f>
        <v>14.76</v>
      </c>
      <c r="P27" s="11">
        <f>[23]Novembro!$H$19</f>
        <v>14.4</v>
      </c>
      <c r="Q27" s="11">
        <f>[23]Novembro!$H$20</f>
        <v>9.3600000000000012</v>
      </c>
      <c r="R27" s="11">
        <f>[23]Novembro!$H$21</f>
        <v>16.559999999999999</v>
      </c>
      <c r="S27" s="11">
        <f>[23]Novembro!$H$22</f>
        <v>18.720000000000002</v>
      </c>
      <c r="T27" s="11">
        <f>[23]Novembro!$H$23</f>
        <v>20.52</v>
      </c>
      <c r="U27" s="11">
        <f>[23]Novembro!$H$24</f>
        <v>23.759999999999998</v>
      </c>
      <c r="V27" s="11">
        <f>[23]Novembro!$H$25</f>
        <v>21.96</v>
      </c>
      <c r="W27" s="11">
        <f>[23]Novembro!$H$26</f>
        <v>17.64</v>
      </c>
      <c r="X27" s="11">
        <f>[23]Novembro!$H$27</f>
        <v>19.8</v>
      </c>
      <c r="Y27" s="11">
        <f>[23]Novembro!$H$28</f>
        <v>26.64</v>
      </c>
      <c r="Z27" s="11">
        <f>[23]Novembro!$H$29</f>
        <v>26.28</v>
      </c>
      <c r="AA27" s="11">
        <f>[23]Novembro!$H$30</f>
        <v>24.840000000000003</v>
      </c>
      <c r="AB27" s="11">
        <f>[23]Novembro!$H$31</f>
        <v>15.48</v>
      </c>
      <c r="AC27" s="11">
        <f>[23]Novembro!$H$32</f>
        <v>6.84</v>
      </c>
      <c r="AD27" s="11">
        <f>[23]Novembro!$H$33</f>
        <v>25.2</v>
      </c>
      <c r="AE27" s="11">
        <f>[23]Novembro!$H$34</f>
        <v>15.840000000000002</v>
      </c>
      <c r="AF27" s="15">
        <f t="shared" si="3"/>
        <v>42.480000000000004</v>
      </c>
      <c r="AG27" s="121">
        <f t="shared" si="4"/>
        <v>18.984000000000002</v>
      </c>
      <c r="AJ27" t="s">
        <v>47</v>
      </c>
    </row>
    <row r="28" spans="1:37" x14ac:dyDescent="0.2">
      <c r="A28" s="58" t="s">
        <v>9</v>
      </c>
      <c r="B28" s="11">
        <f>[24]Novembro!$H$5</f>
        <v>16.559999999999999</v>
      </c>
      <c r="C28" s="11">
        <f>[24]Novembro!$H$6</f>
        <v>16.559999999999999</v>
      </c>
      <c r="D28" s="11">
        <f>[24]Novembro!$H$7</f>
        <v>15.840000000000002</v>
      </c>
      <c r="E28" s="11">
        <f>[24]Novembro!$H$8</f>
        <v>23.400000000000002</v>
      </c>
      <c r="F28" s="11">
        <f>[24]Novembro!$H$9</f>
        <v>32.4</v>
      </c>
      <c r="G28" s="11">
        <f>[24]Novembro!$H$10</f>
        <v>19.440000000000001</v>
      </c>
      <c r="H28" s="11">
        <f>[24]Novembro!$H$11</f>
        <v>10.8</v>
      </c>
      <c r="I28" s="11">
        <f>[24]Novembro!$H$12</f>
        <v>9.3600000000000012</v>
      </c>
      <c r="J28" s="11">
        <f>[24]Novembro!$H$13</f>
        <v>14.76</v>
      </c>
      <c r="K28" s="11">
        <f>[24]Novembro!$H$14</f>
        <v>16.559999999999999</v>
      </c>
      <c r="L28" s="11">
        <f>[24]Novembro!$H$15</f>
        <v>13.32</v>
      </c>
      <c r="M28" s="11">
        <f>[24]Novembro!$H$16</f>
        <v>16.920000000000002</v>
      </c>
      <c r="N28" s="11">
        <f>[24]Novembro!$H$17</f>
        <v>21.96</v>
      </c>
      <c r="O28" s="11">
        <f>[24]Novembro!$H$18</f>
        <v>17.64</v>
      </c>
      <c r="P28" s="11">
        <f>[24]Novembro!$H$19</f>
        <v>14.76</v>
      </c>
      <c r="Q28" s="11">
        <f>[24]Novembro!$H$20</f>
        <v>11.16</v>
      </c>
      <c r="R28" s="11">
        <f>[24]Novembro!$H$21</f>
        <v>14.76</v>
      </c>
      <c r="S28" s="11">
        <f>[24]Novembro!$H$22</f>
        <v>15.120000000000001</v>
      </c>
      <c r="T28" s="11">
        <f>[24]Novembro!$H$23</f>
        <v>14.76</v>
      </c>
      <c r="U28" s="11">
        <f>[24]Novembro!$H$24</f>
        <v>12.6</v>
      </c>
      <c r="V28" s="11">
        <f>[24]Novembro!$H$25</f>
        <v>14.76</v>
      </c>
      <c r="W28" s="11">
        <f>[24]Novembro!$H$26</f>
        <v>15.48</v>
      </c>
      <c r="X28" s="11">
        <f>[24]Novembro!$H$27</f>
        <v>19.440000000000001</v>
      </c>
      <c r="Y28" s="11">
        <f>[24]Novembro!$H$28</f>
        <v>19.440000000000001</v>
      </c>
      <c r="Z28" s="11">
        <f>[24]Novembro!$H$29</f>
        <v>15.840000000000002</v>
      </c>
      <c r="AA28" s="11">
        <f>[24]Novembro!$H$30</f>
        <v>13.68</v>
      </c>
      <c r="AB28" s="11">
        <f>[24]Novembro!$H$31</f>
        <v>16.2</v>
      </c>
      <c r="AC28" s="11">
        <f>[24]Novembro!$H$32</f>
        <v>10.08</v>
      </c>
      <c r="AD28" s="11">
        <f>[24]Novembro!$H$33</f>
        <v>15.48</v>
      </c>
      <c r="AE28" s="11">
        <f>[24]Novembro!$H$34</f>
        <v>12.96</v>
      </c>
      <c r="AF28" s="15">
        <f t="shared" si="3"/>
        <v>32.4</v>
      </c>
      <c r="AG28" s="121">
        <f t="shared" si="4"/>
        <v>16.068000000000001</v>
      </c>
      <c r="AJ28" t="s">
        <v>47</v>
      </c>
    </row>
    <row r="29" spans="1:37" x14ac:dyDescent="0.2">
      <c r="A29" s="58" t="s">
        <v>42</v>
      </c>
      <c r="B29" s="11">
        <f>[25]Novembro!$H$5</f>
        <v>10.44</v>
      </c>
      <c r="C29" s="11">
        <f>[25]Novembro!$H$6</f>
        <v>15.48</v>
      </c>
      <c r="D29" s="11">
        <f>[25]Novembro!$H$7</f>
        <v>13.32</v>
      </c>
      <c r="E29" s="11">
        <f>[25]Novembro!$H$8</f>
        <v>19.079999999999998</v>
      </c>
      <c r="F29" s="11">
        <f>[25]Novembro!$H$9</f>
        <v>14.4</v>
      </c>
      <c r="G29" s="11">
        <f>[25]Novembro!$H$10</f>
        <v>14.76</v>
      </c>
      <c r="H29" s="11">
        <f>[25]Novembro!$H$11</f>
        <v>6.84</v>
      </c>
      <c r="I29" s="11">
        <f>[25]Novembro!$H$12</f>
        <v>14.4</v>
      </c>
      <c r="J29" s="11">
        <f>[25]Novembro!$H$13</f>
        <v>15.120000000000001</v>
      </c>
      <c r="K29" s="11">
        <f>[25]Novembro!$H$14</f>
        <v>9.3600000000000012</v>
      </c>
      <c r="L29" s="11">
        <f>[25]Novembro!$H$15</f>
        <v>15.840000000000002</v>
      </c>
      <c r="M29" s="11">
        <f>[25]Novembro!$H$16</f>
        <v>14.4</v>
      </c>
      <c r="N29" s="11">
        <f>[25]Novembro!$H$17</f>
        <v>15.48</v>
      </c>
      <c r="O29" s="11">
        <f>[25]Novembro!$H$18</f>
        <v>17.28</v>
      </c>
      <c r="P29" s="11">
        <f>[25]Novembro!$H$19</f>
        <v>6.84</v>
      </c>
      <c r="Q29" s="11">
        <f>[25]Novembro!$H$20</f>
        <v>11.16</v>
      </c>
      <c r="R29" s="11">
        <f>[25]Novembro!$H$21</f>
        <v>6.84</v>
      </c>
      <c r="S29" s="11">
        <f>[25]Novembro!$H$22</f>
        <v>11.520000000000001</v>
      </c>
      <c r="T29" s="11">
        <f>[25]Novembro!$H$23</f>
        <v>7.9200000000000008</v>
      </c>
      <c r="U29" s="11">
        <f>[25]Novembro!$H$24</f>
        <v>7.9200000000000008</v>
      </c>
      <c r="V29" s="11">
        <f>[25]Novembro!$H$25</f>
        <v>11.16</v>
      </c>
      <c r="W29" s="11">
        <f>[25]Novembro!$H$26</f>
        <v>18.720000000000002</v>
      </c>
      <c r="X29" s="11">
        <f>[25]Novembro!$H$27</f>
        <v>11.879999999999999</v>
      </c>
      <c r="Y29" s="11">
        <f>[25]Novembro!$H$28</f>
        <v>16.2</v>
      </c>
      <c r="Z29" s="11">
        <f>[25]Novembro!$H$29</f>
        <v>14.76</v>
      </c>
      <c r="AA29" s="11">
        <f>[25]Novembro!$H$30</f>
        <v>19.8</v>
      </c>
      <c r="AB29" s="11">
        <f>[25]Novembro!$H$31</f>
        <v>11.879999999999999</v>
      </c>
      <c r="AC29" s="11">
        <f>[25]Novembro!$H$32</f>
        <v>6.84</v>
      </c>
      <c r="AD29" s="11">
        <f>[25]Novembro!$H$33</f>
        <v>9.3600000000000012</v>
      </c>
      <c r="AE29" s="11">
        <f>[25]Novembro!$H$34</f>
        <v>12.6</v>
      </c>
      <c r="AF29" s="15">
        <f t="shared" si="3"/>
        <v>19.8</v>
      </c>
      <c r="AG29" s="121">
        <f t="shared" si="4"/>
        <v>12.72</v>
      </c>
      <c r="AI29" t="s">
        <v>47</v>
      </c>
    </row>
    <row r="30" spans="1:37" x14ac:dyDescent="0.2">
      <c r="A30" s="58" t="s">
        <v>10</v>
      </c>
      <c r="B30" s="11">
        <f>[26]Novembro!$H$5</f>
        <v>16.2</v>
      </c>
      <c r="C30" s="11">
        <f>[26]Novembro!$H$6</f>
        <v>19.079999999999998</v>
      </c>
      <c r="D30" s="11">
        <f>[26]Novembro!$H$7</f>
        <v>12.96</v>
      </c>
      <c r="E30" s="11">
        <f>[26]Novembro!$H$8</f>
        <v>17.64</v>
      </c>
      <c r="F30" s="11">
        <f>[26]Novembro!$H$9</f>
        <v>29.880000000000003</v>
      </c>
      <c r="G30" s="11">
        <f>[26]Novembro!$H$10</f>
        <v>18.720000000000002</v>
      </c>
      <c r="H30" s="11">
        <f>[26]Novembro!$H$11</f>
        <v>16.920000000000002</v>
      </c>
      <c r="I30" s="11">
        <f>[26]Novembro!$H$12</f>
        <v>19.8</v>
      </c>
      <c r="J30" s="11">
        <f>[26]Novembro!$H$13</f>
        <v>12.24</v>
      </c>
      <c r="K30" s="11">
        <f>[26]Novembro!$H$14</f>
        <v>14.4</v>
      </c>
      <c r="L30" s="11">
        <f>[26]Novembro!$H$15</f>
        <v>10.8</v>
      </c>
      <c r="M30" s="11">
        <f>[26]Novembro!$H$16</f>
        <v>18</v>
      </c>
      <c r="N30" s="11">
        <f>[26]Novembro!$H$17</f>
        <v>16.559999999999999</v>
      </c>
      <c r="O30" s="11">
        <f>[26]Novembro!$H$18</f>
        <v>16.559999999999999</v>
      </c>
      <c r="P30" s="11">
        <f>[26]Novembro!$H$19</f>
        <v>10.8</v>
      </c>
      <c r="Q30" s="11">
        <f>[26]Novembro!$H$20</f>
        <v>8.64</v>
      </c>
      <c r="R30" s="11">
        <f>[26]Novembro!$H$21</f>
        <v>12.6</v>
      </c>
      <c r="S30" s="11">
        <f>[26]Novembro!$H$22</f>
        <v>16.559999999999999</v>
      </c>
      <c r="T30" s="11">
        <f>[26]Novembro!$H$23</f>
        <v>15.120000000000001</v>
      </c>
      <c r="U30" s="11">
        <f>[26]Novembro!$H$24</f>
        <v>12.6</v>
      </c>
      <c r="V30" s="11">
        <f>[26]Novembro!$H$25</f>
        <v>15.48</v>
      </c>
      <c r="W30" s="11">
        <f>[26]Novembro!$H$26</f>
        <v>11.16</v>
      </c>
      <c r="X30" s="11">
        <f>[26]Novembro!$H$27</f>
        <v>16.559999999999999</v>
      </c>
      <c r="Y30" s="11">
        <f>[26]Novembro!$H$28</f>
        <v>13.68</v>
      </c>
      <c r="Z30" s="11">
        <f>[26]Novembro!$H$29</f>
        <v>20.52</v>
      </c>
      <c r="AA30" s="11">
        <f>[26]Novembro!$H$30</f>
        <v>18.720000000000002</v>
      </c>
      <c r="AB30" s="11">
        <f>[26]Novembro!$H$31</f>
        <v>13.32</v>
      </c>
      <c r="AC30" s="11">
        <f>[26]Novembro!$H$32</f>
        <v>7.2</v>
      </c>
      <c r="AD30" s="11">
        <f>[26]Novembro!$H$33</f>
        <v>19.079999999999998</v>
      </c>
      <c r="AE30" s="11">
        <f>[26]Novembro!$H$34</f>
        <v>10.44</v>
      </c>
      <c r="AF30" s="15">
        <f t="shared" si="3"/>
        <v>29.880000000000003</v>
      </c>
      <c r="AG30" s="121">
        <f t="shared" si="4"/>
        <v>15.408000000000005</v>
      </c>
      <c r="AK30" t="s">
        <v>47</v>
      </c>
    </row>
    <row r="31" spans="1:37" x14ac:dyDescent="0.2">
      <c r="A31" s="58" t="s">
        <v>172</v>
      </c>
      <c r="B31" s="11">
        <f>[27]Novembro!$H$5</f>
        <v>29.52</v>
      </c>
      <c r="C31" s="11">
        <f>[27]Novembro!$H$6</f>
        <v>23.759999999999998</v>
      </c>
      <c r="D31" s="11">
        <f>[27]Novembro!$H$7</f>
        <v>28.8</v>
      </c>
      <c r="E31" s="11">
        <f>[27]Novembro!$H$8</f>
        <v>35.64</v>
      </c>
      <c r="F31" s="11">
        <f>[27]Novembro!$H$9</f>
        <v>39.96</v>
      </c>
      <c r="G31" s="11">
        <f>[27]Novembro!$H$10</f>
        <v>27.36</v>
      </c>
      <c r="H31" s="11">
        <f>[27]Novembro!$H$11</f>
        <v>23.759999999999998</v>
      </c>
      <c r="I31" s="11">
        <f>[27]Novembro!$H$12</f>
        <v>21.240000000000002</v>
      </c>
      <c r="J31" s="11">
        <f>[27]Novembro!$H$13</f>
        <v>27.720000000000002</v>
      </c>
      <c r="K31" s="11">
        <f>[27]Novembro!$H$14</f>
        <v>39.6</v>
      </c>
      <c r="L31" s="11">
        <f>[27]Novembro!$H$15</f>
        <v>21.240000000000002</v>
      </c>
      <c r="M31" s="11">
        <f>[27]Novembro!$H$16</f>
        <v>24.840000000000003</v>
      </c>
      <c r="N31" s="11">
        <f>[27]Novembro!$H$17</f>
        <v>24.840000000000003</v>
      </c>
      <c r="O31" s="11">
        <f>[27]Novembro!$H$18</f>
        <v>25.56</v>
      </c>
      <c r="P31" s="11">
        <f>[27]Novembro!$H$19</f>
        <v>23.759999999999998</v>
      </c>
      <c r="Q31" s="11">
        <f>[27]Novembro!$H$20</f>
        <v>18</v>
      </c>
      <c r="R31" s="11">
        <f>[27]Novembro!$H$21</f>
        <v>19.079999999999998</v>
      </c>
      <c r="S31" s="11">
        <f>[27]Novembro!$H$22</f>
        <v>29.880000000000003</v>
      </c>
      <c r="T31" s="11">
        <f>[27]Novembro!$H$23</f>
        <v>27.720000000000002</v>
      </c>
      <c r="U31" s="11">
        <f>[27]Novembro!$H$24</f>
        <v>20.16</v>
      </c>
      <c r="V31" s="11">
        <f>[27]Novembro!$H$25</f>
        <v>29.52</v>
      </c>
      <c r="W31" s="11">
        <f>[27]Novembro!$H$26</f>
        <v>25.56</v>
      </c>
      <c r="X31" s="11">
        <f>[27]Novembro!$H$27</f>
        <v>32.4</v>
      </c>
      <c r="Y31" s="11">
        <f>[27]Novembro!$H$28</f>
        <v>21.240000000000002</v>
      </c>
      <c r="Z31" s="11">
        <f>[27]Novembro!$H$29</f>
        <v>33.480000000000004</v>
      </c>
      <c r="AA31" s="11">
        <f>[27]Novembro!$H$30</f>
        <v>32.4</v>
      </c>
      <c r="AB31" s="11">
        <f>[27]Novembro!$H$31</f>
        <v>19.440000000000001</v>
      </c>
      <c r="AC31" s="11">
        <f>[27]Novembro!$H$32</f>
        <v>13.68</v>
      </c>
      <c r="AD31" s="11">
        <f>[27]Novembro!$H$33</f>
        <v>25.2</v>
      </c>
      <c r="AE31" s="11">
        <f>[27]Novembro!$H$34</f>
        <v>19.8</v>
      </c>
      <c r="AF31" s="15">
        <f>MAX(B31:AE31)</f>
        <v>39.96</v>
      </c>
      <c r="AG31" s="121">
        <f>AVERAGE(B31:AE31)</f>
        <v>26.172000000000001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[28]Novembro!$H$5</f>
        <v>4.32</v>
      </c>
      <c r="C32" s="11">
        <f>[28]Novembro!$H$6</f>
        <v>1.4400000000000002</v>
      </c>
      <c r="D32" s="11">
        <f>[28]Novembro!$H$7</f>
        <v>3.9600000000000004</v>
      </c>
      <c r="E32" s="11">
        <f>[28]Novembro!$H$8</f>
        <v>9</v>
      </c>
      <c r="F32" s="11">
        <f>[28]Novembro!$H$9</f>
        <v>23.040000000000003</v>
      </c>
      <c r="G32" s="11">
        <f>[28]Novembro!$H$10</f>
        <v>17.28</v>
      </c>
      <c r="H32" s="11">
        <f>[28]Novembro!$H$11</f>
        <v>5.04</v>
      </c>
      <c r="I32" s="11">
        <f>[28]Novembro!$H$12</f>
        <v>0</v>
      </c>
      <c r="J32" s="11">
        <f>[28]Novembro!$H$13</f>
        <v>0</v>
      </c>
      <c r="K32" s="11">
        <f>[28]Novembro!$H$14</f>
        <v>0</v>
      </c>
      <c r="L32" s="11">
        <f>[28]Novembro!$H$15</f>
        <v>0</v>
      </c>
      <c r="M32" s="11" t="str">
        <f>[28]Novembro!$H$16</f>
        <v>*</v>
      </c>
      <c r="N32" s="11" t="str">
        <f>[28]Novembro!$H$17</f>
        <v>*</v>
      </c>
      <c r="O32" s="11" t="str">
        <f>[28]Novembro!$H$18</f>
        <v>*</v>
      </c>
      <c r="P32" s="11" t="str">
        <f>[28]Novembro!$H$19</f>
        <v>*</v>
      </c>
      <c r="Q32" s="11" t="str">
        <f>[28]Novembro!$H$20</f>
        <v>*</v>
      </c>
      <c r="R32" s="11" t="str">
        <f>[28]Novembro!$H$21</f>
        <v>*</v>
      </c>
      <c r="S32" s="11" t="str">
        <f>[28]Novembro!$H$22</f>
        <v>*</v>
      </c>
      <c r="T32" s="11" t="str">
        <f>[28]Novembro!$H$23</f>
        <v>*</v>
      </c>
      <c r="U32" s="11" t="str">
        <f>[28]Novembro!$H$24</f>
        <v>*</v>
      </c>
      <c r="V32" s="11" t="str">
        <f>[28]Novembro!$H$25</f>
        <v>*</v>
      </c>
      <c r="W32" s="11" t="str">
        <f>[28]Novembro!$H$26</f>
        <v>*</v>
      </c>
      <c r="X32" s="11" t="str">
        <f>[28]Novembro!$H$27</f>
        <v>*</v>
      </c>
      <c r="Y32" s="11" t="str">
        <f>[28]Novembro!$H$28</f>
        <v>*</v>
      </c>
      <c r="Z32" s="11" t="str">
        <f>[28]Novembro!$H$29</f>
        <v>*</v>
      </c>
      <c r="AA32" s="11" t="str">
        <f>[28]Novembro!$H$30</f>
        <v>*</v>
      </c>
      <c r="AB32" s="11" t="str">
        <f>[28]Novembro!$H$31</f>
        <v>*</v>
      </c>
      <c r="AC32" s="11" t="str">
        <f>[28]Novembro!$H$32</f>
        <v>*</v>
      </c>
      <c r="AD32" s="11" t="str">
        <f>[28]Novembro!$H$33</f>
        <v>*</v>
      </c>
      <c r="AE32" s="11" t="str">
        <f>[28]Novembro!$H$34</f>
        <v>*</v>
      </c>
      <c r="AF32" s="15">
        <f t="shared" si="3"/>
        <v>23.040000000000003</v>
      </c>
      <c r="AG32" s="121">
        <f t="shared" si="4"/>
        <v>5.825454545454547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[29]Novembro!$H$5</f>
        <v>0</v>
      </c>
      <c r="C33" s="11">
        <f>[29]Novembro!$H$6</f>
        <v>0</v>
      </c>
      <c r="D33" s="11">
        <f>[29]Novembro!$H$7</f>
        <v>0.36000000000000004</v>
      </c>
      <c r="E33" s="11">
        <f>[29]Novembro!$H$8</f>
        <v>5.04</v>
      </c>
      <c r="F33" s="11">
        <f>[29]Novembro!$H$9</f>
        <v>0</v>
      </c>
      <c r="G33" s="11" t="str">
        <f>[29]Novembro!$H$10</f>
        <v>*</v>
      </c>
      <c r="H33" s="11" t="str">
        <f>[29]Novembro!$H$11</f>
        <v>*</v>
      </c>
      <c r="I33" s="11" t="str">
        <f>[29]Novembro!$H$12</f>
        <v>*</v>
      </c>
      <c r="J33" s="11" t="str">
        <f>[29]Novembro!$H$13</f>
        <v>*</v>
      </c>
      <c r="K33" s="11" t="str">
        <f>[29]Novembro!$H$14</f>
        <v>*</v>
      </c>
      <c r="L33" s="11" t="str">
        <f>[29]Novembro!$H$15</f>
        <v>*</v>
      </c>
      <c r="M33" s="11" t="str">
        <f>[29]Novembro!$H$16</f>
        <v>*</v>
      </c>
      <c r="N33" s="11" t="str">
        <f>[29]Novembro!$H$17</f>
        <v>*</v>
      </c>
      <c r="O33" s="11" t="str">
        <f>[29]Novembro!$H$18</f>
        <v>*</v>
      </c>
      <c r="P33" s="11" t="str">
        <f>[29]Novembro!$H$19</f>
        <v>*</v>
      </c>
      <c r="Q33" s="11" t="str">
        <f>[29]Novembro!$H$20</f>
        <v>*</v>
      </c>
      <c r="R33" s="11" t="str">
        <f>[29]Novembro!$H$21</f>
        <v>*</v>
      </c>
      <c r="S33" s="11" t="str">
        <f>[29]Novembro!$H$22</f>
        <v>*</v>
      </c>
      <c r="T33" s="11" t="str">
        <f>[29]Novembro!$H$23</f>
        <v>*</v>
      </c>
      <c r="U33" s="11" t="str">
        <f>[29]Novembro!$H$24</f>
        <v>*</v>
      </c>
      <c r="V33" s="11" t="str">
        <f>[29]Novembro!$H$25</f>
        <v>*</v>
      </c>
      <c r="W33" s="11">
        <f>[29]Novembro!$H$26</f>
        <v>8.2799999999999994</v>
      </c>
      <c r="X33" s="11">
        <f>[29]Novembro!$H$27</f>
        <v>4.6800000000000006</v>
      </c>
      <c r="Y33" s="11">
        <f>[29]Novembro!$H$28</f>
        <v>5.4</v>
      </c>
      <c r="Z33" s="11">
        <f>[29]Novembro!$H$29</f>
        <v>9.7200000000000006</v>
      </c>
      <c r="AA33" s="11">
        <f>[29]Novembro!$H$30</f>
        <v>14.76</v>
      </c>
      <c r="AB33" s="11">
        <f>[29]Novembro!$H$31</f>
        <v>9.7200000000000006</v>
      </c>
      <c r="AC33" s="11">
        <f>[29]Novembro!$H$32</f>
        <v>7.2</v>
      </c>
      <c r="AD33" s="11">
        <f>[29]Novembro!$H$33</f>
        <v>9.3600000000000012</v>
      </c>
      <c r="AE33" s="11">
        <f>[29]Novembro!$H$34</f>
        <v>7.2</v>
      </c>
      <c r="AF33" s="15">
        <f t="shared" si="3"/>
        <v>14.76</v>
      </c>
      <c r="AG33" s="121">
        <f t="shared" si="4"/>
        <v>5.8371428571428572</v>
      </c>
      <c r="AJ33" s="5" t="s">
        <v>47</v>
      </c>
      <c r="AK33" s="5" t="s">
        <v>47</v>
      </c>
    </row>
    <row r="34" spans="1:37" x14ac:dyDescent="0.2">
      <c r="A34" s="58" t="s">
        <v>13</v>
      </c>
      <c r="B34" s="11">
        <f>[30]Novembro!$H$5</f>
        <v>11.879999999999999</v>
      </c>
      <c r="C34" s="11">
        <f>[30]Novembro!$H$6</f>
        <v>19.440000000000001</v>
      </c>
      <c r="D34" s="11">
        <f>[30]Novembro!$H$7</f>
        <v>20.52</v>
      </c>
      <c r="E34" s="11">
        <f>[30]Novembro!$H$8</f>
        <v>24.12</v>
      </c>
      <c r="F34" s="11">
        <f>[30]Novembro!$H$9</f>
        <v>26.28</v>
      </c>
      <c r="G34" s="11">
        <f>[30]Novembro!$H$10</f>
        <v>21.240000000000002</v>
      </c>
      <c r="H34" s="11">
        <f>[30]Novembro!$H$11</f>
        <v>30.240000000000002</v>
      </c>
      <c r="I34" s="11">
        <f>[30]Novembro!$H$12</f>
        <v>14.04</v>
      </c>
      <c r="J34" s="11">
        <f>[30]Novembro!$H$13</f>
        <v>15.120000000000001</v>
      </c>
      <c r="K34" s="11">
        <f>[30]Novembro!$H$14</f>
        <v>19.8</v>
      </c>
      <c r="L34" s="11">
        <f>[30]Novembro!$H$15</f>
        <v>13.32</v>
      </c>
      <c r="M34" s="11">
        <f>[30]Novembro!$H$16</f>
        <v>12.24</v>
      </c>
      <c r="N34" s="11">
        <f>[30]Novembro!$H$17</f>
        <v>33.840000000000003</v>
      </c>
      <c r="O34" s="11">
        <f>[30]Novembro!$H$18</f>
        <v>10.08</v>
      </c>
      <c r="P34" s="11">
        <f>[30]Novembro!$H$19</f>
        <v>14.4</v>
      </c>
      <c r="Q34" s="11">
        <f>[30]Novembro!$H$20</f>
        <v>11.520000000000001</v>
      </c>
      <c r="R34" s="11">
        <f>[30]Novembro!$H$21</f>
        <v>7.9200000000000008</v>
      </c>
      <c r="S34" s="11">
        <f>[30]Novembro!$H$22</f>
        <v>22.68</v>
      </c>
      <c r="T34" s="11">
        <f>[30]Novembro!$H$23</f>
        <v>15.48</v>
      </c>
      <c r="U34" s="11">
        <f>[30]Novembro!$H$24</f>
        <v>13.68</v>
      </c>
      <c r="V34" s="11">
        <f>[30]Novembro!$H$25</f>
        <v>8.64</v>
      </c>
      <c r="W34" s="11">
        <f>[30]Novembro!$H$26</f>
        <v>15.48</v>
      </c>
      <c r="X34" s="11">
        <f>[30]Novembro!$H$27</f>
        <v>11.879999999999999</v>
      </c>
      <c r="Y34" s="11">
        <f>[30]Novembro!$H$28</f>
        <v>16.920000000000002</v>
      </c>
      <c r="Z34" s="11">
        <f>[30]Novembro!$H$29</f>
        <v>16.559999999999999</v>
      </c>
      <c r="AA34" s="11">
        <f>[30]Novembro!$H$30</f>
        <v>20.52</v>
      </c>
      <c r="AB34" s="11">
        <f>[30]Novembro!$H$31</f>
        <v>16.920000000000002</v>
      </c>
      <c r="AC34" s="11">
        <f>[30]Novembro!$H$32</f>
        <v>12.24</v>
      </c>
      <c r="AD34" s="11">
        <f>[30]Novembro!$H$33</f>
        <v>11.879999999999999</v>
      </c>
      <c r="AE34" s="11">
        <f>[30]Novembro!$H$34</f>
        <v>20.52</v>
      </c>
      <c r="AF34" s="15">
        <f t="shared" si="3"/>
        <v>33.840000000000003</v>
      </c>
      <c r="AG34" s="121">
        <f t="shared" si="4"/>
        <v>16.98</v>
      </c>
      <c r="AJ34" t="s">
        <v>47</v>
      </c>
    </row>
    <row r="35" spans="1:37" x14ac:dyDescent="0.2">
      <c r="A35" s="58" t="s">
        <v>173</v>
      </c>
      <c r="B35" s="11">
        <f>[31]Novembro!$H$5</f>
        <v>17.64</v>
      </c>
      <c r="C35" s="11">
        <f>[31]Novembro!$H$6</f>
        <v>18.720000000000002</v>
      </c>
      <c r="D35" s="11">
        <f>[31]Novembro!$H$7</f>
        <v>15.840000000000002</v>
      </c>
      <c r="E35" s="11">
        <f>[31]Novembro!$H$8</f>
        <v>21.240000000000002</v>
      </c>
      <c r="F35" s="11">
        <f>[31]Novembro!$H$9</f>
        <v>26.64</v>
      </c>
      <c r="G35" s="11">
        <f>[31]Novembro!$H$10</f>
        <v>23.759999999999998</v>
      </c>
      <c r="H35" s="11">
        <f>[31]Novembro!$H$11</f>
        <v>11.520000000000001</v>
      </c>
      <c r="I35" s="11">
        <f>[31]Novembro!$H$12</f>
        <v>23.040000000000003</v>
      </c>
      <c r="J35" s="11">
        <f>[31]Novembro!$H$13</f>
        <v>15.840000000000002</v>
      </c>
      <c r="K35" s="11">
        <f>[31]Novembro!$H$14</f>
        <v>16.559999999999999</v>
      </c>
      <c r="L35" s="11">
        <f>[31]Novembro!$H$15</f>
        <v>19.079999999999998</v>
      </c>
      <c r="M35" s="11">
        <f>[31]Novembro!$H$16</f>
        <v>15.120000000000001</v>
      </c>
      <c r="N35" s="11">
        <f>[31]Novembro!$H$17</f>
        <v>25.92</v>
      </c>
      <c r="O35" s="11">
        <f>[31]Novembro!$H$18</f>
        <v>14.04</v>
      </c>
      <c r="P35" s="11">
        <f>[31]Novembro!$H$19</f>
        <v>10.8</v>
      </c>
      <c r="Q35" s="11">
        <f>[31]Novembro!$H$20</f>
        <v>9.3600000000000012</v>
      </c>
      <c r="R35" s="11">
        <f>[31]Novembro!$H$21</f>
        <v>10.8</v>
      </c>
      <c r="S35" s="11">
        <f>[31]Novembro!$H$22</f>
        <v>16.920000000000002</v>
      </c>
      <c r="T35" s="11">
        <f>[31]Novembro!$H$23</f>
        <v>11.879999999999999</v>
      </c>
      <c r="U35" s="11">
        <f>[31]Novembro!$H$24</f>
        <v>11.16</v>
      </c>
      <c r="V35" s="11">
        <f>[31]Novembro!$H$25</f>
        <v>12.24</v>
      </c>
      <c r="W35" s="11">
        <f>[31]Novembro!$H$26</f>
        <v>11.16</v>
      </c>
      <c r="X35" s="11">
        <f>[31]Novembro!$H$27</f>
        <v>11.520000000000001</v>
      </c>
      <c r="Y35" s="11">
        <f>[31]Novembro!$H$28</f>
        <v>14.76</v>
      </c>
      <c r="Z35" s="11">
        <f>[31]Novembro!$H$29</f>
        <v>19.8</v>
      </c>
      <c r="AA35" s="11">
        <f>[31]Novembro!$H$30</f>
        <v>18</v>
      </c>
      <c r="AB35" s="11">
        <f>[31]Novembro!$H$31</f>
        <v>15.840000000000002</v>
      </c>
      <c r="AC35" s="11">
        <f>[31]Novembro!$H$32</f>
        <v>9.7200000000000006</v>
      </c>
      <c r="AD35" s="11">
        <f>[31]Novembro!$H$33</f>
        <v>16.920000000000002</v>
      </c>
      <c r="AE35" s="11">
        <f>[31]Novembro!$H$34</f>
        <v>10.44</v>
      </c>
      <c r="AF35" s="15">
        <f>MAX(B35:AE35)</f>
        <v>26.64</v>
      </c>
      <c r="AG35" s="121">
        <f>AVERAGE(B35:AE35)</f>
        <v>15.876000000000005</v>
      </c>
      <c r="AJ35" t="s">
        <v>47</v>
      </c>
    </row>
    <row r="36" spans="1:37" x14ac:dyDescent="0.2">
      <c r="A36" s="58" t="s">
        <v>144</v>
      </c>
      <c r="B36" s="11" t="str">
        <f>[32]Novembro!$H$5</f>
        <v>*</v>
      </c>
      <c r="C36" s="11" t="str">
        <f>[32]Novembro!$H$6</f>
        <v>*</v>
      </c>
      <c r="D36" s="11" t="str">
        <f>[32]Novembro!$H$7</f>
        <v>*</v>
      </c>
      <c r="E36" s="11" t="str">
        <f>[32]Novembro!$H$8</f>
        <v>*</v>
      </c>
      <c r="F36" s="11" t="str">
        <f>[32]Novembro!$H$9</f>
        <v>*</v>
      </c>
      <c r="G36" s="11" t="str">
        <f>[32]Novembro!$H$10</f>
        <v>*</v>
      </c>
      <c r="H36" s="11" t="str">
        <f>[32]Novembro!$H$11</f>
        <v>*</v>
      </c>
      <c r="I36" s="11" t="str">
        <f>[32]Novembro!$H$12</f>
        <v>*</v>
      </c>
      <c r="J36" s="11" t="str">
        <f>[32]Novembro!$H$13</f>
        <v>*</v>
      </c>
      <c r="K36" s="11" t="str">
        <f>[32]Novembro!$H$14</f>
        <v>*</v>
      </c>
      <c r="L36" s="11" t="str">
        <f>[32]Novembro!$H$15</f>
        <v>*</v>
      </c>
      <c r="M36" s="11" t="str">
        <f>[32]Novembro!$H$16</f>
        <v>*</v>
      </c>
      <c r="N36" s="11" t="str">
        <f>[32]Novembro!$H$17</f>
        <v>*</v>
      </c>
      <c r="O36" s="11" t="str">
        <f>[32]Novembro!$H$18</f>
        <v>*</v>
      </c>
      <c r="P36" s="11" t="str">
        <f>[32]Novembro!$H$19</f>
        <v>*</v>
      </c>
      <c r="Q36" s="11" t="str">
        <f>[32]Novembro!$H$20</f>
        <v>*</v>
      </c>
      <c r="R36" s="11" t="str">
        <f>[32]Novembro!$H$21</f>
        <v>*</v>
      </c>
      <c r="S36" s="11" t="str">
        <f>[32]Novembro!$H$22</f>
        <v>*</v>
      </c>
      <c r="T36" s="11" t="str">
        <f>[32]Novembro!$H$23</f>
        <v>*</v>
      </c>
      <c r="U36" s="11" t="str">
        <f>[32]Novembro!$H$24</f>
        <v>*</v>
      </c>
      <c r="V36" s="11" t="str">
        <f>[32]Novembro!$H$25</f>
        <v>*</v>
      </c>
      <c r="W36" s="11" t="str">
        <f>[32]Novembro!$H$26</f>
        <v>*</v>
      </c>
      <c r="X36" s="11" t="str">
        <f>[32]Novembro!$H$27</f>
        <v>*</v>
      </c>
      <c r="Y36" s="11" t="str">
        <f>[32]Novembro!$H$28</f>
        <v>*</v>
      </c>
      <c r="Z36" s="11" t="str">
        <f>[32]Novembro!$H$29</f>
        <v>*</v>
      </c>
      <c r="AA36" s="11" t="str">
        <f>[32]Novembro!$H$30</f>
        <v>*</v>
      </c>
      <c r="AB36" s="11" t="str">
        <f>[32]Novembro!$H$31</f>
        <v>*</v>
      </c>
      <c r="AC36" s="11" t="str">
        <f>[32]Novembro!$H$32</f>
        <v>*</v>
      </c>
      <c r="AD36" s="11" t="str">
        <f>[32]Novembro!$H$33</f>
        <v>*</v>
      </c>
      <c r="AE36" s="11" t="str">
        <f>[32]Novembro!$H$34</f>
        <v>*</v>
      </c>
      <c r="AF36" s="91" t="s">
        <v>226</v>
      </c>
      <c r="AG36" s="112" t="s">
        <v>226</v>
      </c>
      <c r="AJ36" t="s">
        <v>47</v>
      </c>
    </row>
    <row r="37" spans="1:37" x14ac:dyDescent="0.2">
      <c r="A37" s="58" t="s">
        <v>14</v>
      </c>
      <c r="B37" s="11">
        <f>[33]Novembro!$H$5</f>
        <v>21.96</v>
      </c>
      <c r="C37" s="11">
        <f>[33]Novembro!$H$6</f>
        <v>13.32</v>
      </c>
      <c r="D37" s="11">
        <f>[33]Novembro!$H$7</f>
        <v>22.68</v>
      </c>
      <c r="E37" s="11">
        <f>[33]Novembro!$H$8</f>
        <v>21.6</v>
      </c>
      <c r="F37" s="11">
        <f>[33]Novembro!$H$9</f>
        <v>23.040000000000003</v>
      </c>
      <c r="G37" s="11">
        <f>[33]Novembro!$H$10</f>
        <v>22.32</v>
      </c>
      <c r="H37" s="11">
        <f>[33]Novembro!$H$11</f>
        <v>14.76</v>
      </c>
      <c r="I37" s="11">
        <f>[33]Novembro!$H$12</f>
        <v>15.48</v>
      </c>
      <c r="J37" s="11">
        <f>[33]Novembro!$H$13</f>
        <v>16.559999999999999</v>
      </c>
      <c r="K37" s="11">
        <f>[33]Novembro!$H$14</f>
        <v>12.96</v>
      </c>
      <c r="L37" s="11">
        <f>[33]Novembro!$H$15</f>
        <v>15.840000000000002</v>
      </c>
      <c r="M37" s="11">
        <f>[33]Novembro!$H$16</f>
        <v>20.16</v>
      </c>
      <c r="N37" s="11">
        <f>[33]Novembro!$H$17</f>
        <v>16.559999999999999</v>
      </c>
      <c r="O37" s="11">
        <f>[33]Novembro!$H$18</f>
        <v>24.48</v>
      </c>
      <c r="P37" s="11">
        <f>[33]Novembro!$H$19</f>
        <v>10.8</v>
      </c>
      <c r="Q37" s="11">
        <f>[33]Novembro!$H$20</f>
        <v>11.520000000000001</v>
      </c>
      <c r="R37" s="11">
        <f>[33]Novembro!$H$21</f>
        <v>12.6</v>
      </c>
      <c r="S37" s="11">
        <f>[33]Novembro!$H$22</f>
        <v>14.04</v>
      </c>
      <c r="T37" s="11">
        <f>[33]Novembro!$H$23</f>
        <v>25.92</v>
      </c>
      <c r="U37" s="11">
        <f>[33]Novembro!$H$24</f>
        <v>11.16</v>
      </c>
      <c r="V37" s="11">
        <f>[33]Novembro!$H$25</f>
        <v>22.32</v>
      </c>
      <c r="W37" s="11">
        <f>[33]Novembro!$H$26</f>
        <v>14.04</v>
      </c>
      <c r="X37" s="11">
        <f>[33]Novembro!$H$27</f>
        <v>21.96</v>
      </c>
      <c r="Y37" s="11">
        <f>[33]Novembro!$H$28</f>
        <v>26.28</v>
      </c>
      <c r="Z37" s="11">
        <f>[33]Novembro!$H$29</f>
        <v>19.440000000000001</v>
      </c>
      <c r="AA37" s="11">
        <f>[33]Novembro!$H$30</f>
        <v>17.28</v>
      </c>
      <c r="AB37" s="11">
        <f>[33]Novembro!$H$31</f>
        <v>24.48</v>
      </c>
      <c r="AC37" s="11">
        <f>[33]Novembro!$H$32</f>
        <v>16.559999999999999</v>
      </c>
      <c r="AD37" s="11">
        <f>[33]Novembro!$H$33</f>
        <v>18.720000000000002</v>
      </c>
      <c r="AE37" s="11">
        <f>[33]Novembro!$H$34</f>
        <v>20.52</v>
      </c>
      <c r="AF37" s="15">
        <f t="shared" si="3"/>
        <v>26.28</v>
      </c>
      <c r="AG37" s="121">
        <f t="shared" si="4"/>
        <v>18.312000000000005</v>
      </c>
      <c r="AJ37" t="s">
        <v>47</v>
      </c>
    </row>
    <row r="38" spans="1:37" x14ac:dyDescent="0.2">
      <c r="A38" s="58" t="s">
        <v>174</v>
      </c>
      <c r="B38" s="11">
        <f>[34]Novembro!$H$5</f>
        <v>7.9200000000000008</v>
      </c>
      <c r="C38" s="11">
        <f>[34]Novembro!$H$6</f>
        <v>13.32</v>
      </c>
      <c r="D38" s="11">
        <f>[34]Novembro!$H$7</f>
        <v>8.2799999999999994</v>
      </c>
      <c r="E38" s="11">
        <f>[34]Novembro!$H$8</f>
        <v>5.4</v>
      </c>
      <c r="F38" s="11">
        <f>[34]Novembro!$H$9</f>
        <v>10.8</v>
      </c>
      <c r="G38" s="11">
        <f>[34]Novembro!$H$10</f>
        <v>7.9200000000000008</v>
      </c>
      <c r="H38" s="11">
        <f>[34]Novembro!$H$11</f>
        <v>12.6</v>
      </c>
      <c r="I38" s="11">
        <f>[34]Novembro!$H$12</f>
        <v>8.64</v>
      </c>
      <c r="J38" s="11">
        <f>[34]Novembro!$H$13</f>
        <v>16.2</v>
      </c>
      <c r="K38" s="11">
        <f>[34]Novembro!$H$14</f>
        <v>7.2</v>
      </c>
      <c r="L38" s="11">
        <f>[34]Novembro!$H$15</f>
        <v>6.84</v>
      </c>
      <c r="M38" s="11">
        <f>[34]Novembro!$H$16</f>
        <v>9</v>
      </c>
      <c r="N38" s="11">
        <f>[34]Novembro!$H$17</f>
        <v>14.76</v>
      </c>
      <c r="O38" s="11">
        <f>[34]Novembro!$H$18</f>
        <v>24.12</v>
      </c>
      <c r="P38" s="11">
        <f>[34]Novembro!$H$19</f>
        <v>7.2</v>
      </c>
      <c r="Q38" s="11">
        <f>[34]Novembro!$H$20</f>
        <v>7.2</v>
      </c>
      <c r="R38" s="11">
        <f>[34]Novembro!$H$21</f>
        <v>4.6800000000000006</v>
      </c>
      <c r="S38" s="11">
        <f>[34]Novembro!$H$22</f>
        <v>7.2</v>
      </c>
      <c r="T38" s="11">
        <f>[34]Novembro!$H$23</f>
        <v>24.840000000000003</v>
      </c>
      <c r="U38" s="11">
        <f>[34]Novembro!$H$24</f>
        <v>10.44</v>
      </c>
      <c r="V38" s="11">
        <f>[34]Novembro!$H$25</f>
        <v>18.720000000000002</v>
      </c>
      <c r="W38" s="11">
        <f>[34]Novembro!$H$26</f>
        <v>12.6</v>
      </c>
      <c r="X38" s="11">
        <f>[34]Novembro!$H$27</f>
        <v>4.6800000000000006</v>
      </c>
      <c r="Y38" s="11">
        <f>[34]Novembro!$H$28</f>
        <v>6.84</v>
      </c>
      <c r="Z38" s="11">
        <f>[34]Novembro!$H$29</f>
        <v>7.9200000000000008</v>
      </c>
      <c r="AA38" s="11">
        <f>[34]Novembro!$H$30</f>
        <v>18.720000000000002</v>
      </c>
      <c r="AB38" s="11">
        <f>[34]Novembro!$H$31</f>
        <v>11.879999999999999</v>
      </c>
      <c r="AC38" s="11">
        <f>[34]Novembro!$H$32</f>
        <v>14.4</v>
      </c>
      <c r="AD38" s="11">
        <f>[34]Novembro!$H$33</f>
        <v>10.8</v>
      </c>
      <c r="AE38" s="11">
        <f>[34]Novembro!$H$34</f>
        <v>5.04</v>
      </c>
      <c r="AF38" s="15">
        <f>MAX(B38:AE38)</f>
        <v>24.840000000000003</v>
      </c>
      <c r="AG38" s="121">
        <f>AVERAGE(B38:AE38)</f>
        <v>10.872000000000002</v>
      </c>
    </row>
    <row r="39" spans="1:37" x14ac:dyDescent="0.2">
      <c r="A39" s="58" t="s">
        <v>15</v>
      </c>
      <c r="B39" s="11">
        <f>[35]Novembro!$H$5</f>
        <v>20.88</v>
      </c>
      <c r="C39" s="11">
        <f>[35]Novembro!$H$6</f>
        <v>15.840000000000002</v>
      </c>
      <c r="D39" s="11">
        <f>[35]Novembro!$H$7</f>
        <v>15.120000000000001</v>
      </c>
      <c r="E39" s="11">
        <f>[35]Novembro!$H$8</f>
        <v>18.720000000000002</v>
      </c>
      <c r="F39" s="11">
        <f>[35]Novembro!$H$9</f>
        <v>23.040000000000003</v>
      </c>
      <c r="G39" s="11">
        <f>[35]Novembro!$H$10</f>
        <v>16.559999999999999</v>
      </c>
      <c r="H39" s="11">
        <f>[35]Novembro!$H$11</f>
        <v>11.879999999999999</v>
      </c>
      <c r="I39" s="11">
        <f>[35]Novembro!$H$12</f>
        <v>10.08</v>
      </c>
      <c r="J39" s="11">
        <f>[35]Novembro!$H$13</f>
        <v>13.68</v>
      </c>
      <c r="K39" s="11">
        <f>[35]Novembro!$H$14</f>
        <v>16.2</v>
      </c>
      <c r="L39" s="11">
        <f>[35]Novembro!$H$15</f>
        <v>11.520000000000001</v>
      </c>
      <c r="M39" s="11">
        <f>[35]Novembro!$H$16</f>
        <v>23.400000000000002</v>
      </c>
      <c r="N39" s="11">
        <f>[35]Novembro!$H$17</f>
        <v>21.6</v>
      </c>
      <c r="O39" s="11">
        <f>[35]Novembro!$H$18</f>
        <v>14.04</v>
      </c>
      <c r="P39" s="11">
        <f>[35]Novembro!$H$19</f>
        <v>12.24</v>
      </c>
      <c r="Q39" s="11">
        <f>[35]Novembro!$H$20</f>
        <v>11.520000000000001</v>
      </c>
      <c r="R39" s="11">
        <f>[35]Novembro!$H$21</f>
        <v>12.96</v>
      </c>
      <c r="S39" s="11">
        <f>[35]Novembro!$H$22</f>
        <v>18.720000000000002</v>
      </c>
      <c r="T39" s="11">
        <f>[35]Novembro!$H$23</f>
        <v>21.240000000000002</v>
      </c>
      <c r="U39" s="11">
        <f>[35]Novembro!$H$24</f>
        <v>12.96</v>
      </c>
      <c r="V39" s="11">
        <f>[35]Novembro!$H$25</f>
        <v>15.48</v>
      </c>
      <c r="W39" s="11">
        <f>[35]Novembro!$H$26</f>
        <v>16.559999999999999</v>
      </c>
      <c r="X39" s="11">
        <f>[35]Novembro!$H$27</f>
        <v>14.76</v>
      </c>
      <c r="Y39" s="11">
        <f>[35]Novembro!$H$28</f>
        <v>10.44</v>
      </c>
      <c r="Z39" s="11">
        <f>[35]Novembro!$H$29</f>
        <v>21.96</v>
      </c>
      <c r="AA39" s="11">
        <f>[35]Novembro!$H$30</f>
        <v>17.28</v>
      </c>
      <c r="AB39" s="11">
        <f>[35]Novembro!$H$31</f>
        <v>12.6</v>
      </c>
      <c r="AC39" s="11">
        <f>[35]Novembro!$H$32</f>
        <v>0</v>
      </c>
      <c r="AD39" s="11">
        <f>[35]Novembro!$H$33</f>
        <v>0</v>
      </c>
      <c r="AE39" s="11">
        <f>[35]Novembro!$H$34</f>
        <v>0</v>
      </c>
      <c r="AF39" s="15">
        <f t="shared" si="3"/>
        <v>23.400000000000002</v>
      </c>
      <c r="AG39" s="121">
        <f t="shared" si="4"/>
        <v>14.375999999999999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[36]Novembro!$H$5</f>
        <v>9.7200000000000006</v>
      </c>
      <c r="C40" s="11">
        <f>[36]Novembro!$H$6</f>
        <v>13.32</v>
      </c>
      <c r="D40" s="11">
        <f>[36]Novembro!$H$7</f>
        <v>13.32</v>
      </c>
      <c r="E40" s="11">
        <f>[36]Novembro!$H$8</f>
        <v>15.120000000000001</v>
      </c>
      <c r="F40" s="11">
        <f>[36]Novembro!$H$9</f>
        <v>17.64</v>
      </c>
      <c r="G40" s="11">
        <f>[36]Novembro!$H$10</f>
        <v>13.32</v>
      </c>
      <c r="H40" s="11">
        <f>[36]Novembro!$H$11</f>
        <v>11.520000000000001</v>
      </c>
      <c r="I40" s="11">
        <f>[36]Novembro!$H$12</f>
        <v>10.44</v>
      </c>
      <c r="J40" s="11">
        <f>[36]Novembro!$H$13</f>
        <v>10.8</v>
      </c>
      <c r="K40" s="11">
        <f>[36]Novembro!$H$14</f>
        <v>13.32</v>
      </c>
      <c r="L40" s="11">
        <f>[36]Novembro!$H$15</f>
        <v>8.64</v>
      </c>
      <c r="M40" s="11">
        <f>[36]Novembro!$H$16</f>
        <v>10.08</v>
      </c>
      <c r="N40" s="11">
        <f>[36]Novembro!$H$17</f>
        <v>11.879999999999999</v>
      </c>
      <c r="O40" s="11">
        <f>[36]Novembro!$H$18</f>
        <v>12.6</v>
      </c>
      <c r="P40" s="11">
        <f>[36]Novembro!$H$19</f>
        <v>9</v>
      </c>
      <c r="Q40" s="11">
        <f>[36]Novembro!$H$20</f>
        <v>10.8</v>
      </c>
      <c r="R40" s="11">
        <f>[36]Novembro!$H$21</f>
        <v>6.12</v>
      </c>
      <c r="S40" s="11">
        <f>[36]Novembro!$H$22</f>
        <v>9</v>
      </c>
      <c r="T40" s="11">
        <f>[36]Novembro!$H$23</f>
        <v>7.2</v>
      </c>
      <c r="U40" s="11">
        <f>[36]Novembro!$H$24</f>
        <v>10.8</v>
      </c>
      <c r="V40" s="11">
        <f>[36]Novembro!$H$25</f>
        <v>9.3600000000000012</v>
      </c>
      <c r="W40" s="11">
        <f>[36]Novembro!$H$26</f>
        <v>11.16</v>
      </c>
      <c r="X40" s="11">
        <f>[36]Novembro!$H$27</f>
        <v>0.72000000000000008</v>
      </c>
      <c r="Y40" s="11">
        <f>[36]Novembro!$H$28</f>
        <v>10.08</v>
      </c>
      <c r="Z40" s="11">
        <f>[36]Novembro!$H$29</f>
        <v>13.68</v>
      </c>
      <c r="AA40" s="11">
        <f>[36]Novembro!$H$30</f>
        <v>15.840000000000002</v>
      </c>
      <c r="AB40" s="11">
        <f>[36]Novembro!$H$31</f>
        <v>11.520000000000001</v>
      </c>
      <c r="AC40" s="11">
        <f>[36]Novembro!$H$32</f>
        <v>8.64</v>
      </c>
      <c r="AD40" s="11">
        <f>[36]Novembro!$H$33</f>
        <v>9</v>
      </c>
      <c r="AE40" s="11">
        <f>[36]Novembro!$H$34</f>
        <v>11.16</v>
      </c>
      <c r="AF40" s="15">
        <f t="shared" si="3"/>
        <v>17.64</v>
      </c>
      <c r="AG40" s="121">
        <f t="shared" si="4"/>
        <v>10.859999999999998</v>
      </c>
      <c r="AJ40" t="s">
        <v>47</v>
      </c>
    </row>
    <row r="41" spans="1:37" x14ac:dyDescent="0.2">
      <c r="A41" s="58" t="s">
        <v>175</v>
      </c>
      <c r="B41" s="11">
        <f>[37]Novembro!$H$5</f>
        <v>15.120000000000001</v>
      </c>
      <c r="C41" s="11">
        <f>[37]Novembro!$H$6</f>
        <v>12.24</v>
      </c>
      <c r="D41" s="11">
        <f>[37]Novembro!$H$7</f>
        <v>15.840000000000002</v>
      </c>
      <c r="E41" s="11">
        <f>[37]Novembro!$H$8</f>
        <v>18.36</v>
      </c>
      <c r="F41" s="11">
        <f>[37]Novembro!$H$9</f>
        <v>22.32</v>
      </c>
      <c r="G41" s="11">
        <f>[37]Novembro!$H$10</f>
        <v>20.52</v>
      </c>
      <c r="H41" s="11">
        <f>[37]Novembro!$H$11</f>
        <v>10.44</v>
      </c>
      <c r="I41" s="11">
        <f>[37]Novembro!$H$12</f>
        <v>16.920000000000002</v>
      </c>
      <c r="J41" s="11">
        <f>[37]Novembro!$H$13</f>
        <v>25.2</v>
      </c>
      <c r="K41" s="11">
        <f>[37]Novembro!$H$14</f>
        <v>17.64</v>
      </c>
      <c r="L41" s="11">
        <f>[37]Novembro!$H$15</f>
        <v>18.720000000000002</v>
      </c>
      <c r="M41" s="11">
        <f>[37]Novembro!$H$16</f>
        <v>14.4</v>
      </c>
      <c r="N41" s="11">
        <f>[37]Novembro!$H$17</f>
        <v>33.119999999999997</v>
      </c>
      <c r="O41" s="11">
        <f>[37]Novembro!$H$18</f>
        <v>16.920000000000002</v>
      </c>
      <c r="P41" s="11">
        <f>[37]Novembro!$H$19</f>
        <v>18.720000000000002</v>
      </c>
      <c r="Q41" s="11">
        <f>[37]Novembro!$H$20</f>
        <v>16.2</v>
      </c>
      <c r="R41" s="11">
        <f>[37]Novembro!$H$21</f>
        <v>10.44</v>
      </c>
      <c r="S41" s="11">
        <f>[37]Novembro!$H$22</f>
        <v>14.04</v>
      </c>
      <c r="T41" s="11">
        <f>[37]Novembro!$H$23</f>
        <v>18</v>
      </c>
      <c r="U41" s="11">
        <f>[37]Novembro!$H$24</f>
        <v>14.4</v>
      </c>
      <c r="V41" s="11">
        <f>[37]Novembro!$H$25</f>
        <v>16.920000000000002</v>
      </c>
      <c r="W41" s="11">
        <f>[37]Novembro!$H$26</f>
        <v>16.559999999999999</v>
      </c>
      <c r="X41" s="11">
        <f>[37]Novembro!$H$27</f>
        <v>17.28</v>
      </c>
      <c r="Y41" s="11">
        <f>[37]Novembro!$H$28</f>
        <v>22.32</v>
      </c>
      <c r="Z41" s="11">
        <f>[37]Novembro!$H$29</f>
        <v>11.879999999999999</v>
      </c>
      <c r="AA41" s="11">
        <f>[37]Novembro!$H$30</f>
        <v>19.8</v>
      </c>
      <c r="AB41" s="11">
        <f>[37]Novembro!$H$31</f>
        <v>22.32</v>
      </c>
      <c r="AC41" s="11">
        <f>[37]Novembro!$H$32</f>
        <v>11.879999999999999</v>
      </c>
      <c r="AD41" s="11">
        <f>[37]Novembro!$H$33</f>
        <v>12.96</v>
      </c>
      <c r="AE41" s="11">
        <f>[37]Novembro!$H$34</f>
        <v>14.76</v>
      </c>
      <c r="AF41" s="15">
        <f t="shared" si="3"/>
        <v>33.119999999999997</v>
      </c>
      <c r="AG41" s="121">
        <f t="shared" si="4"/>
        <v>17.208000000000002</v>
      </c>
      <c r="AJ41" t="s">
        <v>47</v>
      </c>
    </row>
    <row r="42" spans="1:37" x14ac:dyDescent="0.2">
      <c r="A42" s="58" t="s">
        <v>17</v>
      </c>
      <c r="B42" s="11">
        <f>[38]Novembro!$H$5</f>
        <v>18</v>
      </c>
      <c r="C42" s="11">
        <f>[38]Novembro!$H$6</f>
        <v>16.2</v>
      </c>
      <c r="D42" s="11">
        <f>[38]Novembro!$H$7</f>
        <v>17.64</v>
      </c>
      <c r="E42" s="11">
        <f>[38]Novembro!$H$8</f>
        <v>25.2</v>
      </c>
      <c r="F42" s="11">
        <f>[38]Novembro!$H$9</f>
        <v>36.36</v>
      </c>
      <c r="G42" s="11">
        <f>[38]Novembro!$H$10</f>
        <v>19.079999999999998</v>
      </c>
      <c r="H42" s="11">
        <f>[38]Novembro!$H$11</f>
        <v>11.16</v>
      </c>
      <c r="I42" s="11">
        <f>[38]Novembro!$H$12</f>
        <v>16.920000000000002</v>
      </c>
      <c r="J42" s="11">
        <f>[38]Novembro!$H$13</f>
        <v>26.28</v>
      </c>
      <c r="K42" s="11">
        <f>[38]Novembro!$H$14</f>
        <v>13.68</v>
      </c>
      <c r="L42" s="11">
        <f>[38]Novembro!$H$15</f>
        <v>15.840000000000002</v>
      </c>
      <c r="M42" s="11">
        <f>[38]Novembro!$H$16</f>
        <v>15.120000000000001</v>
      </c>
      <c r="N42" s="11">
        <f>[38]Novembro!$H$17</f>
        <v>41.76</v>
      </c>
      <c r="O42" s="11">
        <f>[38]Novembro!$H$18</f>
        <v>16.920000000000002</v>
      </c>
      <c r="P42" s="11">
        <f>[38]Novembro!$H$19</f>
        <v>13.68</v>
      </c>
      <c r="Q42" s="11">
        <f>[38]Novembro!$H$20</f>
        <v>11.520000000000001</v>
      </c>
      <c r="R42" s="11">
        <f>[38]Novembro!$H$21</f>
        <v>10.44</v>
      </c>
      <c r="S42" s="11">
        <f>[38]Novembro!$H$22</f>
        <v>12.24</v>
      </c>
      <c r="T42" s="11">
        <f>[38]Novembro!$H$23</f>
        <v>9.7200000000000006</v>
      </c>
      <c r="U42" s="11">
        <f>[38]Novembro!$H$24</f>
        <v>11.520000000000001</v>
      </c>
      <c r="V42" s="11">
        <f>[38]Novembro!$H$25</f>
        <v>12.24</v>
      </c>
      <c r="W42" s="11">
        <f>[38]Novembro!$H$26</f>
        <v>21.96</v>
      </c>
      <c r="X42" s="11">
        <f>[38]Novembro!$H$27</f>
        <v>18</v>
      </c>
      <c r="Y42" s="11">
        <f>[38]Novembro!$H$28</f>
        <v>13.68</v>
      </c>
      <c r="Z42" s="11">
        <f>[38]Novembro!$H$29</f>
        <v>19.440000000000001</v>
      </c>
      <c r="AA42" s="11">
        <f>[38]Novembro!$H$30</f>
        <v>16.920000000000002</v>
      </c>
      <c r="AB42" s="11">
        <f>[38]Novembro!$H$31</f>
        <v>29.880000000000003</v>
      </c>
      <c r="AC42" s="11">
        <f>[38]Novembro!$H$32</f>
        <v>10.08</v>
      </c>
      <c r="AD42" s="11">
        <f>[38]Novembro!$H$33</f>
        <v>15.120000000000001</v>
      </c>
      <c r="AE42" s="11">
        <f>[38]Novembro!$H$34</f>
        <v>12.96</v>
      </c>
      <c r="AF42" s="15">
        <f t="shared" si="3"/>
        <v>41.76</v>
      </c>
      <c r="AG42" s="121">
        <f t="shared" si="4"/>
        <v>17.652000000000001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[39]Novembro!$H$5</f>
        <v>29.52</v>
      </c>
      <c r="C43" s="11">
        <f>[39]Novembro!$H$6</f>
        <v>21.6</v>
      </c>
      <c r="D43" s="11">
        <f>[39]Novembro!$H$7</f>
        <v>12.96</v>
      </c>
      <c r="E43" s="11">
        <f>[39]Novembro!$H$8</f>
        <v>20.52</v>
      </c>
      <c r="F43" s="11">
        <f>[39]Novembro!$H$9</f>
        <v>23.759999999999998</v>
      </c>
      <c r="G43" s="11">
        <f>[39]Novembro!$H$10</f>
        <v>16.559999999999999</v>
      </c>
      <c r="H43" s="11">
        <f>[39]Novembro!$H$11</f>
        <v>18.720000000000002</v>
      </c>
      <c r="I43" s="11">
        <f>[39]Novembro!$H$12</f>
        <v>12.6</v>
      </c>
      <c r="J43" s="11">
        <f>[39]Novembro!$H$13</f>
        <v>28.8</v>
      </c>
      <c r="K43" s="11">
        <f>[39]Novembro!$H$14</f>
        <v>13.68</v>
      </c>
      <c r="L43" s="11">
        <f>[39]Novembro!$H$15</f>
        <v>20.16</v>
      </c>
      <c r="M43" s="11">
        <f>[39]Novembro!$H$16</f>
        <v>21.240000000000002</v>
      </c>
      <c r="N43" s="11">
        <f>[39]Novembro!$H$17</f>
        <v>28.44</v>
      </c>
      <c r="O43" s="11">
        <f>[39]Novembro!$H$18</f>
        <v>30.240000000000002</v>
      </c>
      <c r="P43" s="11">
        <f>[39]Novembro!$H$19</f>
        <v>18.36</v>
      </c>
      <c r="Q43" s="11">
        <f>[39]Novembro!$H$20</f>
        <v>13.32</v>
      </c>
      <c r="R43" s="11">
        <f>[39]Novembro!$H$21</f>
        <v>25.2</v>
      </c>
      <c r="S43" s="11">
        <f>[39]Novembro!$H$22</f>
        <v>20.16</v>
      </c>
      <c r="T43" s="11">
        <f>[39]Novembro!$H$23</f>
        <v>18.720000000000002</v>
      </c>
      <c r="U43" s="11">
        <f>[39]Novembro!$H$24</f>
        <v>19.079999999999998</v>
      </c>
      <c r="V43" s="11">
        <f>[39]Novembro!$H$25</f>
        <v>29.16</v>
      </c>
      <c r="W43" s="11">
        <f>[39]Novembro!$H$26</f>
        <v>16.2</v>
      </c>
      <c r="X43" s="11">
        <f>[39]Novembro!$H$27</f>
        <v>21.6</v>
      </c>
      <c r="Y43" s="11">
        <f>[39]Novembro!$H$28</f>
        <v>25.92</v>
      </c>
      <c r="Z43" s="11">
        <f>[39]Novembro!$H$29</f>
        <v>23.400000000000002</v>
      </c>
      <c r="AA43" s="11">
        <f>[39]Novembro!$H$30</f>
        <v>20.88</v>
      </c>
      <c r="AB43" s="11">
        <f>[39]Novembro!$H$31</f>
        <v>25.56</v>
      </c>
      <c r="AC43" s="11">
        <f>[39]Novembro!$H$32</f>
        <v>12.24</v>
      </c>
      <c r="AD43" s="11">
        <f>[39]Novembro!$H$33</f>
        <v>24.840000000000003</v>
      </c>
      <c r="AE43" s="11">
        <f>[39]Novembro!$H$34</f>
        <v>17.28</v>
      </c>
      <c r="AF43" s="91">
        <f t="shared" si="3"/>
        <v>30.240000000000002</v>
      </c>
      <c r="AG43" s="112">
        <f t="shared" si="4"/>
        <v>21.024000000000004</v>
      </c>
      <c r="AK43" t="s">
        <v>47</v>
      </c>
    </row>
    <row r="44" spans="1:37" x14ac:dyDescent="0.2">
      <c r="A44" s="58" t="s">
        <v>18</v>
      </c>
      <c r="B44" s="11">
        <f>[40]Novembro!$H$5</f>
        <v>28.08</v>
      </c>
      <c r="C44" s="11">
        <f>[40]Novembro!$H$6</f>
        <v>22.32</v>
      </c>
      <c r="D44" s="11">
        <f>[40]Novembro!$H$7</f>
        <v>36.72</v>
      </c>
      <c r="E44" s="11">
        <f>[40]Novembro!$H$8</f>
        <v>20.52</v>
      </c>
      <c r="F44" s="11">
        <f>[40]Novembro!$H$9</f>
        <v>33.119999999999997</v>
      </c>
      <c r="G44" s="11">
        <f>[40]Novembro!$H$10</f>
        <v>13.32</v>
      </c>
      <c r="H44" s="11">
        <f>[40]Novembro!$H$11</f>
        <v>22.68</v>
      </c>
      <c r="I44" s="11">
        <f>[40]Novembro!$H$12</f>
        <v>15.48</v>
      </c>
      <c r="J44" s="11">
        <f>[40]Novembro!$H$13</f>
        <v>24.48</v>
      </c>
      <c r="K44" s="11">
        <f>[40]Novembro!$H$14</f>
        <v>27.36</v>
      </c>
      <c r="L44" s="11">
        <f>[40]Novembro!$H$15</f>
        <v>19.079999999999998</v>
      </c>
      <c r="M44" s="11">
        <f>[40]Novembro!$H$16</f>
        <v>14.04</v>
      </c>
      <c r="N44" s="11">
        <f>[40]Novembro!$H$17</f>
        <v>26.64</v>
      </c>
      <c r="O44" s="11">
        <f>[40]Novembro!$H$18</f>
        <v>23.759999999999998</v>
      </c>
      <c r="P44" s="11">
        <f>[40]Novembro!$H$19</f>
        <v>20.88</v>
      </c>
      <c r="Q44" s="11">
        <f>[40]Novembro!$H$20</f>
        <v>16.2</v>
      </c>
      <c r="R44" s="11">
        <f>[40]Novembro!$H$21</f>
        <v>16.2</v>
      </c>
      <c r="S44" s="11">
        <f>[40]Novembro!$H$22</f>
        <v>16.2</v>
      </c>
      <c r="T44" s="11">
        <f>[40]Novembro!$H$23</f>
        <v>24.48</v>
      </c>
      <c r="U44" s="11">
        <f>[40]Novembro!$H$24</f>
        <v>14.4</v>
      </c>
      <c r="V44" s="11">
        <f>[40]Novembro!$H$25</f>
        <v>24.840000000000003</v>
      </c>
      <c r="W44" s="11">
        <f>[40]Novembro!$H$26</f>
        <v>22.68</v>
      </c>
      <c r="X44" s="11">
        <f>[40]Novembro!$H$27</f>
        <v>19.8</v>
      </c>
      <c r="Y44" s="11">
        <f>[40]Novembro!$H$28</f>
        <v>16.920000000000002</v>
      </c>
      <c r="Z44" s="11">
        <f>[40]Novembro!$H$29</f>
        <v>14.76</v>
      </c>
      <c r="AA44" s="11">
        <f>[40]Novembro!$H$30</f>
        <v>29.52</v>
      </c>
      <c r="AB44" s="11">
        <f>[40]Novembro!$H$31</f>
        <v>24.48</v>
      </c>
      <c r="AC44" s="11">
        <f>[40]Novembro!$H$32</f>
        <v>19.8</v>
      </c>
      <c r="AD44" s="11">
        <f>[40]Novembro!$H$33</f>
        <v>15.840000000000002</v>
      </c>
      <c r="AE44" s="11">
        <f>[40]Novembro!$H$34</f>
        <v>21.6</v>
      </c>
      <c r="AF44" s="15">
        <f t="shared" si="3"/>
        <v>36.72</v>
      </c>
      <c r="AG44" s="121">
        <f t="shared" si="4"/>
        <v>21.54</v>
      </c>
      <c r="AI44" t="s">
        <v>47</v>
      </c>
      <c r="AJ44" t="s">
        <v>47</v>
      </c>
      <c r="AK44" t="s">
        <v>47</v>
      </c>
    </row>
    <row r="45" spans="1:37" x14ac:dyDescent="0.2">
      <c r="A45" s="58" t="s">
        <v>162</v>
      </c>
      <c r="B45" s="11" t="str">
        <f>[41]Novembro!$H$5</f>
        <v>*</v>
      </c>
      <c r="C45" s="11" t="str">
        <f>[41]Novembro!$H$6</f>
        <v>*</v>
      </c>
      <c r="D45" s="11" t="str">
        <f>[41]Novembro!$H$7</f>
        <v>*</v>
      </c>
      <c r="E45" s="11" t="str">
        <f>[41]Novembro!$H$8</f>
        <v>*</v>
      </c>
      <c r="F45" s="11" t="str">
        <f>[41]Novembro!$H$9</f>
        <v>*</v>
      </c>
      <c r="G45" s="11" t="str">
        <f>[41]Novembro!$H$10</f>
        <v>*</v>
      </c>
      <c r="H45" s="11" t="str">
        <f>[41]Novembro!$H$11</f>
        <v>*</v>
      </c>
      <c r="I45" s="11" t="str">
        <f>[41]Novembro!$H$12</f>
        <v>*</v>
      </c>
      <c r="J45" s="11" t="str">
        <f>[41]Novembro!$H$13</f>
        <v>*</v>
      </c>
      <c r="K45" s="11" t="str">
        <f>[41]Novembro!$H$14</f>
        <v>*</v>
      </c>
      <c r="L45" s="11" t="str">
        <f>[41]Novembro!$H$15</f>
        <v>*</v>
      </c>
      <c r="M45" s="11" t="str">
        <f>[41]Novembro!$H$16</f>
        <v>*</v>
      </c>
      <c r="N45" s="11" t="str">
        <f>[41]Novembro!$H$17</f>
        <v>*</v>
      </c>
      <c r="O45" s="11" t="str">
        <f>[41]Novembro!$H$18</f>
        <v>*</v>
      </c>
      <c r="P45" s="11" t="str">
        <f>[41]Novembro!$H$19</f>
        <v>*</v>
      </c>
      <c r="Q45" s="11" t="str">
        <f>[41]Novembro!$H$20</f>
        <v>*</v>
      </c>
      <c r="R45" s="11" t="str">
        <f>[41]Novembro!$H$21</f>
        <v>*</v>
      </c>
      <c r="S45" s="11" t="str">
        <f>[41]Novembro!$H$22</f>
        <v>*</v>
      </c>
      <c r="T45" s="11" t="str">
        <f>[41]Novembro!$H$23</f>
        <v>*</v>
      </c>
      <c r="U45" s="11" t="str">
        <f>[41]Novembro!$H$24</f>
        <v>*</v>
      </c>
      <c r="V45" s="11" t="str">
        <f>[41]Novembro!$H$25</f>
        <v>*</v>
      </c>
      <c r="W45" s="11" t="str">
        <f>[41]Novembro!$H$26</f>
        <v>*</v>
      </c>
      <c r="X45" s="11" t="str">
        <f>[41]Novembro!$H$27</f>
        <v>*</v>
      </c>
      <c r="Y45" s="11" t="str">
        <f>[41]Novembro!$H$28</f>
        <v>*</v>
      </c>
      <c r="Z45" s="11" t="str">
        <f>[41]Novembro!$H$29</f>
        <v>*</v>
      </c>
      <c r="AA45" s="11" t="str">
        <f>[41]Novembro!$H$30</f>
        <v>*</v>
      </c>
      <c r="AB45" s="11" t="str">
        <f>[41]Novembro!$H$31</f>
        <v>*</v>
      </c>
      <c r="AC45" s="11" t="str">
        <f>[41]Novembro!$H$32</f>
        <v>*</v>
      </c>
      <c r="AD45" s="11" t="str">
        <f>[41]Novembro!$H$33</f>
        <v>*</v>
      </c>
      <c r="AE45" s="11" t="str">
        <f>[41]Novembro!$H$34</f>
        <v>*</v>
      </c>
      <c r="AF45" s="91" t="s">
        <v>226</v>
      </c>
      <c r="AG45" s="112" t="s">
        <v>226</v>
      </c>
    </row>
    <row r="46" spans="1:37" x14ac:dyDescent="0.2">
      <c r="A46" s="58" t="s">
        <v>19</v>
      </c>
      <c r="B46" s="11">
        <f>[42]Novembro!$H$5</f>
        <v>15.48</v>
      </c>
      <c r="C46" s="11">
        <f>[42]Novembro!$H$6</f>
        <v>15.120000000000001</v>
      </c>
      <c r="D46" s="11">
        <f>[42]Novembro!$H$7</f>
        <v>13.68</v>
      </c>
      <c r="E46" s="11">
        <f>[42]Novembro!$H$8</f>
        <v>15.840000000000002</v>
      </c>
      <c r="F46" s="11">
        <f>[42]Novembro!$H$9</f>
        <v>25.92</v>
      </c>
      <c r="G46" s="11">
        <f>[42]Novembro!$H$10</f>
        <v>1.4400000000000002</v>
      </c>
      <c r="H46" s="11">
        <f>[42]Novembro!$H$11</f>
        <v>0</v>
      </c>
      <c r="I46" s="11">
        <f>[42]Novembro!$H$12</f>
        <v>0</v>
      </c>
      <c r="J46" s="11">
        <f>[42]Novembro!$H$13</f>
        <v>14.76</v>
      </c>
      <c r="K46" s="11">
        <f>[42]Novembro!$H$14</f>
        <v>12.96</v>
      </c>
      <c r="L46" s="11">
        <f>[42]Novembro!$H$15</f>
        <v>0.72000000000000008</v>
      </c>
      <c r="M46" s="11">
        <f>[42]Novembro!$H$16</f>
        <v>23.759999999999998</v>
      </c>
      <c r="N46" s="11">
        <f>[42]Novembro!$H$17</f>
        <v>18.36</v>
      </c>
      <c r="O46" s="11">
        <f>[42]Novembro!$H$18</f>
        <v>14.4</v>
      </c>
      <c r="P46" s="11">
        <f>[42]Novembro!$H$19</f>
        <v>10.44</v>
      </c>
      <c r="Q46" s="11">
        <f>[42]Novembro!$H$20</f>
        <v>6.48</v>
      </c>
      <c r="R46" s="11">
        <f>[42]Novembro!$H$21</f>
        <v>6.84</v>
      </c>
      <c r="S46" s="11">
        <f>[42]Novembro!$H$22</f>
        <v>14.76</v>
      </c>
      <c r="T46" s="11">
        <f>[42]Novembro!$H$23</f>
        <v>15.120000000000001</v>
      </c>
      <c r="U46" s="11">
        <f>[42]Novembro!$H$24</f>
        <v>15.120000000000001</v>
      </c>
      <c r="V46" s="11">
        <f>[42]Novembro!$H$25</f>
        <v>14.04</v>
      </c>
      <c r="W46" s="11">
        <f>[42]Novembro!$H$26</f>
        <v>7.2</v>
      </c>
      <c r="X46" s="11">
        <f>[42]Novembro!$H$27</f>
        <v>13.68</v>
      </c>
      <c r="Y46" s="11">
        <f>[42]Novembro!$H$28</f>
        <v>5.4</v>
      </c>
      <c r="Z46" s="11">
        <f>[42]Novembro!$H$29</f>
        <v>16.2</v>
      </c>
      <c r="AA46" s="11">
        <f>[42]Novembro!$H$30</f>
        <v>22.68</v>
      </c>
      <c r="AB46" s="11">
        <f>[42]Novembro!$H$31</f>
        <v>3.6</v>
      </c>
      <c r="AC46" s="11">
        <f>[42]Novembro!$H$32</f>
        <v>0</v>
      </c>
      <c r="AD46" s="11">
        <f>[42]Novembro!$H$33</f>
        <v>16.920000000000002</v>
      </c>
      <c r="AE46" s="11">
        <f>[42]Novembro!$H$34</f>
        <v>6.84</v>
      </c>
      <c r="AF46" s="15">
        <f t="shared" si="3"/>
        <v>25.92</v>
      </c>
      <c r="AG46" s="121">
        <f t="shared" si="4"/>
        <v>11.592000000000001</v>
      </c>
      <c r="AH46" s="12" t="s">
        <v>47</v>
      </c>
    </row>
    <row r="47" spans="1:37" x14ac:dyDescent="0.2">
      <c r="A47" s="58" t="s">
        <v>31</v>
      </c>
      <c r="B47" s="11">
        <f>[43]Novembro!$H$5</f>
        <v>19.079999999999998</v>
      </c>
      <c r="C47" s="11">
        <f>[43]Novembro!$H$6</f>
        <v>14.04</v>
      </c>
      <c r="D47" s="11">
        <f>[43]Novembro!$H$7</f>
        <v>14.04</v>
      </c>
      <c r="E47" s="11">
        <f>[43]Novembro!$H$8</f>
        <v>17.28</v>
      </c>
      <c r="F47" s="11">
        <f>[43]Novembro!$H$9</f>
        <v>24.48</v>
      </c>
      <c r="G47" s="11">
        <f>[43]Novembro!$H$10</f>
        <v>24.48</v>
      </c>
      <c r="H47" s="11">
        <f>[43]Novembro!$H$11</f>
        <v>18.36</v>
      </c>
      <c r="I47" s="11">
        <f>[43]Novembro!$H$12</f>
        <v>10.08</v>
      </c>
      <c r="J47" s="11">
        <f>[43]Novembro!$H$13</f>
        <v>9.7200000000000006</v>
      </c>
      <c r="K47" s="11">
        <f>[43]Novembro!$H$14</f>
        <v>14.04</v>
      </c>
      <c r="L47" s="11">
        <f>[43]Novembro!$H$15</f>
        <v>11.879999999999999</v>
      </c>
      <c r="M47" s="11">
        <f>[43]Novembro!$H$16</f>
        <v>14.04</v>
      </c>
      <c r="N47" s="11">
        <f>[43]Novembro!$H$17</f>
        <v>23.040000000000003</v>
      </c>
      <c r="O47" s="11">
        <f>[43]Novembro!$H$18</f>
        <v>13.32</v>
      </c>
      <c r="P47" s="11">
        <f>[43]Novembro!$H$19</f>
        <v>11.16</v>
      </c>
      <c r="Q47" s="11">
        <f>[43]Novembro!$H$20</f>
        <v>9</v>
      </c>
      <c r="R47" s="11">
        <f>[43]Novembro!$H$21</f>
        <v>9.7200000000000006</v>
      </c>
      <c r="S47" s="11">
        <f>[43]Novembro!$H$22</f>
        <v>23.759999999999998</v>
      </c>
      <c r="T47" s="11">
        <f>[43]Novembro!$H$23</f>
        <v>10.08</v>
      </c>
      <c r="U47" s="11">
        <f>[43]Novembro!$H$24</f>
        <v>8.2799999999999994</v>
      </c>
      <c r="V47" s="11">
        <f>[43]Novembro!$H$25</f>
        <v>7.5600000000000005</v>
      </c>
      <c r="W47" s="11">
        <f>[43]Novembro!$H$26</f>
        <v>12.6</v>
      </c>
      <c r="X47" s="11">
        <f>[43]Novembro!$H$27</f>
        <v>10.08</v>
      </c>
      <c r="Y47" s="11">
        <f>[43]Novembro!$H$28</f>
        <v>11.16</v>
      </c>
      <c r="Z47" s="11">
        <f>[43]Novembro!$H$29</f>
        <v>16.920000000000002</v>
      </c>
      <c r="AA47" s="11">
        <f>[43]Novembro!$H$30</f>
        <v>15.48</v>
      </c>
      <c r="AB47" s="11">
        <f>[43]Novembro!$H$31</f>
        <v>16.920000000000002</v>
      </c>
      <c r="AC47" s="11">
        <f>[43]Novembro!$H$32</f>
        <v>8.64</v>
      </c>
      <c r="AD47" s="11">
        <f>[43]Novembro!$H$33</f>
        <v>11.520000000000001</v>
      </c>
      <c r="AE47" s="11">
        <f>[43]Novembro!$H$34</f>
        <v>10.44</v>
      </c>
      <c r="AF47" s="15">
        <f t="shared" si="3"/>
        <v>24.48</v>
      </c>
      <c r="AG47" s="121">
        <f t="shared" si="4"/>
        <v>14.04</v>
      </c>
    </row>
    <row r="48" spans="1:37" x14ac:dyDescent="0.2">
      <c r="A48" s="58" t="s">
        <v>44</v>
      </c>
      <c r="B48" s="11">
        <f>[44]Novembro!$H$5</f>
        <v>25.2</v>
      </c>
      <c r="C48" s="11">
        <f>[44]Novembro!$H$6</f>
        <v>23.759999999999998</v>
      </c>
      <c r="D48" s="11">
        <f>[44]Novembro!$H$7</f>
        <v>21.6</v>
      </c>
      <c r="E48" s="11">
        <f>[44]Novembro!$H$8</f>
        <v>19.440000000000001</v>
      </c>
      <c r="F48" s="11">
        <f>[44]Novembro!$H$9</f>
        <v>27.36</v>
      </c>
      <c r="G48" s="11">
        <f>[44]Novembro!$H$10</f>
        <v>19.8</v>
      </c>
      <c r="H48" s="11">
        <f>[44]Novembro!$H$11</f>
        <v>31.319999999999997</v>
      </c>
      <c r="I48" s="11">
        <f>[44]Novembro!$H$12</f>
        <v>21.6</v>
      </c>
      <c r="J48" s="11">
        <f>[44]Novembro!$H$13</f>
        <v>24.12</v>
      </c>
      <c r="K48" s="11">
        <f>[44]Novembro!$H$14</f>
        <v>19.8</v>
      </c>
      <c r="L48" s="11">
        <f>[44]Novembro!$H$15</f>
        <v>34.92</v>
      </c>
      <c r="M48" s="11">
        <f>[44]Novembro!$H$16</f>
        <v>29.52</v>
      </c>
      <c r="N48" s="11">
        <f>[44]Novembro!$H$17</f>
        <v>24.840000000000003</v>
      </c>
      <c r="O48" s="11">
        <f>[44]Novembro!$H$18</f>
        <v>22.32</v>
      </c>
      <c r="P48" s="11">
        <f>[44]Novembro!$H$19</f>
        <v>14.76</v>
      </c>
      <c r="Q48" s="11">
        <f>[44]Novembro!$H$20</f>
        <v>15.840000000000002</v>
      </c>
      <c r="R48" s="11">
        <f>[44]Novembro!$H$21</f>
        <v>19.8</v>
      </c>
      <c r="S48" s="11">
        <f>[44]Novembro!$H$22</f>
        <v>23.040000000000003</v>
      </c>
      <c r="T48" s="11">
        <f>[44]Novembro!$H$23</f>
        <v>43.56</v>
      </c>
      <c r="U48" s="11">
        <f>[44]Novembro!$H$24</f>
        <v>33.840000000000003</v>
      </c>
      <c r="V48" s="11">
        <f>[44]Novembro!$H$25</f>
        <v>19.8</v>
      </c>
      <c r="W48" s="11">
        <f>[44]Novembro!$H$26</f>
        <v>47.16</v>
      </c>
      <c r="X48" s="11">
        <f>[44]Novembro!$H$27</f>
        <v>15.840000000000002</v>
      </c>
      <c r="Y48" s="11">
        <f>[44]Novembro!$H$28</f>
        <v>14.4</v>
      </c>
      <c r="Z48" s="11">
        <f>[44]Novembro!$H$29</f>
        <v>21.240000000000002</v>
      </c>
      <c r="AA48" s="11">
        <f>[44]Novembro!$H$30</f>
        <v>28.8</v>
      </c>
      <c r="AB48" s="11">
        <f>[44]Novembro!$H$31</f>
        <v>35.28</v>
      </c>
      <c r="AC48" s="11">
        <f>[44]Novembro!$H$32</f>
        <v>20.52</v>
      </c>
      <c r="AD48" s="11">
        <f>[44]Novembro!$H$33</f>
        <v>15.840000000000002</v>
      </c>
      <c r="AE48" s="11">
        <f>[44]Novembro!$H$34</f>
        <v>18.36</v>
      </c>
      <c r="AF48" s="15">
        <f t="shared" si="3"/>
        <v>47.16</v>
      </c>
      <c r="AG48" s="121">
        <f t="shared" si="4"/>
        <v>24.455999999999996</v>
      </c>
      <c r="AH48" s="12" t="s">
        <v>47</v>
      </c>
    </row>
    <row r="49" spans="1:37" x14ac:dyDescent="0.2">
      <c r="A49" s="58" t="s">
        <v>20</v>
      </c>
      <c r="B49" s="11" t="str">
        <f>[45]Novembro!$H$5</f>
        <v>*</v>
      </c>
      <c r="C49" s="11" t="str">
        <f>[45]Novembro!$H$6</f>
        <v>*</v>
      </c>
      <c r="D49" s="11" t="str">
        <f>[45]Novembro!$H$7</f>
        <v>*</v>
      </c>
      <c r="E49" s="11" t="str">
        <f>[45]Novembro!$H$8</f>
        <v>*</v>
      </c>
      <c r="F49" s="11" t="str">
        <f>[45]Novembro!$H$9</f>
        <v>*</v>
      </c>
      <c r="G49" s="11" t="str">
        <f>[45]Novembro!$H$10</f>
        <v>*</v>
      </c>
      <c r="H49" s="11" t="str">
        <f>[45]Novembro!$H$11</f>
        <v>*</v>
      </c>
      <c r="I49" s="11" t="str">
        <f>[45]Novembro!$H$12</f>
        <v>*</v>
      </c>
      <c r="J49" s="11" t="str">
        <f>[45]Novembro!$H$13</f>
        <v>*</v>
      </c>
      <c r="K49" s="11" t="str">
        <f>[45]Novembro!$H$14</f>
        <v>*</v>
      </c>
      <c r="L49" s="11" t="str">
        <f>[45]Novembro!$H$15</f>
        <v>*</v>
      </c>
      <c r="M49" s="11" t="str">
        <f>[45]Novembro!$H$16</f>
        <v>*</v>
      </c>
      <c r="N49" s="11" t="str">
        <f>[45]Novembro!$H$17</f>
        <v>*</v>
      </c>
      <c r="O49" s="11" t="str">
        <f>[45]Novembro!$H$18</f>
        <v>*</v>
      </c>
      <c r="P49" s="11" t="str">
        <f>[45]Novembro!$H$19</f>
        <v>*</v>
      </c>
      <c r="Q49" s="11" t="str">
        <f>[45]Novembro!$H$20</f>
        <v>*</v>
      </c>
      <c r="R49" s="11" t="str">
        <f>[45]Novembro!$H$21</f>
        <v>*</v>
      </c>
      <c r="S49" s="11" t="str">
        <f>[45]Novembro!$H$22</f>
        <v>*</v>
      </c>
      <c r="T49" s="11" t="str">
        <f>[45]Novembro!$H$23</f>
        <v>*</v>
      </c>
      <c r="U49" s="11" t="str">
        <f>[45]Novembro!$H$24</f>
        <v>*</v>
      </c>
      <c r="V49" s="11" t="str">
        <f>[45]Novembro!$H$25</f>
        <v>*</v>
      </c>
      <c r="W49" s="11" t="str">
        <f>[45]Novembro!$H$26</f>
        <v>*</v>
      </c>
      <c r="X49" s="11" t="str">
        <f>[45]Novembro!$H$27</f>
        <v>*</v>
      </c>
      <c r="Y49" s="11" t="str">
        <f>[45]Novembro!$H$28</f>
        <v>*</v>
      </c>
      <c r="Z49" s="11" t="str">
        <f>[45]Novembro!$H$29</f>
        <v>*</v>
      </c>
      <c r="AA49" s="11" t="str">
        <f>[45]Novembro!$H$30</f>
        <v>*</v>
      </c>
      <c r="AB49" s="11" t="str">
        <f>[45]Novembro!$H$31</f>
        <v>*</v>
      </c>
      <c r="AC49" s="11" t="str">
        <f>[45]Novembro!$H$32</f>
        <v>*</v>
      </c>
      <c r="AD49" s="11" t="str">
        <f>[45]Novembro!$H$33</f>
        <v>*</v>
      </c>
      <c r="AE49" s="11" t="str">
        <f>[45]Novembro!$H$34</f>
        <v>*</v>
      </c>
      <c r="AF49" s="15" t="s">
        <v>226</v>
      </c>
      <c r="AG49" s="121" t="s">
        <v>226</v>
      </c>
    </row>
    <row r="50" spans="1:37" s="5" customFormat="1" ht="17.100000000000001" customHeight="1" x14ac:dyDescent="0.2">
      <c r="A50" s="59" t="s">
        <v>33</v>
      </c>
      <c r="B50" s="13">
        <f t="shared" ref="B50:AF50" si="9">MAX(B5:B49)</f>
        <v>34.56</v>
      </c>
      <c r="C50" s="13">
        <f t="shared" si="9"/>
        <v>34.200000000000003</v>
      </c>
      <c r="D50" s="13">
        <f t="shared" si="9"/>
        <v>36.72</v>
      </c>
      <c r="E50" s="13">
        <f t="shared" si="9"/>
        <v>35.64</v>
      </c>
      <c r="F50" s="13">
        <f t="shared" si="9"/>
        <v>43.92</v>
      </c>
      <c r="G50" s="13">
        <f t="shared" si="9"/>
        <v>27.36</v>
      </c>
      <c r="H50" s="13">
        <f t="shared" si="9"/>
        <v>31.319999999999997</v>
      </c>
      <c r="I50" s="13">
        <f t="shared" si="9"/>
        <v>24.48</v>
      </c>
      <c r="J50" s="13">
        <f t="shared" si="9"/>
        <v>28.8</v>
      </c>
      <c r="K50" s="13">
        <f t="shared" si="9"/>
        <v>39.6</v>
      </c>
      <c r="L50" s="13">
        <f t="shared" si="9"/>
        <v>34.92</v>
      </c>
      <c r="M50" s="13">
        <f t="shared" si="9"/>
        <v>29.52</v>
      </c>
      <c r="N50" s="13">
        <f t="shared" si="9"/>
        <v>41.76</v>
      </c>
      <c r="O50" s="13">
        <f t="shared" si="9"/>
        <v>30.240000000000002</v>
      </c>
      <c r="P50" s="13">
        <f t="shared" si="9"/>
        <v>23.759999999999998</v>
      </c>
      <c r="Q50" s="13">
        <f t="shared" si="9"/>
        <v>18</v>
      </c>
      <c r="R50" s="13">
        <f t="shared" si="9"/>
        <v>25.2</v>
      </c>
      <c r="S50" s="13">
        <f t="shared" si="9"/>
        <v>34.56</v>
      </c>
      <c r="T50" s="13">
        <f t="shared" si="9"/>
        <v>43.56</v>
      </c>
      <c r="U50" s="13">
        <f t="shared" si="9"/>
        <v>33.840000000000003</v>
      </c>
      <c r="V50" s="13">
        <f t="shared" si="9"/>
        <v>32.76</v>
      </c>
      <c r="W50" s="13">
        <f t="shared" si="9"/>
        <v>47.16</v>
      </c>
      <c r="X50" s="13">
        <f t="shared" si="9"/>
        <v>32.4</v>
      </c>
      <c r="Y50" s="13">
        <f t="shared" si="9"/>
        <v>27.36</v>
      </c>
      <c r="Z50" s="13">
        <f t="shared" si="9"/>
        <v>33.480000000000004</v>
      </c>
      <c r="AA50" s="13">
        <f t="shared" si="9"/>
        <v>37.080000000000005</v>
      </c>
      <c r="AB50" s="13">
        <f t="shared" si="9"/>
        <v>35.28</v>
      </c>
      <c r="AC50" s="13">
        <f t="shared" si="9"/>
        <v>20.52</v>
      </c>
      <c r="AD50" s="13">
        <f t="shared" si="9"/>
        <v>32.04</v>
      </c>
      <c r="AE50" s="13">
        <f t="shared" si="9"/>
        <v>25.92</v>
      </c>
      <c r="AF50" s="15">
        <f t="shared" si="9"/>
        <v>47.16</v>
      </c>
      <c r="AG50" s="92">
        <f>AVERAGE(AG5:AG49)</f>
        <v>16.315420634920638</v>
      </c>
      <c r="AJ50" s="5" t="s">
        <v>47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52"/>
      <c r="AG52" s="51"/>
      <c r="AI52" t="s">
        <v>47</v>
      </c>
      <c r="AJ52" t="s">
        <v>47</v>
      </c>
      <c r="AK52" t="s">
        <v>47</v>
      </c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  <c r="AK54" t="s">
        <v>47</v>
      </c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  <c r="AJ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7" x14ac:dyDescent="0.2">
      <c r="W65" s="3" t="s">
        <v>47</v>
      </c>
      <c r="Z65" s="3" t="s">
        <v>47</v>
      </c>
    </row>
    <row r="66" spans="7:37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7" x14ac:dyDescent="0.2">
      <c r="K68" s="3" t="s">
        <v>47</v>
      </c>
      <c r="M68" s="3" t="s">
        <v>47</v>
      </c>
      <c r="AK68" t="s">
        <v>47</v>
      </c>
    </row>
    <row r="69" spans="7:37" x14ac:dyDescent="0.2">
      <c r="G69" s="3" t="s">
        <v>47</v>
      </c>
    </row>
    <row r="70" spans="7:37" x14ac:dyDescent="0.2">
      <c r="M70" s="3" t="s">
        <v>47</v>
      </c>
    </row>
    <row r="72" spans="7:37" x14ac:dyDescent="0.2">
      <c r="R72" s="3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K67" sqref="AK6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45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7" s="4" customFormat="1" ht="16.5" customHeight="1" x14ac:dyDescent="0.2">
      <c r="A2" s="176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72"/>
    </row>
    <row r="3" spans="1:37" s="5" customFormat="1" ht="12" customHeight="1" x14ac:dyDescent="0.2">
      <c r="A3" s="177"/>
      <c r="B3" s="178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4">
        <v>30</v>
      </c>
      <c r="AF3" s="116" t="s">
        <v>222</v>
      </c>
    </row>
    <row r="4" spans="1:37" s="5" customFormat="1" ht="13.5" customHeight="1" x14ac:dyDescent="0.2">
      <c r="A4" s="177"/>
      <c r="B4" s="17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75"/>
      <c r="AF4" s="117" t="s">
        <v>35</v>
      </c>
    </row>
    <row r="5" spans="1:37" s="5" customFormat="1" x14ac:dyDescent="0.2">
      <c r="A5" s="96" t="s">
        <v>40</v>
      </c>
      <c r="B5" s="129" t="str">
        <f>[1]Novembro!$I$5</f>
        <v>SO</v>
      </c>
      <c r="C5" s="129" t="str">
        <f>[1]Novembro!$I$6</f>
        <v>L</v>
      </c>
      <c r="D5" s="129" t="str">
        <f>[1]Novembro!$I$7</f>
        <v>NE</v>
      </c>
      <c r="E5" s="129" t="str">
        <f>[1]Novembro!$I$8</f>
        <v>L</v>
      </c>
      <c r="F5" s="129" t="str">
        <f>[1]Novembro!$I$9</f>
        <v>L</v>
      </c>
      <c r="G5" s="129" t="str">
        <f>[1]Novembro!$I$10</f>
        <v>L</v>
      </c>
      <c r="H5" s="129" t="str">
        <f>[1]Novembro!$I$11</f>
        <v>NO</v>
      </c>
      <c r="I5" s="129" t="str">
        <f>[1]Novembro!$I$12</f>
        <v>L</v>
      </c>
      <c r="J5" s="129" t="str">
        <f>[1]Novembro!$I$13</f>
        <v>O</v>
      </c>
      <c r="K5" s="129" t="str">
        <f>[1]Novembro!$I$14</f>
        <v>L</v>
      </c>
      <c r="L5" s="129" t="str">
        <f>[1]Novembro!$I$15</f>
        <v>O</v>
      </c>
      <c r="M5" s="129" t="str">
        <f>[1]Novembro!$I$16</f>
        <v>SO</v>
      </c>
      <c r="N5" s="129" t="str">
        <f>[1]Novembro!$I$17</f>
        <v>O</v>
      </c>
      <c r="O5" s="129" t="str">
        <f>[1]Novembro!$I$18</f>
        <v>NE</v>
      </c>
      <c r="P5" s="129" t="str">
        <f>[1]Novembro!$I$19</f>
        <v>N</v>
      </c>
      <c r="Q5" s="129" t="str">
        <f>[1]Novembro!$I$20</f>
        <v>O</v>
      </c>
      <c r="R5" s="129" t="str">
        <f>[1]Novembro!$I$21</f>
        <v>O</v>
      </c>
      <c r="S5" s="129" t="str">
        <f>[1]Novembro!$I$22</f>
        <v>O</v>
      </c>
      <c r="T5" s="129" t="str">
        <f>[1]Novembro!$I$23</f>
        <v>O</v>
      </c>
      <c r="U5" s="129" t="str">
        <f>[1]Novembro!$I$24</f>
        <v>O</v>
      </c>
      <c r="V5" s="129" t="str">
        <f>[1]Novembro!$I$25</f>
        <v>SO</v>
      </c>
      <c r="W5" s="129" t="str">
        <f>[1]Novembro!$I$26</f>
        <v>SO</v>
      </c>
      <c r="X5" s="129" t="str">
        <f>[1]Novembro!$I$27</f>
        <v>NE</v>
      </c>
      <c r="Y5" s="129" t="str">
        <f>[1]Novembro!$I$28</f>
        <v>O</v>
      </c>
      <c r="Z5" s="129" t="str">
        <f>[1]Novembro!$I$29</f>
        <v>SO</v>
      </c>
      <c r="AA5" s="129" t="str">
        <f>[1]Novembro!$I$30</f>
        <v>SE</v>
      </c>
      <c r="AB5" s="129" t="str">
        <f>[1]Novembro!$I$31</f>
        <v>L</v>
      </c>
      <c r="AC5" s="129" t="str">
        <f>[1]Novembro!$I$32</f>
        <v>L</v>
      </c>
      <c r="AD5" s="129" t="str">
        <f>[1]Novembro!$I$33</f>
        <v>SO</v>
      </c>
      <c r="AE5" s="129" t="str">
        <f>[1]Novembro!$I$34</f>
        <v>L</v>
      </c>
      <c r="AF5" s="130" t="str">
        <f>[1]Novembro!$I$35</f>
        <v>L</v>
      </c>
    </row>
    <row r="6" spans="1:37" x14ac:dyDescent="0.2">
      <c r="A6" s="96" t="s">
        <v>0</v>
      </c>
      <c r="B6" s="11" t="str">
        <f>[2]Novembro!$I$5</f>
        <v>SO</v>
      </c>
      <c r="C6" s="11" t="str">
        <f>[2]Novembro!$I$6</f>
        <v>SO</v>
      </c>
      <c r="D6" s="11" t="str">
        <f>[2]Novembro!$I$7</f>
        <v>SO</v>
      </c>
      <c r="E6" s="11" t="str">
        <f>[2]Novembro!$I$8</f>
        <v>SO</v>
      </c>
      <c r="F6" s="11" t="str">
        <f>[2]Novembro!$I$9</f>
        <v>SO</v>
      </c>
      <c r="G6" s="11" t="str">
        <f>[2]Novembro!$I$10</f>
        <v>SO</v>
      </c>
      <c r="H6" s="11" t="str">
        <f>[2]Novembro!$I$11</f>
        <v>SO</v>
      </c>
      <c r="I6" s="11" t="str">
        <f>[2]Novembro!$I$12</f>
        <v>SO</v>
      </c>
      <c r="J6" s="11" t="str">
        <f>[2]Novembro!$I$13</f>
        <v>SO</v>
      </c>
      <c r="K6" s="11" t="str">
        <f>[2]Novembro!$I$14</f>
        <v>SO</v>
      </c>
      <c r="L6" s="11" t="str">
        <f>[2]Novembro!$I$15</f>
        <v>SO</v>
      </c>
      <c r="M6" s="11" t="str">
        <f>[2]Novembro!$I$16</f>
        <v>SO</v>
      </c>
      <c r="N6" s="11" t="str">
        <f>[2]Novembro!$I$17</f>
        <v>SO</v>
      </c>
      <c r="O6" s="11" t="str">
        <f>[2]Novembro!$I$18</f>
        <v>SO</v>
      </c>
      <c r="P6" s="11" t="str">
        <f>[2]Novembro!$I$19</f>
        <v>SO</v>
      </c>
      <c r="Q6" s="11" t="str">
        <f>[2]Novembro!$I$20</f>
        <v>SO</v>
      </c>
      <c r="R6" s="11" t="str">
        <f>[2]Novembro!$I$21</f>
        <v>SO</v>
      </c>
      <c r="S6" s="11" t="str">
        <f>[2]Novembro!$I$22</f>
        <v>SO</v>
      </c>
      <c r="T6" s="126" t="str">
        <f>[2]Novembro!$I$23</f>
        <v>SO</v>
      </c>
      <c r="U6" s="126" t="str">
        <f>[2]Novembro!$I$24</f>
        <v>SO</v>
      </c>
      <c r="V6" s="126" t="str">
        <f>[2]Novembro!$I$25</f>
        <v>SO</v>
      </c>
      <c r="W6" s="126" t="str">
        <f>[2]Novembro!$I$26</f>
        <v>SO</v>
      </c>
      <c r="X6" s="126" t="str">
        <f>[2]Novembro!$I$27</f>
        <v>SO</v>
      </c>
      <c r="Y6" s="126" t="str">
        <f>[2]Novembro!$I$28</f>
        <v>SO</v>
      </c>
      <c r="Z6" s="126" t="str">
        <f>[2]Novembro!$I$29</f>
        <v>SO</v>
      </c>
      <c r="AA6" s="126" t="str">
        <f>[2]Novembro!$I$30</f>
        <v>SO</v>
      </c>
      <c r="AB6" s="126" t="str">
        <f>[2]Novembro!$I$31</f>
        <v>SO</v>
      </c>
      <c r="AC6" s="126" t="str">
        <f>[2]Novembro!$I$32</f>
        <v>SO</v>
      </c>
      <c r="AD6" s="126" t="str">
        <f>[2]Novembro!$I$33</f>
        <v>SO</v>
      </c>
      <c r="AE6" s="126" t="str">
        <f>[2]Novembro!$I$34</f>
        <v>SO</v>
      </c>
      <c r="AF6" s="122" t="str">
        <f>[2]Novembro!$I$35</f>
        <v>SO</v>
      </c>
    </row>
    <row r="7" spans="1:37" x14ac:dyDescent="0.2">
      <c r="A7" s="96" t="s">
        <v>104</v>
      </c>
      <c r="B7" s="126" t="str">
        <f>[3]Novembro!$I$5</f>
        <v>SE</v>
      </c>
      <c r="C7" s="126" t="str">
        <f>[3]Novembro!$I$6</f>
        <v>L</v>
      </c>
      <c r="D7" s="126" t="str">
        <f>[3]Novembro!$I$7</f>
        <v>N</v>
      </c>
      <c r="E7" s="126" t="str">
        <f>[3]Novembro!$I$8</f>
        <v>N</v>
      </c>
      <c r="F7" s="126" t="str">
        <f>[3]Novembro!$I$9</f>
        <v>NO</v>
      </c>
      <c r="G7" s="126" t="str">
        <f>[3]Novembro!$I$10</f>
        <v>NE</v>
      </c>
      <c r="H7" s="126" t="str">
        <f>[3]Novembro!$I$11</f>
        <v>NE</v>
      </c>
      <c r="I7" s="126" t="str">
        <f>[3]Novembro!$I$12</f>
        <v>N</v>
      </c>
      <c r="J7" s="126" t="str">
        <f>[3]Novembro!$I$13</f>
        <v>NE</v>
      </c>
      <c r="K7" s="126" t="str">
        <f>[3]Novembro!$I$14</f>
        <v>N</v>
      </c>
      <c r="L7" s="126" t="str">
        <f>[3]Novembro!$I$15</f>
        <v>S</v>
      </c>
      <c r="M7" s="126" t="str">
        <f>[3]Novembro!$I$16</f>
        <v>L</v>
      </c>
      <c r="N7" s="126" t="str">
        <f>[3]Novembro!$I$17</f>
        <v>L</v>
      </c>
      <c r="O7" s="126" t="str">
        <f>[3]Novembro!$I$18</f>
        <v>NO</v>
      </c>
      <c r="P7" s="126" t="str">
        <f>[3]Novembro!$I$19</f>
        <v>S</v>
      </c>
      <c r="Q7" s="126" t="str">
        <f>[3]Novembro!$I$20</f>
        <v>SO</v>
      </c>
      <c r="R7" s="126" t="str">
        <f>[3]Novembro!$I$21</f>
        <v>SE</v>
      </c>
      <c r="S7" s="126" t="str">
        <f>[3]Novembro!$I$22</f>
        <v>L</v>
      </c>
      <c r="T7" s="126" t="str">
        <f>[3]Novembro!$I$23</f>
        <v>SE</v>
      </c>
      <c r="U7" s="126" t="str">
        <f>[3]Novembro!$I$24</f>
        <v>SE</v>
      </c>
      <c r="V7" s="126" t="str">
        <f>[3]Novembro!$I$25</f>
        <v>SE</v>
      </c>
      <c r="W7" s="126" t="str">
        <f>[3]Novembro!$I$26</f>
        <v>NE</v>
      </c>
      <c r="X7" s="126" t="str">
        <f>[3]Novembro!$I$27</f>
        <v>O</v>
      </c>
      <c r="Y7" s="126" t="str">
        <f>[3]Novembro!$I$28</f>
        <v>L</v>
      </c>
      <c r="Z7" s="126" t="str">
        <f>[3]Novembro!$I$29</f>
        <v>L</v>
      </c>
      <c r="AA7" s="126" t="str">
        <f>[3]Novembro!$I$30</f>
        <v>L</v>
      </c>
      <c r="AB7" s="126" t="str">
        <f>[3]Novembro!$I$31</f>
        <v>NE</v>
      </c>
      <c r="AC7" s="126" t="str">
        <f>[3]Novembro!$I$32</f>
        <v>SE</v>
      </c>
      <c r="AD7" s="126" t="str">
        <f>[3]Novembro!$I$33</f>
        <v>L</v>
      </c>
      <c r="AE7" s="126" t="str">
        <f>[3]Novembro!$I$34</f>
        <v>SE</v>
      </c>
      <c r="AF7" s="122" t="str">
        <f>[3]Novembro!$I$35</f>
        <v>L</v>
      </c>
    </row>
    <row r="8" spans="1:37" x14ac:dyDescent="0.2">
      <c r="A8" s="96" t="s">
        <v>1</v>
      </c>
      <c r="B8" s="11" t="str">
        <f>[4]Novembro!$I$5</f>
        <v>*</v>
      </c>
      <c r="C8" s="11" t="str">
        <f>[4]Novembro!$I$6</f>
        <v>*</v>
      </c>
      <c r="D8" s="11" t="str">
        <f>[4]Novembro!$I$7</f>
        <v>*</v>
      </c>
      <c r="E8" s="11" t="str">
        <f>[4]Novembro!$I$8</f>
        <v>*</v>
      </c>
      <c r="F8" s="11" t="str">
        <f>[4]Novembro!$I$9</f>
        <v>*</v>
      </c>
      <c r="G8" s="11" t="str">
        <f>[4]Novembro!$I$10</f>
        <v>NO</v>
      </c>
      <c r="H8" s="11" t="str">
        <f>[4]Novembro!$I$11</f>
        <v>L</v>
      </c>
      <c r="I8" s="11" t="str">
        <f>[4]Novembro!$I$12</f>
        <v>SE</v>
      </c>
      <c r="J8" s="11" t="str">
        <f>[4]Novembro!$I$13</f>
        <v>SE</v>
      </c>
      <c r="K8" s="11" t="str">
        <f>[4]Novembro!$I$14</f>
        <v>S</v>
      </c>
      <c r="L8" s="11" t="str">
        <f>[4]Novembro!$I$15</f>
        <v>S</v>
      </c>
      <c r="M8" s="11" t="str">
        <f>[4]Novembro!$I$16</f>
        <v>SE</v>
      </c>
      <c r="N8" s="11" t="str">
        <f>[4]Novembro!$I$17</f>
        <v>SE</v>
      </c>
      <c r="O8" s="11" t="str">
        <f>[4]Novembro!$I$18</f>
        <v>*</v>
      </c>
      <c r="P8" s="11" t="str">
        <f>[4]Novembro!$I$19</f>
        <v>*</v>
      </c>
      <c r="Q8" s="11" t="str">
        <f>[4]Novembro!$I$20</f>
        <v>*</v>
      </c>
      <c r="R8" s="11" t="str">
        <f>[4]Novembro!$I$21</f>
        <v>*</v>
      </c>
      <c r="S8" s="11" t="str">
        <f>[4]Novembro!$I$22</f>
        <v>*</v>
      </c>
      <c r="T8" s="126" t="str">
        <f>[4]Novembro!$I$23</f>
        <v>*</v>
      </c>
      <c r="U8" s="126" t="str">
        <f>[4]Novembro!$I$24</f>
        <v>*</v>
      </c>
      <c r="V8" s="126" t="str">
        <f>[4]Novembro!$I$25</f>
        <v>*</v>
      </c>
      <c r="W8" s="126" t="str">
        <f>[4]Novembro!$I$26</f>
        <v>O</v>
      </c>
      <c r="X8" s="126" t="str">
        <f>[4]Novembro!$I$27</f>
        <v>O</v>
      </c>
      <c r="Y8" s="126" t="str">
        <f>[4]Novembro!$I$28</f>
        <v>NO</v>
      </c>
      <c r="Z8" s="126" t="str">
        <f>[4]Novembro!$I$29</f>
        <v>SE</v>
      </c>
      <c r="AA8" s="126" t="str">
        <f>[4]Novembro!$I$30</f>
        <v>NE</v>
      </c>
      <c r="AB8" s="126" t="str">
        <f>[4]Novembro!$I$31</f>
        <v>NO</v>
      </c>
      <c r="AC8" s="126" t="str">
        <f>[4]Novembro!$I$32</f>
        <v>SE</v>
      </c>
      <c r="AD8" s="126" t="str">
        <f>[4]Novembro!$I$33</f>
        <v>NE</v>
      </c>
      <c r="AE8" s="126" t="str">
        <f>[4]Novembro!$I$34</f>
        <v>*</v>
      </c>
      <c r="AF8" s="122" t="str">
        <f>[4]Novembro!$I$35</f>
        <v>SE</v>
      </c>
    </row>
    <row r="9" spans="1:37" x14ac:dyDescent="0.2">
      <c r="A9" s="96" t="s">
        <v>167</v>
      </c>
      <c r="B9" s="11" t="str">
        <f>[5]Novembro!$I$5</f>
        <v>NE</v>
      </c>
      <c r="C9" s="11" t="str">
        <f>[5]Novembro!$I$6</f>
        <v>L</v>
      </c>
      <c r="D9" s="11" t="str">
        <f>[5]Novembro!$I$7</f>
        <v>N</v>
      </c>
      <c r="E9" s="11" t="str">
        <f>[5]Novembro!$I$8</f>
        <v>NO</v>
      </c>
      <c r="F9" s="11" t="str">
        <f>[5]Novembro!$I$9</f>
        <v>NO</v>
      </c>
      <c r="G9" s="11" t="str">
        <f>[5]Novembro!$I$10</f>
        <v>L</v>
      </c>
      <c r="H9" s="11" t="str">
        <f>[5]Novembro!$I$11</f>
        <v>NE</v>
      </c>
      <c r="I9" s="11" t="str">
        <f>[5]Novembro!$I$12</f>
        <v>L</v>
      </c>
      <c r="J9" s="11" t="str">
        <f>[5]Novembro!$I$13</f>
        <v>NE</v>
      </c>
      <c r="K9" s="11" t="str">
        <f>[5]Novembro!$I$14</f>
        <v>SO</v>
      </c>
      <c r="L9" s="11" t="str">
        <f>[5]Novembro!$I$15</f>
        <v>L</v>
      </c>
      <c r="M9" s="11" t="str">
        <f>[5]Novembro!$I$16</f>
        <v>L</v>
      </c>
      <c r="N9" s="11" t="str">
        <f>[5]Novembro!$I$17</f>
        <v>NE</v>
      </c>
      <c r="O9" s="11" t="str">
        <f>[5]Novembro!$I$18</f>
        <v>O</v>
      </c>
      <c r="P9" s="11" t="str">
        <f>[5]Novembro!$I$19</f>
        <v>SO</v>
      </c>
      <c r="Q9" s="11" t="str">
        <f>[5]Novembro!$I$20</f>
        <v>SO</v>
      </c>
      <c r="R9" s="11" t="str">
        <f>[5]Novembro!$I$21</f>
        <v>L</v>
      </c>
      <c r="S9" s="11" t="str">
        <f>[5]Novembro!$I$22</f>
        <v>NE</v>
      </c>
      <c r="T9" s="126" t="str">
        <f>[5]Novembro!$I$23</f>
        <v>NE</v>
      </c>
      <c r="U9" s="126" t="str">
        <f>[5]Novembro!$I$24</f>
        <v>NE</v>
      </c>
      <c r="V9" s="126" t="str">
        <f>[5]Novembro!$I$25</f>
        <v>L</v>
      </c>
      <c r="W9" s="126" t="str">
        <f>[5]Novembro!$I$26</f>
        <v>NE</v>
      </c>
      <c r="X9" s="126" t="str">
        <f>[5]Novembro!$I$27</f>
        <v>SO</v>
      </c>
      <c r="Y9" s="126" t="str">
        <f>[5]Novembro!$I$28</f>
        <v>SE</v>
      </c>
      <c r="Z9" s="126" t="str">
        <f>[5]Novembro!$I$29</f>
        <v>NE</v>
      </c>
      <c r="AA9" s="126" t="str">
        <f>[5]Novembro!$I$30</f>
        <v>NE</v>
      </c>
      <c r="AB9" s="126" t="str">
        <f>[5]Novembro!$I$31</f>
        <v>SO</v>
      </c>
      <c r="AC9" s="126" t="str">
        <f>[5]Novembro!$I$32</f>
        <v>SE</v>
      </c>
      <c r="AD9" s="126" t="str">
        <f>[5]Novembro!$I$33</f>
        <v>L</v>
      </c>
      <c r="AE9" s="126" t="str">
        <f>[5]Novembro!$I$34</f>
        <v>NE</v>
      </c>
      <c r="AF9" s="135" t="str">
        <f>[5]Novembro!$I$35</f>
        <v>NE</v>
      </c>
    </row>
    <row r="10" spans="1:37" x14ac:dyDescent="0.2">
      <c r="A10" s="96" t="s">
        <v>111</v>
      </c>
      <c r="B10" s="11" t="str">
        <f>[6]Novembro!$I$5</f>
        <v>*</v>
      </c>
      <c r="C10" s="11" t="str">
        <f>[6]Novembro!$I$6</f>
        <v>*</v>
      </c>
      <c r="D10" s="11" t="str">
        <f>[6]Novembro!$I$7</f>
        <v>*</v>
      </c>
      <c r="E10" s="11" t="str">
        <f>[6]Novembro!$I$8</f>
        <v>*</v>
      </c>
      <c r="F10" s="11" t="str">
        <f>[6]Novembro!$I$9</f>
        <v>*</v>
      </c>
      <c r="G10" s="11" t="str">
        <f>[6]Novembro!$I$10</f>
        <v>*</v>
      </c>
      <c r="H10" s="11" t="str">
        <f>[6]Novembro!$I$11</f>
        <v>*</v>
      </c>
      <c r="I10" s="11" t="str">
        <f>[6]Novembro!$I$12</f>
        <v>*</v>
      </c>
      <c r="J10" s="11" t="str">
        <f>[6]Novembro!$I$13</f>
        <v>*</v>
      </c>
      <c r="K10" s="11" t="str">
        <f>[6]Novembro!$I$14</f>
        <v>*</v>
      </c>
      <c r="L10" s="11" t="str">
        <f>[6]Novembro!$I$15</f>
        <v>*</v>
      </c>
      <c r="M10" s="11" t="str">
        <f>[6]Novembro!$I$16</f>
        <v>*</v>
      </c>
      <c r="N10" s="11" t="str">
        <f>[6]Novembro!$I$17</f>
        <v>*</v>
      </c>
      <c r="O10" s="11" t="str">
        <f>[6]Novembro!$I$18</f>
        <v>*</v>
      </c>
      <c r="P10" s="11" t="str">
        <f>[6]Novembro!$I$19</f>
        <v>*</v>
      </c>
      <c r="Q10" s="11" t="str">
        <f>[6]Novembro!$I$20</f>
        <v>*</v>
      </c>
      <c r="R10" s="11" t="str">
        <f>[6]Novembro!$I$21</f>
        <v>*</v>
      </c>
      <c r="S10" s="11" t="str">
        <f>[6]Novembro!$I$22</f>
        <v>*</v>
      </c>
      <c r="T10" s="126" t="str">
        <f>[6]Novembro!$I$23</f>
        <v>*</v>
      </c>
      <c r="U10" s="126" t="str">
        <f>[6]Novembro!$I$24</f>
        <v>*</v>
      </c>
      <c r="V10" s="126" t="str">
        <f>[6]Novembro!$I$25</f>
        <v>*</v>
      </c>
      <c r="W10" s="126" t="str">
        <f>[6]Novembro!$I$26</f>
        <v>*</v>
      </c>
      <c r="X10" s="126" t="str">
        <f>[6]Novembro!$I$27</f>
        <v>*</v>
      </c>
      <c r="Y10" s="126" t="str">
        <f>[6]Novembro!$I$28</f>
        <v>*</v>
      </c>
      <c r="Z10" s="126" t="str">
        <f>[6]Novembro!$I$29</f>
        <v>*</v>
      </c>
      <c r="AA10" s="126" t="str">
        <f>[6]Novembro!$I$30</f>
        <v>*</v>
      </c>
      <c r="AB10" s="126" t="str">
        <f>[6]Novembro!$I$31</f>
        <v>*</v>
      </c>
      <c r="AC10" s="126" t="str">
        <f>[6]Novembro!$I$32</f>
        <v>*</v>
      </c>
      <c r="AD10" s="126" t="str">
        <f>[6]Novembro!$I$33</f>
        <v>*</v>
      </c>
      <c r="AE10" s="126" t="str">
        <f>[6]Novembro!$I$34</f>
        <v>*</v>
      </c>
      <c r="AF10" s="135" t="str">
        <f>[6]Novembro!$I$35</f>
        <v>*</v>
      </c>
    </row>
    <row r="11" spans="1:37" x14ac:dyDescent="0.2">
      <c r="A11" s="96" t="s">
        <v>64</v>
      </c>
      <c r="B11" s="11" t="str">
        <f>[7]Novembro!$I$5</f>
        <v>SE</v>
      </c>
      <c r="C11" s="11" t="str">
        <f>[7]Novembro!$I$6</f>
        <v>L</v>
      </c>
      <c r="D11" s="11" t="str">
        <f>[7]Novembro!$I$7</f>
        <v>N</v>
      </c>
      <c r="E11" s="11" t="str">
        <f>[7]Novembro!$I$8</f>
        <v>NO</v>
      </c>
      <c r="F11" s="11" t="str">
        <f>[7]Novembro!$I$9</f>
        <v>NO</v>
      </c>
      <c r="G11" s="11" t="str">
        <f>[7]Novembro!$I$10</f>
        <v>NE</v>
      </c>
      <c r="H11" s="11" t="str">
        <f>[7]Novembro!$I$11</f>
        <v>L</v>
      </c>
      <c r="I11" s="11" t="str">
        <f>[7]Novembro!$I$12</f>
        <v>L</v>
      </c>
      <c r="J11" s="11" t="str">
        <f>[7]Novembro!$I$13</f>
        <v>L</v>
      </c>
      <c r="K11" s="11" t="str">
        <f>[7]Novembro!$I$14</f>
        <v>NE</v>
      </c>
      <c r="L11" s="11" t="str">
        <f>[7]Novembro!$I$15</f>
        <v>SE</v>
      </c>
      <c r="M11" s="11" t="str">
        <f>[7]Novembro!$I$16</f>
        <v>L</v>
      </c>
      <c r="N11" s="11" t="str">
        <f>[7]Novembro!$I$17</f>
        <v>L</v>
      </c>
      <c r="O11" s="11" t="str">
        <f>[7]Novembro!$I$18</f>
        <v>O</v>
      </c>
      <c r="P11" s="11" t="str">
        <f>[7]Novembro!$I$19</f>
        <v>O</v>
      </c>
      <c r="Q11" s="11" t="str">
        <f>[7]Novembro!$I$20</f>
        <v>S</v>
      </c>
      <c r="R11" s="11" t="str">
        <f>[7]Novembro!$I$21</f>
        <v>L</v>
      </c>
      <c r="S11" s="11" t="str">
        <f>[7]Novembro!$I$22</f>
        <v>L</v>
      </c>
      <c r="T11" s="126" t="str">
        <f>[7]Novembro!$I$23</f>
        <v>SE</v>
      </c>
      <c r="U11" s="126" t="str">
        <f>[7]Novembro!$I$24</f>
        <v>SE</v>
      </c>
      <c r="V11" s="126" t="str">
        <f>[7]Novembro!$I$25</f>
        <v>L</v>
      </c>
      <c r="W11" s="126" t="str">
        <f>[7]Novembro!$I$26</f>
        <v>N</v>
      </c>
      <c r="X11" s="126" t="str">
        <f>[7]Novembro!$I$27</f>
        <v>O</v>
      </c>
      <c r="Y11" s="126" t="str">
        <f>[7]Novembro!$I$28</f>
        <v>L</v>
      </c>
      <c r="Z11" s="126" t="str">
        <f>[7]Novembro!$I$29</f>
        <v>L</v>
      </c>
      <c r="AA11" s="126" t="str">
        <f>[7]Novembro!$I$30</f>
        <v>L</v>
      </c>
      <c r="AB11" s="126" t="str">
        <f>[7]Novembro!$I$31</f>
        <v>N</v>
      </c>
      <c r="AC11" s="126" t="str">
        <f>[7]Novembro!$I$32</f>
        <v>NO</v>
      </c>
      <c r="AD11" s="126" t="str">
        <f>[7]Novembro!$I$33</f>
        <v>L</v>
      </c>
      <c r="AE11" s="126" t="str">
        <f>[7]Novembro!$I$34</f>
        <v>NE</v>
      </c>
      <c r="AF11" s="122" t="str">
        <f>[7]Novembro!$I$35</f>
        <v>L</v>
      </c>
    </row>
    <row r="12" spans="1:37" x14ac:dyDescent="0.2">
      <c r="A12" s="96" t="s">
        <v>41</v>
      </c>
      <c r="B12" s="131" t="str">
        <f>[8]Novembro!$I$5</f>
        <v>N</v>
      </c>
      <c r="C12" s="131" t="str">
        <f>[8]Novembro!$I$6</f>
        <v>N</v>
      </c>
      <c r="D12" s="131" t="str">
        <f>[8]Novembro!$I$7</f>
        <v>N</v>
      </c>
      <c r="E12" s="131" t="str">
        <f>[8]Novembro!$I$8</f>
        <v>N</v>
      </c>
      <c r="F12" s="131" t="str">
        <f>[8]Novembro!$I$9</f>
        <v>N</v>
      </c>
      <c r="G12" s="131" t="str">
        <f>[8]Novembro!$I$10</f>
        <v>N</v>
      </c>
      <c r="H12" s="131" t="str">
        <f>[8]Novembro!$I$11</f>
        <v>N</v>
      </c>
      <c r="I12" s="131" t="str">
        <f>[8]Novembro!$I$12</f>
        <v>N</v>
      </c>
      <c r="J12" s="131" t="str">
        <f>[8]Novembro!$I$13</f>
        <v>N</v>
      </c>
      <c r="K12" s="131" t="str">
        <f>[8]Novembro!$I$14</f>
        <v>N</v>
      </c>
      <c r="L12" s="131" t="str">
        <f>[8]Novembro!$I$15</f>
        <v>N</v>
      </c>
      <c r="M12" s="131" t="str">
        <f>[8]Novembro!$I$16</f>
        <v>N</v>
      </c>
      <c r="N12" s="131" t="str">
        <f>[8]Novembro!$I$17</f>
        <v>N</v>
      </c>
      <c r="O12" s="131" t="str">
        <f>[8]Novembro!$I$18</f>
        <v>N</v>
      </c>
      <c r="P12" s="131" t="str">
        <f>[8]Novembro!$I$19</f>
        <v>N</v>
      </c>
      <c r="Q12" s="131" t="str">
        <f>[8]Novembro!$I$20</f>
        <v>N</v>
      </c>
      <c r="R12" s="131" t="str">
        <f>[8]Novembro!$I$21</f>
        <v>N</v>
      </c>
      <c r="S12" s="131" t="str">
        <f>[8]Novembro!$I$22</f>
        <v>N</v>
      </c>
      <c r="T12" s="126" t="str">
        <f>[8]Novembro!$I$23</f>
        <v>N</v>
      </c>
      <c r="U12" s="126" t="str">
        <f>[8]Novembro!$I$24</f>
        <v>N</v>
      </c>
      <c r="V12" s="126" t="str">
        <f>[8]Novembro!$I$25</f>
        <v>N</v>
      </c>
      <c r="W12" s="126" t="str">
        <f>[8]Novembro!$I$26</f>
        <v>N</v>
      </c>
      <c r="X12" s="126" t="str">
        <f>[8]Novembro!$I$27</f>
        <v>N</v>
      </c>
      <c r="Y12" s="126" t="str">
        <f>[8]Novembro!$I$28</f>
        <v>N</v>
      </c>
      <c r="Z12" s="126" t="str">
        <f>[8]Novembro!$I$29</f>
        <v>N</v>
      </c>
      <c r="AA12" s="126" t="str">
        <f>[8]Novembro!$I$30</f>
        <v>N</v>
      </c>
      <c r="AB12" s="126" t="str">
        <f>[8]Novembro!$I$31</f>
        <v>N</v>
      </c>
      <c r="AC12" s="126" t="str">
        <f>[8]Novembro!$I$32</f>
        <v>N</v>
      </c>
      <c r="AD12" s="126" t="str">
        <f>[8]Novembro!$I$33</f>
        <v>N</v>
      </c>
      <c r="AE12" s="126" t="str">
        <f>[8]Novembro!$I$34</f>
        <v>N</v>
      </c>
      <c r="AF12" s="122" t="str">
        <f>[8]Novembro!$I$35</f>
        <v>N</v>
      </c>
      <c r="AI12" t="s">
        <v>47</v>
      </c>
    </row>
    <row r="13" spans="1:37" x14ac:dyDescent="0.2">
      <c r="A13" s="96" t="s">
        <v>114</v>
      </c>
      <c r="B13" s="11" t="str">
        <f>[9]Novembro!$I$5</f>
        <v>*</v>
      </c>
      <c r="C13" s="11" t="str">
        <f>[9]Novembro!$I$6</f>
        <v>*</v>
      </c>
      <c r="D13" s="11" t="str">
        <f>[9]Novembro!$I$7</f>
        <v>*</v>
      </c>
      <c r="E13" s="11" t="str">
        <f>[9]Novembro!$I$8</f>
        <v>*</v>
      </c>
      <c r="F13" s="11" t="str">
        <f>[9]Novembro!$I$9</f>
        <v>*</v>
      </c>
      <c r="G13" s="11" t="str">
        <f>[9]Novembro!$I$10</f>
        <v>*</v>
      </c>
      <c r="H13" s="11" t="str">
        <f>[9]Novembro!$I$11</f>
        <v>*</v>
      </c>
      <c r="I13" s="11" t="str">
        <f>[9]Novembro!$I$12</f>
        <v>*</v>
      </c>
      <c r="J13" s="11" t="str">
        <f>[9]Novembro!$I$13</f>
        <v>*</v>
      </c>
      <c r="K13" s="11" t="str">
        <f>[9]Novembro!$I$14</f>
        <v>*</v>
      </c>
      <c r="L13" s="11" t="str">
        <f>[9]Novembro!$I$15</f>
        <v>*</v>
      </c>
      <c r="M13" s="11" t="str">
        <f>[9]Novembro!$I$16</f>
        <v>*</v>
      </c>
      <c r="N13" s="11" t="str">
        <f>[9]Novembro!$I$17</f>
        <v>*</v>
      </c>
      <c r="O13" s="11" t="str">
        <f>[9]Novembro!$I$18</f>
        <v>*</v>
      </c>
      <c r="P13" s="11" t="str">
        <f>[9]Novembro!$I$19</f>
        <v>*</v>
      </c>
      <c r="Q13" s="11" t="str">
        <f>[9]Novembro!$I$20</f>
        <v>*</v>
      </c>
      <c r="R13" s="11" t="str">
        <f>[9]Novembro!$I$21</f>
        <v>*</v>
      </c>
      <c r="S13" s="11" t="str">
        <f>[9]Novembro!$I$22</f>
        <v>*</v>
      </c>
      <c r="T13" s="11" t="str">
        <f>[9]Novembro!$I$23</f>
        <v>*</v>
      </c>
      <c r="U13" s="11" t="str">
        <f>[9]Novembro!$I$24</f>
        <v>*</v>
      </c>
      <c r="V13" s="11" t="str">
        <f>[9]Novembro!$I$25</f>
        <v>*</v>
      </c>
      <c r="W13" s="11" t="str">
        <f>[9]Novembro!$I$26</f>
        <v>*</v>
      </c>
      <c r="X13" s="11" t="str">
        <f>[9]Novembro!$I$27</f>
        <v>*</v>
      </c>
      <c r="Y13" s="11" t="str">
        <f>[9]Novembro!$I$28</f>
        <v>*</v>
      </c>
      <c r="Z13" s="11" t="str">
        <f>[9]Novembro!$I$29</f>
        <v>*</v>
      </c>
      <c r="AA13" s="11" t="str">
        <f>[9]Novembro!$I$30</f>
        <v>*</v>
      </c>
      <c r="AB13" s="11" t="str">
        <f>[9]Novembro!$I$31</f>
        <v>*</v>
      </c>
      <c r="AC13" s="11" t="str">
        <f>[9]Novembro!$I$32</f>
        <v>*</v>
      </c>
      <c r="AD13" s="11" t="str">
        <f>[9]Novembro!$I$33</f>
        <v>*</v>
      </c>
      <c r="AE13" s="11" t="str">
        <f>[9]Novembro!$I$34</f>
        <v>*</v>
      </c>
      <c r="AF13" s="135" t="str">
        <f>[9]Novembro!$I$35</f>
        <v>*</v>
      </c>
      <c r="AK13" t="s">
        <v>47</v>
      </c>
    </row>
    <row r="14" spans="1:37" x14ac:dyDescent="0.2">
      <c r="A14" s="96" t="s">
        <v>118</v>
      </c>
      <c r="B14" s="131" t="str">
        <f>[10]Novembro!$I$5</f>
        <v>*</v>
      </c>
      <c r="C14" s="131" t="str">
        <f>[10]Novembro!$I$6</f>
        <v>*</v>
      </c>
      <c r="D14" s="131" t="str">
        <f>[10]Novembro!$I$7</f>
        <v>*</v>
      </c>
      <c r="E14" s="131" t="str">
        <f>[10]Novembro!$I$8</f>
        <v>*</v>
      </c>
      <c r="F14" s="131" t="str">
        <f>[10]Novembro!$I$9</f>
        <v>*</v>
      </c>
      <c r="G14" s="131" t="str">
        <f>[10]Novembro!$I$10</f>
        <v>*</v>
      </c>
      <c r="H14" s="131" t="str">
        <f>[10]Novembro!$I$11</f>
        <v>*</v>
      </c>
      <c r="I14" s="131" t="str">
        <f>[10]Novembro!$I$12</f>
        <v>*</v>
      </c>
      <c r="J14" s="131" t="str">
        <f>[10]Novembro!$I$13</f>
        <v>*</v>
      </c>
      <c r="K14" s="131" t="str">
        <f>[10]Novembro!$I$14</f>
        <v>*</v>
      </c>
      <c r="L14" s="131" t="str">
        <f>[10]Novembro!$I$15</f>
        <v>*</v>
      </c>
      <c r="M14" s="131" t="str">
        <f>[10]Novembro!$I$16</f>
        <v>*</v>
      </c>
      <c r="N14" s="131" t="str">
        <f>[10]Novembro!$I$17</f>
        <v>*</v>
      </c>
      <c r="O14" s="131" t="str">
        <f>[10]Novembro!$I$18</f>
        <v>*</v>
      </c>
      <c r="P14" s="131" t="str">
        <f>[10]Novembro!$I$19</f>
        <v>*</v>
      </c>
      <c r="Q14" s="131" t="str">
        <f>[10]Novembro!$I$20</f>
        <v>*</v>
      </c>
      <c r="R14" s="131" t="str">
        <f>[10]Novembro!$I$21</f>
        <v>*</v>
      </c>
      <c r="S14" s="131" t="str">
        <f>[10]Novembro!$I$22</f>
        <v>*</v>
      </c>
      <c r="T14" s="126" t="str">
        <f>[10]Novembro!$I$23</f>
        <v>*</v>
      </c>
      <c r="U14" s="126" t="str">
        <f>[10]Novembro!$I$24</f>
        <v>*</v>
      </c>
      <c r="V14" s="126" t="str">
        <f>[10]Novembro!$I$25</f>
        <v>*</v>
      </c>
      <c r="W14" s="126" t="str">
        <f>[10]Novembro!$I$26</f>
        <v>*</v>
      </c>
      <c r="X14" s="126" t="str">
        <f>[10]Novembro!$I$27</f>
        <v>*</v>
      </c>
      <c r="Y14" s="126" t="str">
        <f>[10]Novembro!$I$28</f>
        <v>*</v>
      </c>
      <c r="Z14" s="126" t="str">
        <f>[10]Novembro!$I$29</f>
        <v>*</v>
      </c>
      <c r="AA14" s="126" t="str">
        <f>[10]Novembro!$I$30</f>
        <v>*</v>
      </c>
      <c r="AB14" s="126" t="str">
        <f>[10]Novembro!$I$31</f>
        <v>*</v>
      </c>
      <c r="AC14" s="126" t="str">
        <f>[10]Novembro!$I$32</f>
        <v>*</v>
      </c>
      <c r="AD14" s="126" t="str">
        <f>[10]Novembro!$I$33</f>
        <v>*</v>
      </c>
      <c r="AE14" s="126" t="str">
        <f>[10]Novembro!$I$34</f>
        <v>*</v>
      </c>
      <c r="AF14" s="135" t="str">
        <f>[10]Novembro!$I$35</f>
        <v>*</v>
      </c>
    </row>
    <row r="15" spans="1:37" x14ac:dyDescent="0.2">
      <c r="A15" s="96" t="s">
        <v>121</v>
      </c>
      <c r="B15" s="131" t="str">
        <f>[11]Novembro!$I$5</f>
        <v>L</v>
      </c>
      <c r="C15" s="131" t="str">
        <f>[11]Novembro!$I$6</f>
        <v>NE</v>
      </c>
      <c r="D15" s="131" t="str">
        <f>[11]Novembro!$I$7</f>
        <v>N</v>
      </c>
      <c r="E15" s="131" t="str">
        <f>[11]Novembro!$I$8</f>
        <v>N</v>
      </c>
      <c r="F15" s="131" t="str">
        <f>[11]Novembro!$I$9</f>
        <v>N</v>
      </c>
      <c r="G15" s="131" t="str">
        <f>[11]Novembro!$I$10</f>
        <v>NE</v>
      </c>
      <c r="H15" s="131" t="str">
        <f>[11]Novembro!$I$11</f>
        <v>NE</v>
      </c>
      <c r="I15" s="131" t="str">
        <f>[11]Novembro!$I$12</f>
        <v>NE</v>
      </c>
      <c r="J15" s="131" t="str">
        <f>[11]Novembro!$I$13</f>
        <v>NE</v>
      </c>
      <c r="K15" s="131" t="str">
        <f>[11]Novembro!$I$14</f>
        <v>S</v>
      </c>
      <c r="L15" s="131" t="str">
        <f>[11]Novembro!$I$15</f>
        <v>S</v>
      </c>
      <c r="M15" s="131" t="str">
        <f>[11]Novembro!$I$16</f>
        <v>NE</v>
      </c>
      <c r="N15" s="131" t="str">
        <f>[11]Novembro!$I$17</f>
        <v>NE</v>
      </c>
      <c r="O15" s="131" t="str">
        <f>[11]Novembro!$I$18</f>
        <v>O</v>
      </c>
      <c r="P15" s="131" t="str">
        <f>[11]Novembro!$I$19</f>
        <v>SO</v>
      </c>
      <c r="Q15" s="131" t="str">
        <f>[11]Novembro!$I$20</f>
        <v>SO</v>
      </c>
      <c r="R15" s="131" t="str">
        <f>[11]Novembro!$I$21</f>
        <v>L</v>
      </c>
      <c r="S15" s="131" t="str">
        <f>[11]Novembro!$I$22</f>
        <v>NE</v>
      </c>
      <c r="T15" s="126" t="str">
        <f>[11]Novembro!$I$23</f>
        <v>NE</v>
      </c>
      <c r="U15" s="126" t="str">
        <f>[11]Novembro!$I$24</f>
        <v>NE</v>
      </c>
      <c r="V15" s="131" t="str">
        <f>[11]Novembro!$I$25</f>
        <v>L</v>
      </c>
      <c r="W15" s="126" t="str">
        <f>[11]Novembro!$I$26</f>
        <v>NE</v>
      </c>
      <c r="X15" s="126" t="str">
        <f>[11]Novembro!$I$27</f>
        <v>SO</v>
      </c>
      <c r="Y15" s="126" t="str">
        <f>[11]Novembro!$I$28</f>
        <v>NE</v>
      </c>
      <c r="Z15" s="126" t="str">
        <f>[11]Novembro!$I$29</f>
        <v>NE</v>
      </c>
      <c r="AA15" s="126" t="str">
        <f>[11]Novembro!$I$30</f>
        <v>NE</v>
      </c>
      <c r="AB15" s="126" t="str">
        <f>[11]Novembro!$I$31</f>
        <v>S</v>
      </c>
      <c r="AC15" s="126" t="str">
        <f>[11]Novembro!$I$32</f>
        <v>*</v>
      </c>
      <c r="AD15" s="126" t="str">
        <f>[11]Novembro!$I$33</f>
        <v>*</v>
      </c>
      <c r="AE15" s="126" t="str">
        <f>[11]Novembro!$I$34</f>
        <v>*</v>
      </c>
      <c r="AF15" s="135" t="str">
        <f>[11]Novembro!$I$35</f>
        <v>NE</v>
      </c>
    </row>
    <row r="16" spans="1:37" x14ac:dyDescent="0.2">
      <c r="A16" s="96" t="s">
        <v>168</v>
      </c>
      <c r="B16" s="131" t="str">
        <f>[12]Novembro!$I$5</f>
        <v>*</v>
      </c>
      <c r="C16" s="131" t="str">
        <f>[12]Novembro!$I$6</f>
        <v>*</v>
      </c>
      <c r="D16" s="131" t="str">
        <f>[12]Novembro!$I$7</f>
        <v>*</v>
      </c>
      <c r="E16" s="131" t="str">
        <f>[12]Novembro!$I$8</f>
        <v>*</v>
      </c>
      <c r="F16" s="131" t="str">
        <f>[12]Novembro!$I$9</f>
        <v>*</v>
      </c>
      <c r="G16" s="131" t="str">
        <f>[12]Novembro!$I$10</f>
        <v>*</v>
      </c>
      <c r="H16" s="131" t="str">
        <f>[12]Novembro!$I$11</f>
        <v>*</v>
      </c>
      <c r="I16" s="131" t="str">
        <f>[12]Novembro!$I$12</f>
        <v>*</v>
      </c>
      <c r="J16" s="131" t="str">
        <f>[12]Novembro!$I$13</f>
        <v>*</v>
      </c>
      <c r="K16" s="131" t="str">
        <f>[12]Novembro!$I$14</f>
        <v>*</v>
      </c>
      <c r="L16" s="131" t="str">
        <f>[12]Novembro!$I$15</f>
        <v>*</v>
      </c>
      <c r="M16" s="131" t="str">
        <f>[12]Novembro!$I$16</f>
        <v>*</v>
      </c>
      <c r="N16" s="131" t="str">
        <f>[12]Novembro!$I$17</f>
        <v>*</v>
      </c>
      <c r="O16" s="131" t="str">
        <f>[12]Novembro!$I$18</f>
        <v>*</v>
      </c>
      <c r="P16" s="131" t="str">
        <f>[12]Novembro!$I$19</f>
        <v>*</v>
      </c>
      <c r="Q16" s="131" t="str">
        <f>[12]Novembro!$I$20</f>
        <v>*</v>
      </c>
      <c r="R16" s="131" t="str">
        <f>[12]Novembro!$I$21</f>
        <v>*</v>
      </c>
      <c r="S16" s="131" t="str">
        <f>[12]Novembro!$I$22</f>
        <v>*</v>
      </c>
      <c r="T16" s="126" t="str">
        <f>[12]Novembro!$I$23</f>
        <v>*</v>
      </c>
      <c r="U16" s="126" t="str">
        <f>[12]Novembro!$I$24</f>
        <v>*</v>
      </c>
      <c r="V16" s="126" t="str">
        <f>[12]Novembro!$I$25</f>
        <v>*</v>
      </c>
      <c r="W16" s="126" t="str">
        <f>[12]Novembro!$I$26</f>
        <v>*</v>
      </c>
      <c r="X16" s="126" t="str">
        <f>[12]Novembro!$I$27</f>
        <v>*</v>
      </c>
      <c r="Y16" s="126" t="str">
        <f>[12]Novembro!$I$28</f>
        <v>*</v>
      </c>
      <c r="Z16" s="126" t="str">
        <f>[12]Novembro!$I$29</f>
        <v>*</v>
      </c>
      <c r="AA16" s="126" t="str">
        <f>[12]Novembro!$I$30</f>
        <v>*</v>
      </c>
      <c r="AB16" s="126" t="str">
        <f>[12]Novembro!$I$31</f>
        <v>*</v>
      </c>
      <c r="AC16" s="126" t="str">
        <f>[12]Novembro!$I$32</f>
        <v>*</v>
      </c>
      <c r="AD16" s="126" t="str">
        <f>[12]Novembro!$I$33</f>
        <v>*</v>
      </c>
      <c r="AE16" s="126" t="str">
        <f>[12]Novembro!$I$34</f>
        <v>*</v>
      </c>
      <c r="AF16" s="135" t="str">
        <f>[12]Novembro!$I$35</f>
        <v>*</v>
      </c>
      <c r="AI16" t="s">
        <v>47</v>
      </c>
    </row>
    <row r="17" spans="1:39" x14ac:dyDescent="0.2">
      <c r="A17" s="96" t="s">
        <v>2</v>
      </c>
      <c r="B17" s="131" t="str">
        <f>[13]Novembro!$I$5</f>
        <v>SE</v>
      </c>
      <c r="C17" s="131" t="str">
        <f>[13]Novembro!$I$6</f>
        <v>N</v>
      </c>
      <c r="D17" s="131" t="str">
        <f>[13]Novembro!$I$7</f>
        <v>N</v>
      </c>
      <c r="E17" s="131" t="str">
        <f>[13]Novembro!$I$8</f>
        <v>N</v>
      </c>
      <c r="F17" s="131" t="str">
        <f>[13]Novembro!$I$9</f>
        <v>N</v>
      </c>
      <c r="G17" s="131" t="str">
        <f>[13]Novembro!$I$10</f>
        <v>N</v>
      </c>
      <c r="H17" s="131" t="str">
        <f>[13]Novembro!$I$11</f>
        <v>N</v>
      </c>
      <c r="I17" s="131" t="str">
        <f>[13]Novembro!$I$12</f>
        <v>N</v>
      </c>
      <c r="J17" s="131" t="str">
        <f>[13]Novembro!$I$13</f>
        <v>L</v>
      </c>
      <c r="K17" s="131" t="str">
        <f>[13]Novembro!$I$14</f>
        <v>N</v>
      </c>
      <c r="L17" s="131" t="str">
        <f>[13]Novembro!$I$15</f>
        <v>L</v>
      </c>
      <c r="M17" s="131" t="str">
        <f>[13]Novembro!$I$16</f>
        <v>L</v>
      </c>
      <c r="N17" s="131" t="str">
        <f>[13]Novembro!$I$17</f>
        <v>N</v>
      </c>
      <c r="O17" s="131" t="str">
        <f>[13]Novembro!$I$18</f>
        <v>N</v>
      </c>
      <c r="P17" s="131" t="str">
        <f>[13]Novembro!$I$19</f>
        <v>N</v>
      </c>
      <c r="Q17" s="131" t="str">
        <f>[13]Novembro!$I$20</f>
        <v>N</v>
      </c>
      <c r="R17" s="131" t="str">
        <f>[13]Novembro!$I$21</f>
        <v>L</v>
      </c>
      <c r="S17" s="131" t="str">
        <f>[13]Novembro!$I$22</f>
        <v>L</v>
      </c>
      <c r="T17" s="126" t="str">
        <f>[13]Novembro!$I$23</f>
        <v>N</v>
      </c>
      <c r="U17" s="126" t="str">
        <f>[13]Novembro!$I$24</f>
        <v>L</v>
      </c>
      <c r="V17" s="131" t="str">
        <f>[13]Novembro!$I$25</f>
        <v>N</v>
      </c>
      <c r="W17" s="126" t="str">
        <f>[13]Novembro!$I$26</f>
        <v>N</v>
      </c>
      <c r="X17" s="126" t="str">
        <f>[13]Novembro!$I$27</f>
        <v>N</v>
      </c>
      <c r="Y17" s="126" t="str">
        <f>[13]Novembro!$I$28</f>
        <v>N</v>
      </c>
      <c r="Z17" s="126" t="str">
        <f>[13]Novembro!$I$29</f>
        <v>L</v>
      </c>
      <c r="AA17" s="126" t="str">
        <f>[13]Novembro!$I$30</f>
        <v>NE</v>
      </c>
      <c r="AB17" s="126" t="str">
        <f>[13]Novembro!$I$31</f>
        <v>N</v>
      </c>
      <c r="AC17" s="126" t="str">
        <f>[13]Novembro!$I$32</f>
        <v>N</v>
      </c>
      <c r="AD17" s="126" t="str">
        <f>[13]Novembro!$I$33</f>
        <v>N</v>
      </c>
      <c r="AE17" s="126" t="str">
        <f>[13]Novembro!$I$34</f>
        <v>N</v>
      </c>
      <c r="AF17" s="122" t="str">
        <f>[13]Novembro!$I$35</f>
        <v>N</v>
      </c>
      <c r="AH17" s="12" t="s">
        <v>47</v>
      </c>
      <c r="AI17" t="s">
        <v>47</v>
      </c>
    </row>
    <row r="18" spans="1:39" x14ac:dyDescent="0.2">
      <c r="A18" s="96" t="s">
        <v>3</v>
      </c>
      <c r="B18" s="131" t="str">
        <f>[14]Novembro!$I$5</f>
        <v>*</v>
      </c>
      <c r="C18" s="131" t="str">
        <f>[14]Novembro!$I$6</f>
        <v>*</v>
      </c>
      <c r="D18" s="131" t="str">
        <f>[14]Novembro!$I$7</f>
        <v>*</v>
      </c>
      <c r="E18" s="131" t="str">
        <f>[14]Novembro!$I$8</f>
        <v>*</v>
      </c>
      <c r="F18" s="131" t="str">
        <f>[14]Novembro!$I$9</f>
        <v>*</v>
      </c>
      <c r="G18" s="131" t="str">
        <f>[14]Novembro!$I$10</f>
        <v>*</v>
      </c>
      <c r="H18" s="131" t="str">
        <f>[14]Novembro!$I$11</f>
        <v>*</v>
      </c>
      <c r="I18" s="131" t="str">
        <f>[14]Novembro!$I$12</f>
        <v>*</v>
      </c>
      <c r="J18" s="131" t="str">
        <f>[14]Novembro!$I$13</f>
        <v>*</v>
      </c>
      <c r="K18" s="131" t="str">
        <f>[14]Novembro!$I$14</f>
        <v>*</v>
      </c>
      <c r="L18" s="131" t="str">
        <f>[14]Novembro!$I$15</f>
        <v>*</v>
      </c>
      <c r="M18" s="131" t="str">
        <f>[14]Novembro!$I$16</f>
        <v>*</v>
      </c>
      <c r="N18" s="131" t="str">
        <f>[14]Novembro!$I$17</f>
        <v>*</v>
      </c>
      <c r="O18" s="131" t="str">
        <f>[14]Novembro!$I$18</f>
        <v>*</v>
      </c>
      <c r="P18" s="131" t="str">
        <f>[14]Novembro!$I$19</f>
        <v>*</v>
      </c>
      <c r="Q18" s="131" t="str">
        <f>[14]Novembro!$I$20</f>
        <v>*</v>
      </c>
      <c r="R18" s="131" t="str">
        <f>[14]Novembro!$I$21</f>
        <v>*</v>
      </c>
      <c r="S18" s="131" t="str">
        <f>[14]Novembro!$I$22</f>
        <v>*</v>
      </c>
      <c r="T18" s="126" t="str">
        <f>[14]Novembro!$I$23</f>
        <v>*</v>
      </c>
      <c r="U18" s="126" t="str">
        <f>[14]Novembro!$I$24</f>
        <v>NO</v>
      </c>
      <c r="V18" s="126" t="str">
        <f>[14]Novembro!$I$25</f>
        <v>SO</v>
      </c>
      <c r="W18" s="126" t="str">
        <f>[14]Novembro!$I$26</f>
        <v>NO</v>
      </c>
      <c r="X18" s="126" t="str">
        <f>[14]Novembro!$I$27</f>
        <v>NO</v>
      </c>
      <c r="Y18" s="126" t="str">
        <f>[14]Novembro!$I$28</f>
        <v>NO</v>
      </c>
      <c r="Z18" s="126" t="str">
        <f>[14]Novembro!$I$29</f>
        <v>O</v>
      </c>
      <c r="AA18" s="126" t="str">
        <f>[14]Novembro!$I$30</f>
        <v>NO</v>
      </c>
      <c r="AB18" s="126" t="str">
        <f>[14]Novembro!$I$31</f>
        <v>NO</v>
      </c>
      <c r="AC18" s="126" t="str">
        <f>[14]Novembro!$I$32</f>
        <v>NO</v>
      </c>
      <c r="AD18" s="126" t="str">
        <f>[14]Novembro!$I$33</f>
        <v>NO</v>
      </c>
      <c r="AE18" s="126" t="str">
        <f>[14]Novembro!$I$34</f>
        <v>NO</v>
      </c>
      <c r="AF18" s="122" t="str">
        <f>[14]Novembro!$I$35</f>
        <v>NO</v>
      </c>
      <c r="AG18" s="12" t="s">
        <v>47</v>
      </c>
      <c r="AH18" s="12" t="s">
        <v>47</v>
      </c>
      <c r="AI18" t="s">
        <v>47</v>
      </c>
    </row>
    <row r="19" spans="1:39" x14ac:dyDescent="0.2">
      <c r="A19" s="96" t="s">
        <v>4</v>
      </c>
      <c r="B19" s="131" t="str">
        <f>[15]Novembro!$I$5</f>
        <v>SO</v>
      </c>
      <c r="C19" s="131" t="str">
        <f>[15]Novembro!$I$6</f>
        <v>NO</v>
      </c>
      <c r="D19" s="131" t="str">
        <f>[15]Novembro!$I$7</f>
        <v>SE</v>
      </c>
      <c r="E19" s="131" t="str">
        <f>[15]Novembro!$I$8</f>
        <v>S</v>
      </c>
      <c r="F19" s="131" t="str">
        <f>[15]Novembro!$I$9</f>
        <v>S</v>
      </c>
      <c r="G19" s="131" t="str">
        <f>[15]Novembro!$I$10</f>
        <v>L</v>
      </c>
      <c r="H19" s="131" t="str">
        <f>[15]Novembro!$I$11</f>
        <v>O</v>
      </c>
      <c r="I19" s="131" t="str">
        <f>[15]Novembro!$I$12</f>
        <v>SE</v>
      </c>
      <c r="J19" s="131" t="str">
        <f>[15]Novembro!$I$13</f>
        <v>O</v>
      </c>
      <c r="K19" s="131" t="str">
        <f>[15]Novembro!$I$14</f>
        <v>SO</v>
      </c>
      <c r="L19" s="131" t="str">
        <f>[15]Novembro!$I$15</f>
        <v>O</v>
      </c>
      <c r="M19" s="131" t="str">
        <f>[15]Novembro!$I$16</f>
        <v>NO</v>
      </c>
      <c r="N19" s="131" t="str">
        <f>[15]Novembro!$I$17</f>
        <v>NO</v>
      </c>
      <c r="O19" s="131" t="str">
        <f>[15]Novembro!$I$18</f>
        <v>SE</v>
      </c>
      <c r="P19" s="131" t="str">
        <f>[15]Novembro!$I$19</f>
        <v>SE</v>
      </c>
      <c r="Q19" s="131" t="str">
        <f>[15]Novembro!$I$20</f>
        <v>SE</v>
      </c>
      <c r="R19" s="131" t="str">
        <f>[15]Novembro!$I$21</f>
        <v>NO</v>
      </c>
      <c r="S19" s="131" t="str">
        <f>[15]Novembro!$I$22</f>
        <v>SO</v>
      </c>
      <c r="T19" s="126" t="str">
        <f>[15]Novembro!$I$23</f>
        <v>SO</v>
      </c>
      <c r="U19" s="126" t="str">
        <f>[15]Novembro!$I$24</f>
        <v>S</v>
      </c>
      <c r="V19" s="126" t="str">
        <f>[15]Novembro!$I$25</f>
        <v>SO</v>
      </c>
      <c r="W19" s="126" t="str">
        <f>[15]Novembro!$I$26</f>
        <v>SO</v>
      </c>
      <c r="X19" s="126" t="str">
        <f>[15]Novembro!$I$27</f>
        <v>SE</v>
      </c>
      <c r="Y19" s="126" t="str">
        <f>[15]Novembro!$I$28</f>
        <v>SE</v>
      </c>
      <c r="Z19" s="126" t="str">
        <f>[15]Novembro!$I$29</f>
        <v>SO</v>
      </c>
      <c r="AA19" s="126" t="str">
        <f>[15]Novembro!$I$30</f>
        <v>SO</v>
      </c>
      <c r="AB19" s="126" t="str">
        <f>[15]Novembro!$I$31</f>
        <v>S</v>
      </c>
      <c r="AC19" s="126" t="str">
        <f>[15]Novembro!$I$32</f>
        <v>S</v>
      </c>
      <c r="AD19" s="126" t="str">
        <f>[15]Novembro!$I$33</f>
        <v>S</v>
      </c>
      <c r="AE19" s="126" t="str">
        <f>[15]Novembro!$I$34</f>
        <v>S</v>
      </c>
      <c r="AF19" s="122" t="str">
        <f>[15]Novembro!$I$35</f>
        <v>SO</v>
      </c>
      <c r="AI19" t="s">
        <v>47</v>
      </c>
    </row>
    <row r="20" spans="1:39" x14ac:dyDescent="0.2">
      <c r="A20" s="96" t="s">
        <v>5</v>
      </c>
      <c r="B20" s="126" t="str">
        <f>[16]Novembro!$I$5</f>
        <v>L</v>
      </c>
      <c r="C20" s="126" t="str">
        <f>[16]Novembro!$I$6</f>
        <v>L</v>
      </c>
      <c r="D20" s="126" t="str">
        <f>[16]Novembro!$I$7</f>
        <v>NO</v>
      </c>
      <c r="E20" s="126" t="str">
        <f>[16]Novembro!$I$8</f>
        <v>L</v>
      </c>
      <c r="F20" s="126" t="str">
        <f>[16]Novembro!$I$9</f>
        <v>NO</v>
      </c>
      <c r="G20" s="126" t="str">
        <f>[16]Novembro!$I$10</f>
        <v>L</v>
      </c>
      <c r="H20" s="126" t="str">
        <f>[16]Novembro!$I$11</f>
        <v>L</v>
      </c>
      <c r="I20" s="126" t="str">
        <f>[16]Novembro!$I$12</f>
        <v>L</v>
      </c>
      <c r="J20" s="126" t="str">
        <f>[16]Novembro!$I$13</f>
        <v>L</v>
      </c>
      <c r="K20" s="126" t="str">
        <f>[16]Novembro!$I$14</f>
        <v>L</v>
      </c>
      <c r="L20" s="126" t="str">
        <f>[16]Novembro!$I$15</f>
        <v>O</v>
      </c>
      <c r="M20" s="126" t="str">
        <f>[16]Novembro!$I$16</f>
        <v>NE</v>
      </c>
      <c r="N20" s="126" t="str">
        <f>[16]Novembro!$I$17</f>
        <v>NE</v>
      </c>
      <c r="O20" s="126" t="str">
        <f>[16]Novembro!$I$18</f>
        <v>L</v>
      </c>
      <c r="P20" s="126" t="str">
        <f>[16]Novembro!$I$19</f>
        <v>S</v>
      </c>
      <c r="Q20" s="126" t="str">
        <f>[16]Novembro!$I$20</f>
        <v>S</v>
      </c>
      <c r="R20" s="126" t="str">
        <f>[16]Novembro!$I$21</f>
        <v>NO</v>
      </c>
      <c r="S20" s="126" t="str">
        <f>[16]Novembro!$I$22</f>
        <v>L</v>
      </c>
      <c r="T20" s="126" t="str">
        <f>[16]Novembro!$I$23</f>
        <v>L</v>
      </c>
      <c r="U20" s="126" t="str">
        <f>[16]Novembro!$I$24</f>
        <v>NE</v>
      </c>
      <c r="V20" s="126" t="str">
        <f>[16]Novembro!$I$25</f>
        <v>L</v>
      </c>
      <c r="W20" s="126" t="str">
        <f>[16]Novembro!$I$26</f>
        <v>L</v>
      </c>
      <c r="X20" s="126" t="str">
        <f>[16]Novembro!$I$27</f>
        <v>O</v>
      </c>
      <c r="Y20" s="126" t="str">
        <f>[16]Novembro!$I$28</f>
        <v>O</v>
      </c>
      <c r="Z20" s="126" t="str">
        <f>[16]Novembro!$I$29</f>
        <v>L</v>
      </c>
      <c r="AA20" s="126" t="str">
        <f>[16]Novembro!$I$30</f>
        <v>L</v>
      </c>
      <c r="AB20" s="126" t="str">
        <f>[16]Novembro!$I$31</f>
        <v>L</v>
      </c>
      <c r="AC20" s="126" t="str">
        <f>[16]Novembro!$I$32</f>
        <v>O</v>
      </c>
      <c r="AD20" s="126" t="str">
        <f>[16]Novembro!$I$33</f>
        <v>N</v>
      </c>
      <c r="AE20" s="126" t="str">
        <f>[16]Novembro!$I$34</f>
        <v>L</v>
      </c>
      <c r="AF20" s="122" t="str">
        <f>[16]Novembro!$I$35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6" t="s">
        <v>43</v>
      </c>
      <c r="B21" s="126" t="str">
        <f>[17]Novembro!$I$5</f>
        <v>SO</v>
      </c>
      <c r="C21" s="126" t="str">
        <f>[17]Novembro!$I$6</f>
        <v>L</v>
      </c>
      <c r="D21" s="126" t="str">
        <f>[17]Novembro!$I$7</f>
        <v>SO</v>
      </c>
      <c r="E21" s="126" t="str">
        <f>[17]Novembro!$I$8</f>
        <v>NO</v>
      </c>
      <c r="F21" s="126" t="str">
        <f>[17]Novembro!$I$9</f>
        <v>NO</v>
      </c>
      <c r="G21" s="126" t="str">
        <f>[17]Novembro!$I$10</f>
        <v>N</v>
      </c>
      <c r="H21" s="126" t="str">
        <f>[17]Novembro!$I$11</f>
        <v>NE</v>
      </c>
      <c r="I21" s="126" t="str">
        <f>[17]Novembro!$I$12</f>
        <v>O</v>
      </c>
      <c r="J21" s="126" t="str">
        <f>[17]Novembro!$I$13</f>
        <v>NE</v>
      </c>
      <c r="K21" s="126" t="str">
        <f>[17]Novembro!$I$14</f>
        <v>NE</v>
      </c>
      <c r="L21" s="126" t="str">
        <f>[17]Novembro!$I$15</f>
        <v>L</v>
      </c>
      <c r="M21" s="126" t="str">
        <f>[17]Novembro!$I$16</f>
        <v>NE</v>
      </c>
      <c r="N21" s="126" t="str">
        <f>[17]Novembro!$I$17</f>
        <v>NO</v>
      </c>
      <c r="O21" s="126" t="str">
        <f>[17]Novembro!$I$18</f>
        <v>O</v>
      </c>
      <c r="P21" s="126" t="str">
        <f>[17]Novembro!$I$19</f>
        <v>NO</v>
      </c>
      <c r="Q21" s="126" t="str">
        <f>[17]Novembro!$I$20</f>
        <v>SO</v>
      </c>
      <c r="R21" s="126" t="str">
        <f>[17]Novembro!$I$21</f>
        <v>NE</v>
      </c>
      <c r="S21" s="126" t="str">
        <f>[17]Novembro!$I$22</f>
        <v>NE</v>
      </c>
      <c r="T21" s="126" t="str">
        <f>[17]Novembro!$I$23</f>
        <v>NE</v>
      </c>
      <c r="U21" s="126" t="str">
        <f>[17]Novembro!$I$24</f>
        <v>N</v>
      </c>
      <c r="V21" s="126" t="str">
        <f>[17]Novembro!$I$25</f>
        <v>N</v>
      </c>
      <c r="W21" s="126" t="str">
        <f>[17]Novembro!$I$26</f>
        <v>NE</v>
      </c>
      <c r="X21" s="126" t="str">
        <f>[17]Novembro!$I$27</f>
        <v>O</v>
      </c>
      <c r="Y21" s="126" t="str">
        <f>[17]Novembro!$I$28</f>
        <v>NE</v>
      </c>
      <c r="Z21" s="126" t="str">
        <f>[17]Novembro!$I$29</f>
        <v>NE</v>
      </c>
      <c r="AA21" s="126" t="str">
        <f>[17]Novembro!$I$30</f>
        <v>NE</v>
      </c>
      <c r="AB21" s="126" t="str">
        <f>[17]Novembro!$I$31</f>
        <v>N</v>
      </c>
      <c r="AC21" s="126" t="str">
        <f>[17]Novembro!$I$32</f>
        <v>NO</v>
      </c>
      <c r="AD21" s="126" t="str">
        <f>[17]Novembro!$I$33</f>
        <v>NO</v>
      </c>
      <c r="AE21" s="126" t="str">
        <f>[17]Novembro!$I$34</f>
        <v>NO</v>
      </c>
      <c r="AF21" s="122" t="str">
        <f>[17]Novembro!$I$35</f>
        <v>NE</v>
      </c>
      <c r="AJ21" t="s">
        <v>47</v>
      </c>
    </row>
    <row r="22" spans="1:39" x14ac:dyDescent="0.2">
      <c r="A22" s="96" t="s">
        <v>6</v>
      </c>
      <c r="B22" s="126" t="str">
        <f>[18]Novembro!$I$5</f>
        <v>NO</v>
      </c>
      <c r="C22" s="126" t="str">
        <f>[18]Novembro!$I$6</f>
        <v>NE</v>
      </c>
      <c r="D22" s="126" t="str">
        <f>[18]Novembro!$I$7</f>
        <v>NO</v>
      </c>
      <c r="E22" s="126" t="str">
        <f>[18]Novembro!$I$8</f>
        <v>NO</v>
      </c>
      <c r="F22" s="126" t="str">
        <f>[18]Novembro!$I$9</f>
        <v>NO</v>
      </c>
      <c r="G22" s="126" t="str">
        <f>[18]Novembro!$I$10</f>
        <v>N</v>
      </c>
      <c r="H22" s="126" t="str">
        <f>[18]Novembro!$I$11</f>
        <v>S</v>
      </c>
      <c r="I22" s="126" t="str">
        <f>[18]Novembro!$I$12</f>
        <v>N</v>
      </c>
      <c r="J22" s="126" t="str">
        <f>[18]Novembro!$I$13</f>
        <v>S</v>
      </c>
      <c r="K22" s="126" t="str">
        <f>[18]Novembro!$I$14</f>
        <v>S</v>
      </c>
      <c r="L22" s="126" t="str">
        <f>[18]Novembro!$I$15</f>
        <v>L</v>
      </c>
      <c r="M22" s="126" t="str">
        <f>[18]Novembro!$I$16</f>
        <v>SE</v>
      </c>
      <c r="N22" s="126" t="str">
        <f>[18]Novembro!$I$17</f>
        <v>NO</v>
      </c>
      <c r="O22" s="126" t="str">
        <f>[18]Novembro!$I$18</f>
        <v>NO</v>
      </c>
      <c r="P22" s="126" t="str">
        <f>[18]Novembro!$I$19</f>
        <v>NO</v>
      </c>
      <c r="Q22" s="126" t="str">
        <f>[18]Novembro!$I$20</f>
        <v>SO</v>
      </c>
      <c r="R22" s="126" t="str">
        <f>[18]Novembro!$I$21</f>
        <v>S</v>
      </c>
      <c r="S22" s="126" t="str">
        <f>[18]Novembro!$I$22</f>
        <v>NE</v>
      </c>
      <c r="T22" s="126" t="str">
        <f>[18]Novembro!$I$23</f>
        <v>N</v>
      </c>
      <c r="U22" s="126" t="str">
        <f>[18]Novembro!$I$24</f>
        <v>NO</v>
      </c>
      <c r="V22" s="126" t="str">
        <f>[18]Novembro!$I$25</f>
        <v>O</v>
      </c>
      <c r="W22" s="126" t="str">
        <f>[18]Novembro!$I$26</f>
        <v>NE</v>
      </c>
      <c r="X22" s="126" t="str">
        <f>[18]Novembro!$I$27</f>
        <v>SO</v>
      </c>
      <c r="Y22" s="126" t="str">
        <f>[18]Novembro!$I$28</f>
        <v>SE</v>
      </c>
      <c r="Z22" s="126" t="str">
        <f>[18]Novembro!$I$29</f>
        <v>NE</v>
      </c>
      <c r="AA22" s="126" t="str">
        <f>[18]Novembro!$I$30</f>
        <v>L</v>
      </c>
      <c r="AB22" s="126" t="str">
        <f>[18]Novembro!$I$31</f>
        <v>NE</v>
      </c>
      <c r="AC22" s="126" t="str">
        <f>[18]Novembro!$I$32</f>
        <v>NO</v>
      </c>
      <c r="AD22" s="126" t="str">
        <f>[18]Novembro!$I$33</f>
        <v>NO</v>
      </c>
      <c r="AE22" s="126" t="str">
        <f>[18]Novembro!$I$34</f>
        <v>NO</v>
      </c>
      <c r="AF22" s="122" t="str">
        <f>[18]Novembro!$I$35</f>
        <v>NO</v>
      </c>
      <c r="AJ22" t="s">
        <v>47</v>
      </c>
    </row>
    <row r="23" spans="1:39" x14ac:dyDescent="0.2">
      <c r="A23" s="96" t="s">
        <v>7</v>
      </c>
      <c r="B23" s="131" t="str">
        <f>[19]Novembro!$I$5</f>
        <v>SO</v>
      </c>
      <c r="C23" s="131" t="str">
        <f>[19]Novembro!$I$6</f>
        <v>SO</v>
      </c>
      <c r="D23" s="131" t="str">
        <f>[19]Novembro!$I$7</f>
        <v>SE</v>
      </c>
      <c r="E23" s="131" t="str">
        <f>[19]Novembro!$I$8</f>
        <v>SE</v>
      </c>
      <c r="F23" s="131" t="str">
        <f>[19]Novembro!$I$9</f>
        <v>L</v>
      </c>
      <c r="G23" s="131" t="str">
        <f>[19]Novembro!$I$10</f>
        <v>NO</v>
      </c>
      <c r="H23" s="131" t="str">
        <f>[19]Novembro!$I$11</f>
        <v>S</v>
      </c>
      <c r="I23" s="131" t="str">
        <f>[19]Novembro!$I$12</f>
        <v>S</v>
      </c>
      <c r="J23" s="131" t="str">
        <f>[19]Novembro!$I$13</f>
        <v>S</v>
      </c>
      <c r="K23" s="131" t="str">
        <f>[19]Novembro!$I$14</f>
        <v>N</v>
      </c>
      <c r="L23" s="131" t="str">
        <f>[19]Novembro!$I$15</f>
        <v>NO</v>
      </c>
      <c r="M23" s="131" t="str">
        <f>[19]Novembro!$I$16</f>
        <v>SO</v>
      </c>
      <c r="N23" s="131" t="str">
        <f>[19]Novembro!$I$17</f>
        <v>SO</v>
      </c>
      <c r="O23" s="131" t="str">
        <f>[19]Novembro!$I$18</f>
        <v>L</v>
      </c>
      <c r="P23" s="131" t="str">
        <f>[19]Novembro!$I$19</f>
        <v>N</v>
      </c>
      <c r="Q23" s="131" t="str">
        <f>[19]Novembro!$I$20</f>
        <v>N</v>
      </c>
      <c r="R23" s="131" t="str">
        <f>[19]Novembro!$I$21</f>
        <v>N</v>
      </c>
      <c r="S23" s="131" t="str">
        <f>[19]Novembro!$I$22</f>
        <v>SO</v>
      </c>
      <c r="T23" s="126" t="str">
        <f>[19]Novembro!$I$23</f>
        <v>O</v>
      </c>
      <c r="U23" s="126" t="str">
        <f>[19]Novembro!$I$24</f>
        <v>O</v>
      </c>
      <c r="V23" s="126" t="str">
        <f>[19]Novembro!$I$25</f>
        <v>O</v>
      </c>
      <c r="W23" s="126" t="str">
        <f>[19]Novembro!$I$26</f>
        <v>L</v>
      </c>
      <c r="X23" s="126" t="str">
        <f>[19]Novembro!$I$27</f>
        <v>NE</v>
      </c>
      <c r="Y23" s="126" t="str">
        <f>[19]Novembro!$I$28</f>
        <v>SO</v>
      </c>
      <c r="Z23" s="126" t="str">
        <f>[19]Novembro!$I$29</f>
        <v>SO</v>
      </c>
      <c r="AA23" s="126" t="str">
        <f>[19]Novembro!$I$30</f>
        <v>SO</v>
      </c>
      <c r="AB23" s="126" t="str">
        <f>[19]Novembro!$I$31</f>
        <v>S</v>
      </c>
      <c r="AC23" s="126" t="str">
        <f>[19]Novembro!$I$32</f>
        <v>N</v>
      </c>
      <c r="AD23" s="126" t="str">
        <f>[19]Novembro!$I$33</f>
        <v>O</v>
      </c>
      <c r="AE23" s="126" t="str">
        <f>[19]Novembro!$I$34</f>
        <v>SO</v>
      </c>
      <c r="AF23" s="122" t="str">
        <f>[19]Novembro!$I$35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6" t="s">
        <v>169</v>
      </c>
      <c r="B24" s="131" t="str">
        <f>[20]Novembro!$I$5</f>
        <v>*</v>
      </c>
      <c r="C24" s="131" t="str">
        <f>[20]Novembro!$I$6</f>
        <v>*</v>
      </c>
      <c r="D24" s="131" t="str">
        <f>[20]Novembro!$I$7</f>
        <v>*</v>
      </c>
      <c r="E24" s="131" t="str">
        <f>[20]Novembro!$I$8</f>
        <v>*</v>
      </c>
      <c r="F24" s="131" t="str">
        <f>[20]Novembro!$I$9</f>
        <v>*</v>
      </c>
      <c r="G24" s="131" t="str">
        <f>[20]Novembro!$I$10</f>
        <v>*</v>
      </c>
      <c r="H24" s="131" t="str">
        <f>[20]Novembro!$I$11</f>
        <v>*</v>
      </c>
      <c r="I24" s="131" t="str">
        <f>[20]Novembro!$I$12</f>
        <v>*</v>
      </c>
      <c r="J24" s="131" t="str">
        <f>[20]Novembro!$I$13</f>
        <v>*</v>
      </c>
      <c r="K24" s="131" t="str">
        <f>[20]Novembro!$I$14</f>
        <v>*</v>
      </c>
      <c r="L24" s="131" t="str">
        <f>[20]Novembro!$I$15</f>
        <v>*</v>
      </c>
      <c r="M24" s="131" t="str">
        <f>[20]Novembro!$I$16</f>
        <v>*</v>
      </c>
      <c r="N24" s="131" t="str">
        <f>[20]Novembro!$I$17</f>
        <v>*</v>
      </c>
      <c r="O24" s="131" t="str">
        <f>[20]Novembro!$I$18</f>
        <v>*</v>
      </c>
      <c r="P24" s="131" t="str">
        <f>[20]Novembro!$I$19</f>
        <v>*</v>
      </c>
      <c r="Q24" s="131" t="str">
        <f>[20]Novembro!$I$20</f>
        <v>*</v>
      </c>
      <c r="R24" s="131" t="str">
        <f>[20]Novembro!$I$21</f>
        <v>*</v>
      </c>
      <c r="S24" s="131" t="str">
        <f>[20]Novembro!$I$22</f>
        <v>*</v>
      </c>
      <c r="T24" s="131" t="str">
        <f>[20]Novembro!$I$23</f>
        <v>*</v>
      </c>
      <c r="U24" s="131" t="str">
        <f>[20]Novembro!$I$24</f>
        <v>*</v>
      </c>
      <c r="V24" s="131" t="str">
        <f>[20]Novembro!$I$25</f>
        <v>*</v>
      </c>
      <c r="W24" s="131" t="str">
        <f>[20]Novembro!$I$26</f>
        <v>*</v>
      </c>
      <c r="X24" s="131" t="str">
        <f>[20]Novembro!$I$27</f>
        <v>*</v>
      </c>
      <c r="Y24" s="131" t="str">
        <f>[20]Novembro!$I$28</f>
        <v>*</v>
      </c>
      <c r="Z24" s="131" t="str">
        <f>[20]Novembro!$I$29</f>
        <v>*</v>
      </c>
      <c r="AA24" s="131" t="str">
        <f>[20]Novembro!$I$30</f>
        <v>*</v>
      </c>
      <c r="AB24" s="131" t="str">
        <f>[20]Novembro!$I$31</f>
        <v>*</v>
      </c>
      <c r="AC24" s="131" t="str">
        <f>[20]Novembro!$I$32</f>
        <v>*</v>
      </c>
      <c r="AD24" s="131" t="str">
        <f>[20]Novembro!$I$33</f>
        <v>*</v>
      </c>
      <c r="AE24" s="131" t="str">
        <f>[20]Novembro!$I$34</f>
        <v>*</v>
      </c>
      <c r="AF24" s="135" t="str">
        <f>[20]Novembro!$I$35</f>
        <v>*</v>
      </c>
      <c r="AJ24" t="s">
        <v>47</v>
      </c>
      <c r="AK24" t="s">
        <v>47</v>
      </c>
    </row>
    <row r="25" spans="1:39" x14ac:dyDescent="0.2">
      <c r="A25" s="96" t="s">
        <v>170</v>
      </c>
      <c r="B25" s="126" t="str">
        <f>[21]Novembro!$I$5</f>
        <v>NE</v>
      </c>
      <c r="C25" s="126" t="str">
        <f>[21]Novembro!$I$6</f>
        <v>NE</v>
      </c>
      <c r="D25" s="126" t="str">
        <f>[21]Novembro!$I$7</f>
        <v>L</v>
      </c>
      <c r="E25" s="126" t="str">
        <f>[21]Novembro!$I$8</f>
        <v>NO</v>
      </c>
      <c r="F25" s="126" t="str">
        <f>[21]Novembro!$I$9</f>
        <v>N</v>
      </c>
      <c r="G25" s="126" t="str">
        <f>[21]Novembro!$I$10</f>
        <v>L</v>
      </c>
      <c r="H25" s="126" t="str">
        <f>[21]Novembro!$I$11</f>
        <v>NE</v>
      </c>
      <c r="I25" s="126" t="str">
        <f>[21]Novembro!$I$12</f>
        <v>NE</v>
      </c>
      <c r="J25" s="126" t="str">
        <f>[21]Novembro!$I$13</f>
        <v>NE</v>
      </c>
      <c r="K25" s="126" t="str">
        <f>[21]Novembro!$I$14</f>
        <v>SO</v>
      </c>
      <c r="L25" s="126" t="str">
        <f>[21]Novembro!$I$15</f>
        <v>SE</v>
      </c>
      <c r="M25" s="126" t="str">
        <f>[21]Novembro!$I$16</f>
        <v>NE</v>
      </c>
      <c r="N25" s="126" t="str">
        <f>[21]Novembro!$I$17</f>
        <v>NE</v>
      </c>
      <c r="O25" s="126" t="str">
        <f>[21]Novembro!$I$18</f>
        <v>SO</v>
      </c>
      <c r="P25" s="126" t="str">
        <f>[21]Novembro!$I$19</f>
        <v>S</v>
      </c>
      <c r="Q25" s="126" t="str">
        <f>[21]Novembro!$I$20</f>
        <v>S</v>
      </c>
      <c r="R25" s="126" t="str">
        <f>[21]Novembro!$I$21</f>
        <v>NE</v>
      </c>
      <c r="S25" s="126" t="str">
        <f>[21]Novembro!$I$22</f>
        <v>NE</v>
      </c>
      <c r="T25" s="11" t="s">
        <v>226</v>
      </c>
      <c r="U25" s="126" t="str">
        <f>[21]Novembro!$I$24</f>
        <v>NE</v>
      </c>
      <c r="V25" s="126" t="str">
        <f>[21]Novembro!$I$25</f>
        <v>NE</v>
      </c>
      <c r="W25" s="126" t="str">
        <f>[21]Novembro!$I$26</f>
        <v>NE</v>
      </c>
      <c r="X25" s="126" t="str">
        <f>[21]Novembro!$I$27</f>
        <v>SO</v>
      </c>
      <c r="Y25" s="126" t="str">
        <f>[21]Novembro!$I$28</f>
        <v>NE</v>
      </c>
      <c r="Z25" s="126" t="str">
        <f>[21]Novembro!$I$29</f>
        <v>NE</v>
      </c>
      <c r="AA25" s="126" t="str">
        <f>[21]Novembro!$I$30</f>
        <v>NE</v>
      </c>
      <c r="AB25" s="126" t="str">
        <f>[21]Novembro!$I$31</f>
        <v>NE</v>
      </c>
      <c r="AC25" s="126" t="str">
        <f>[21]Novembro!$I$32</f>
        <v>SO</v>
      </c>
      <c r="AD25" s="126" t="str">
        <f>[21]Novembro!$I$33</f>
        <v>NE</v>
      </c>
      <c r="AE25" s="126" t="str">
        <f>[21]Novembro!$I$34</f>
        <v>L</v>
      </c>
      <c r="AF25" s="135" t="str">
        <f>[21]Novembro!$I$35</f>
        <v>NE</v>
      </c>
      <c r="AG25" s="12" t="s">
        <v>47</v>
      </c>
      <c r="AK25" t="s">
        <v>47</v>
      </c>
    </row>
    <row r="26" spans="1:39" x14ac:dyDescent="0.2">
      <c r="A26" s="96" t="s">
        <v>171</v>
      </c>
      <c r="B26" s="126" t="str">
        <f>[22]Novembro!$I$5</f>
        <v>SE</v>
      </c>
      <c r="C26" s="126" t="str">
        <f>[22]Novembro!$I$6</f>
        <v>SE</v>
      </c>
      <c r="D26" s="126" t="str">
        <f>[22]Novembro!$I$7</f>
        <v>NO</v>
      </c>
      <c r="E26" s="126" t="str">
        <f>[22]Novembro!$I$8</f>
        <v>NO</v>
      </c>
      <c r="F26" s="126" t="str">
        <f>[22]Novembro!$I$9</f>
        <v>NO</v>
      </c>
      <c r="G26" s="126" t="str">
        <f>[22]Novembro!$I$10</f>
        <v>N</v>
      </c>
      <c r="H26" s="126" t="str">
        <f>[22]Novembro!$I$11</f>
        <v>L</v>
      </c>
      <c r="I26" s="126" t="str">
        <f>[22]Novembro!$I$12</f>
        <v>NO</v>
      </c>
      <c r="J26" s="126" t="str">
        <f>[22]Novembro!$I$13</f>
        <v>N</v>
      </c>
      <c r="K26" s="126" t="str">
        <f>[22]Novembro!$I$14</f>
        <v>O</v>
      </c>
      <c r="L26" s="126" t="str">
        <f>[22]Novembro!$I$15</f>
        <v>NE</v>
      </c>
      <c r="M26" s="126" t="str">
        <f>[22]Novembro!$I$16</f>
        <v>L</v>
      </c>
      <c r="N26" s="126" t="str">
        <f>[22]Novembro!$I$17</f>
        <v>NE</v>
      </c>
      <c r="O26" s="126" t="str">
        <f>[22]Novembro!$I$18</f>
        <v>SO</v>
      </c>
      <c r="P26" s="126" t="str">
        <f>[22]Novembro!$I$19</f>
        <v>S</v>
      </c>
      <c r="Q26" s="126" t="str">
        <f>[22]Novembro!$I$20</f>
        <v>S</v>
      </c>
      <c r="R26" s="126" t="str">
        <f>[22]Novembro!$I$21</f>
        <v>SE</v>
      </c>
      <c r="S26" s="126" t="str">
        <f>[22]Novembro!$I$22</f>
        <v>L</v>
      </c>
      <c r="T26" s="126" t="str">
        <f>[22]Novembro!$I$23</f>
        <v>NE</v>
      </c>
      <c r="U26" s="126" t="str">
        <f>[22]Novembro!$I$24</f>
        <v>SE</v>
      </c>
      <c r="V26" s="126" t="str">
        <f>[22]Novembro!$I$25</f>
        <v>L</v>
      </c>
      <c r="W26" s="126" t="str">
        <f>[22]Novembro!$I$26</f>
        <v>SE</v>
      </c>
      <c r="X26" s="126" t="str">
        <f>[22]Novembro!$I$27</f>
        <v>O</v>
      </c>
      <c r="Y26" s="126" t="str">
        <f>[22]Novembro!$I$28</f>
        <v>S</v>
      </c>
      <c r="Z26" s="126" t="str">
        <f>[22]Novembro!$I$29</f>
        <v>L</v>
      </c>
      <c r="AA26" s="126" t="str">
        <f>[22]Novembro!$I$30</f>
        <v>NE</v>
      </c>
      <c r="AB26" s="126" t="str">
        <f>[22]Novembro!$I$31</f>
        <v>NE</v>
      </c>
      <c r="AC26" s="126" t="str">
        <f>[22]Novembro!$I$32</f>
        <v>S</v>
      </c>
      <c r="AD26" s="126" t="str">
        <f>[22]Novembro!$I$33</f>
        <v>NE</v>
      </c>
      <c r="AE26" s="126" t="str">
        <f>[22]Novembro!$I$34</f>
        <v>L</v>
      </c>
      <c r="AF26" s="135" t="str">
        <f>[22]Novembro!$I$35</f>
        <v>L</v>
      </c>
    </row>
    <row r="27" spans="1:39" x14ac:dyDescent="0.2">
      <c r="A27" s="96" t="s">
        <v>8</v>
      </c>
      <c r="B27" s="131" t="str">
        <f>[23]Novembro!$I$5</f>
        <v>SO</v>
      </c>
      <c r="C27" s="131" t="str">
        <f>[23]Novembro!$I$6</f>
        <v>SE</v>
      </c>
      <c r="D27" s="131" t="str">
        <f>[23]Novembro!$I$7</f>
        <v>SE</v>
      </c>
      <c r="E27" s="131" t="str">
        <f>[23]Novembro!$I$8</f>
        <v>L</v>
      </c>
      <c r="F27" s="131" t="str">
        <f>[23]Novembro!$I$9</f>
        <v>NE</v>
      </c>
      <c r="G27" s="131" t="str">
        <f>[23]Novembro!$I$10</f>
        <v>SO</v>
      </c>
      <c r="H27" s="131" t="str">
        <f>[23]Novembro!$I$11</f>
        <v>SE</v>
      </c>
      <c r="I27" s="131" t="str">
        <f>[23]Novembro!$I$12</f>
        <v>O</v>
      </c>
      <c r="J27" s="131" t="str">
        <f>[23]Novembro!$I$13</f>
        <v>SE</v>
      </c>
      <c r="K27" s="131" t="str">
        <f>[23]Novembro!$I$14</f>
        <v>S</v>
      </c>
      <c r="L27" s="131" t="str">
        <f>[23]Novembro!$I$15</f>
        <v>SO</v>
      </c>
      <c r="M27" s="131" t="str">
        <f>[23]Novembro!$I$16</f>
        <v>S</v>
      </c>
      <c r="N27" s="131" t="str">
        <f>[23]Novembro!$I$17</f>
        <v>S</v>
      </c>
      <c r="O27" s="131" t="str">
        <f>[23]Novembro!$I$18</f>
        <v>N</v>
      </c>
      <c r="P27" s="131" t="str">
        <f>[23]Novembro!$I$19</f>
        <v>NO</v>
      </c>
      <c r="Q27" s="126" t="str">
        <f>[23]Novembro!$I$20</f>
        <v>O</v>
      </c>
      <c r="R27" s="126" t="str">
        <f>[23]Novembro!$I$21</f>
        <v>O</v>
      </c>
      <c r="S27" s="126" t="str">
        <f>[23]Novembro!$I$22</f>
        <v>S</v>
      </c>
      <c r="T27" s="126" t="str">
        <f>[23]Novembro!$I$23</f>
        <v>S</v>
      </c>
      <c r="U27" s="126" t="str">
        <f>[23]Novembro!$I$24</f>
        <v>SO</v>
      </c>
      <c r="V27" s="126" t="str">
        <f>[23]Novembro!$I$25</f>
        <v>S</v>
      </c>
      <c r="W27" s="126" t="str">
        <f>[23]Novembro!$I$26</f>
        <v>SE</v>
      </c>
      <c r="X27" s="126" t="str">
        <f>[23]Novembro!$I$27</f>
        <v>N</v>
      </c>
      <c r="Y27" s="126" t="str">
        <f>[23]Novembro!$I$28</f>
        <v>S</v>
      </c>
      <c r="Z27" s="126" t="str">
        <f>[23]Novembro!$I$29</f>
        <v>S</v>
      </c>
      <c r="AA27" s="126" t="str">
        <f>[23]Novembro!$I$30</f>
        <v>SE</v>
      </c>
      <c r="AB27" s="126" t="str">
        <f>[23]Novembro!$I$31</f>
        <v>SE</v>
      </c>
      <c r="AC27" s="126" t="str">
        <f>[23]Novembro!$I$32</f>
        <v>NO</v>
      </c>
      <c r="AD27" s="126" t="str">
        <f>[23]Novembro!$I$33</f>
        <v>S</v>
      </c>
      <c r="AE27" s="126" t="str">
        <f>[23]Novembro!$I$34</f>
        <v>S</v>
      </c>
      <c r="AF27" s="122" t="str">
        <f>[23]Novembro!$I$35</f>
        <v>S</v>
      </c>
      <c r="AK27" t="s">
        <v>47</v>
      </c>
      <c r="AM27" t="s">
        <v>47</v>
      </c>
    </row>
    <row r="28" spans="1:39" x14ac:dyDescent="0.2">
      <c r="A28" s="96" t="s">
        <v>9</v>
      </c>
      <c r="B28" s="131" t="str">
        <f>[24]Novembro!$I$5</f>
        <v>L</v>
      </c>
      <c r="C28" s="131" t="str">
        <f>[24]Novembro!$I$6</f>
        <v>NE</v>
      </c>
      <c r="D28" s="131" t="str">
        <f>[24]Novembro!$I$7</f>
        <v>NO</v>
      </c>
      <c r="E28" s="131" t="str">
        <f>[24]Novembro!$I$8</f>
        <v>NO</v>
      </c>
      <c r="F28" s="131" t="str">
        <f>[24]Novembro!$I$9</f>
        <v>NO</v>
      </c>
      <c r="G28" s="131" t="str">
        <f>[24]Novembro!$I$10</f>
        <v>N</v>
      </c>
      <c r="H28" s="131" t="str">
        <f>[24]Novembro!$I$11</f>
        <v>NE</v>
      </c>
      <c r="I28" s="131" t="str">
        <f>[24]Novembro!$I$12</f>
        <v>NE</v>
      </c>
      <c r="J28" s="131" t="str">
        <f>[24]Novembro!$I$13</f>
        <v>NE</v>
      </c>
      <c r="K28" s="131" t="str">
        <f>[24]Novembro!$I$14</f>
        <v>N</v>
      </c>
      <c r="L28" s="131" t="str">
        <f>[24]Novembro!$I$15</f>
        <v>NE</v>
      </c>
      <c r="M28" s="131" t="str">
        <f>[24]Novembro!$I$16</f>
        <v>L</v>
      </c>
      <c r="N28" s="131" t="str">
        <f>[24]Novembro!$I$17</f>
        <v>L</v>
      </c>
      <c r="O28" s="131" t="str">
        <f>[24]Novembro!$I$18</f>
        <v>NO</v>
      </c>
      <c r="P28" s="131" t="str">
        <f>[24]Novembro!$I$19</f>
        <v>SO</v>
      </c>
      <c r="Q28" s="131" t="str">
        <f>[24]Novembro!$I$20</f>
        <v>S</v>
      </c>
      <c r="R28" s="131" t="str">
        <f>[24]Novembro!$I$21</f>
        <v>SE</v>
      </c>
      <c r="S28" s="131" t="str">
        <f>[24]Novembro!$I$22</f>
        <v>L</v>
      </c>
      <c r="T28" s="126" t="str">
        <f>[24]Novembro!$I$23</f>
        <v>L</v>
      </c>
      <c r="U28" s="126" t="str">
        <f>[24]Novembro!$I$24</f>
        <v>SE</v>
      </c>
      <c r="V28" s="126" t="str">
        <f>[24]Novembro!$I$25</f>
        <v>SE</v>
      </c>
      <c r="W28" s="126" t="str">
        <f>[24]Novembro!$I$26</f>
        <v>NE</v>
      </c>
      <c r="X28" s="126" t="str">
        <f>[24]Novembro!$I$27</f>
        <v>NO</v>
      </c>
      <c r="Y28" s="126" t="str">
        <f>[24]Novembro!$I$28</f>
        <v>L</v>
      </c>
      <c r="Z28" s="126" t="str">
        <f>[24]Novembro!$I$29</f>
        <v>L</v>
      </c>
      <c r="AA28" s="126" t="str">
        <f>[24]Novembro!$I$30</f>
        <v>NE</v>
      </c>
      <c r="AB28" s="126" t="str">
        <f>[24]Novembro!$I$31</f>
        <v>SO</v>
      </c>
      <c r="AC28" s="126" t="str">
        <f>[24]Novembro!$I$32</f>
        <v>SE</v>
      </c>
      <c r="AD28" s="126" t="str">
        <f>[24]Novembro!$I$33</f>
        <v>L</v>
      </c>
      <c r="AE28" s="126" t="str">
        <f>[24]Novembro!$I$34</f>
        <v>L</v>
      </c>
      <c r="AF28" s="122" t="str">
        <f>[24]Novembro!$I$35</f>
        <v>L</v>
      </c>
      <c r="AL28" t="s">
        <v>47</v>
      </c>
    </row>
    <row r="29" spans="1:39" x14ac:dyDescent="0.2">
      <c r="A29" s="96" t="s">
        <v>42</v>
      </c>
      <c r="B29" s="131" t="str">
        <f>[25]Novembro!$I$5</f>
        <v>NO</v>
      </c>
      <c r="C29" s="131" t="str">
        <f>[25]Novembro!$I$6</f>
        <v>N</v>
      </c>
      <c r="D29" s="131" t="str">
        <f>[25]Novembro!$I$7</f>
        <v>N</v>
      </c>
      <c r="E29" s="131" t="str">
        <f>[25]Novembro!$I$8</f>
        <v>N</v>
      </c>
      <c r="F29" s="131" t="str">
        <f>[25]Novembro!$I$9</f>
        <v>N</v>
      </c>
      <c r="G29" s="131" t="str">
        <f>[25]Novembro!$I$10</f>
        <v>N</v>
      </c>
      <c r="H29" s="131" t="str">
        <f>[25]Novembro!$I$11</f>
        <v>SE</v>
      </c>
      <c r="I29" s="131" t="str">
        <f>[25]Novembro!$I$12</f>
        <v>N</v>
      </c>
      <c r="J29" s="131" t="str">
        <f>[25]Novembro!$I$13</f>
        <v>N</v>
      </c>
      <c r="K29" s="131" t="str">
        <f>[25]Novembro!$I$14</f>
        <v>SE</v>
      </c>
      <c r="L29" s="131" t="str">
        <f>[25]Novembro!$I$15</f>
        <v>NE</v>
      </c>
      <c r="M29" s="131" t="str">
        <f>[25]Novembro!$I$16</f>
        <v>L</v>
      </c>
      <c r="N29" s="131" t="str">
        <f>[25]Novembro!$I$17</f>
        <v>L</v>
      </c>
      <c r="O29" s="131" t="str">
        <f>[25]Novembro!$I$18</f>
        <v>N</v>
      </c>
      <c r="P29" s="131" t="str">
        <f>[25]Novembro!$I$19</f>
        <v>S</v>
      </c>
      <c r="Q29" s="131" t="str">
        <f>[25]Novembro!$I$20</f>
        <v>SO</v>
      </c>
      <c r="R29" s="131" t="str">
        <f>[25]Novembro!$I$21</f>
        <v>SE</v>
      </c>
      <c r="S29" s="131" t="str">
        <f>[25]Novembro!$I$22</f>
        <v>NE</v>
      </c>
      <c r="T29" s="126" t="str">
        <f>[25]Novembro!$I$23</f>
        <v>N</v>
      </c>
      <c r="U29" s="126" t="str">
        <f>[25]Novembro!$I$24</f>
        <v>N</v>
      </c>
      <c r="V29" s="126" t="str">
        <f>[25]Novembro!$I$25</f>
        <v>NO</v>
      </c>
      <c r="W29" s="126" t="str">
        <f>[25]Novembro!$I$26</f>
        <v>SE</v>
      </c>
      <c r="X29" s="126" t="str">
        <f>[25]Novembro!$I$27</f>
        <v>SO</v>
      </c>
      <c r="Y29" s="126" t="str">
        <f>[25]Novembro!$I$28</f>
        <v>N</v>
      </c>
      <c r="Z29" s="126" t="str">
        <f>[25]Novembro!$I$29</f>
        <v>L</v>
      </c>
      <c r="AA29" s="126" t="str">
        <f>[25]Novembro!$I$30</f>
        <v>N</v>
      </c>
      <c r="AB29" s="126" t="str">
        <f>[25]Novembro!$I$31</f>
        <v>N</v>
      </c>
      <c r="AC29" s="126" t="str">
        <f>[25]Novembro!$I$32</f>
        <v>S</v>
      </c>
      <c r="AD29" s="126" t="str">
        <f>[25]Novembro!$I$33</f>
        <v>L</v>
      </c>
      <c r="AE29" s="126" t="str">
        <f>[25]Novembro!$I$34</f>
        <v>N</v>
      </c>
      <c r="AF29" s="122" t="str">
        <f>[25]Novembro!$I$35</f>
        <v>N</v>
      </c>
      <c r="AI29" t="s">
        <v>47</v>
      </c>
    </row>
    <row r="30" spans="1:39" x14ac:dyDescent="0.2">
      <c r="A30" s="96" t="s">
        <v>10</v>
      </c>
      <c r="B30" s="11" t="str">
        <f>[26]Novembro!$I$5</f>
        <v>NO</v>
      </c>
      <c r="C30" s="11" t="str">
        <f>[26]Novembro!$I$6</f>
        <v>O</v>
      </c>
      <c r="D30" s="11" t="str">
        <f>[26]Novembro!$I$7</f>
        <v>O</v>
      </c>
      <c r="E30" s="11" t="str">
        <f>[26]Novembro!$I$8</f>
        <v>S</v>
      </c>
      <c r="F30" s="11" t="str">
        <f>[26]Novembro!$I$9</f>
        <v>S</v>
      </c>
      <c r="G30" s="11" t="str">
        <f>[26]Novembro!$I$10</f>
        <v>NO</v>
      </c>
      <c r="H30" s="11" t="str">
        <f>[26]Novembro!$I$11</f>
        <v>O</v>
      </c>
      <c r="I30" s="11" t="str">
        <f>[26]Novembro!$I$12</f>
        <v>L</v>
      </c>
      <c r="J30" s="11" t="str">
        <f>[26]Novembro!$I$13</f>
        <v>O</v>
      </c>
      <c r="K30" s="11" t="str">
        <f>[26]Novembro!$I$14</f>
        <v>NO</v>
      </c>
      <c r="L30" s="11" t="str">
        <f>[26]Novembro!$I$15</f>
        <v>NO</v>
      </c>
      <c r="M30" s="11" t="str">
        <f>[26]Novembro!$I$16</f>
        <v>O</v>
      </c>
      <c r="N30" s="11" t="str">
        <f>[26]Novembro!$I$17</f>
        <v>O</v>
      </c>
      <c r="O30" s="11" t="str">
        <f>[26]Novembro!$I$18</f>
        <v>SE</v>
      </c>
      <c r="P30" s="11" t="str">
        <f>[26]Novembro!$I$19</f>
        <v>NE</v>
      </c>
      <c r="Q30" s="11" t="str">
        <f>[26]Novembro!$I$20</f>
        <v>NE</v>
      </c>
      <c r="R30" s="11" t="str">
        <f>[26]Novembro!$I$21</f>
        <v>O</v>
      </c>
      <c r="S30" s="11" t="str">
        <f>[26]Novembro!$I$22</f>
        <v>O</v>
      </c>
      <c r="T30" s="126" t="str">
        <f>[26]Novembro!$I$23</f>
        <v>O</v>
      </c>
      <c r="U30" s="126" t="str">
        <f>[26]Novembro!$I$24</f>
        <v>O</v>
      </c>
      <c r="V30" s="126" t="str">
        <f>[26]Novembro!$I$25</f>
        <v>O</v>
      </c>
      <c r="W30" s="126" t="str">
        <f>[26]Novembro!$I$26</f>
        <v>NO</v>
      </c>
      <c r="X30" s="126" t="str">
        <f>[26]Novembro!$I$27</f>
        <v>L</v>
      </c>
      <c r="Y30" s="126" t="str">
        <f>[26]Novembro!$I$28</f>
        <v>NO</v>
      </c>
      <c r="Z30" s="126" t="str">
        <f>[26]Novembro!$I$29</f>
        <v>O</v>
      </c>
      <c r="AA30" s="126" t="str">
        <f>[26]Novembro!$I$30</f>
        <v>O</v>
      </c>
      <c r="AB30" s="126" t="str">
        <f>[26]Novembro!$I$31</f>
        <v>S</v>
      </c>
      <c r="AC30" s="126" t="str">
        <f>[26]Novembro!$I$32</f>
        <v>L</v>
      </c>
      <c r="AD30" s="126" t="str">
        <f>[26]Novembro!$I$33</f>
        <v>O</v>
      </c>
      <c r="AE30" s="126" t="str">
        <f>[26]Novembro!$I$34</f>
        <v>O</v>
      </c>
      <c r="AF30" s="122" t="str">
        <f>[26]Novembro!$I$35</f>
        <v>O</v>
      </c>
      <c r="AI30" t="s">
        <v>47</v>
      </c>
    </row>
    <row r="31" spans="1:39" x14ac:dyDescent="0.2">
      <c r="A31" s="96" t="s">
        <v>172</v>
      </c>
      <c r="B31" s="126" t="str">
        <f>[27]Novembro!$I$5</f>
        <v>NE</v>
      </c>
      <c r="C31" s="126" t="str">
        <f>[27]Novembro!$I$6</f>
        <v>N</v>
      </c>
      <c r="D31" s="126" t="str">
        <f>[27]Novembro!$I$7</f>
        <v>NO</v>
      </c>
      <c r="E31" s="126" t="str">
        <f>[27]Novembro!$I$8</f>
        <v>NO</v>
      </c>
      <c r="F31" s="126" t="str">
        <f>[27]Novembro!$I$9</f>
        <v>NO</v>
      </c>
      <c r="G31" s="126" t="str">
        <f>[27]Novembro!$I$10</f>
        <v>SE</v>
      </c>
      <c r="H31" s="126" t="str">
        <f>[27]Novembro!$I$11</f>
        <v>N</v>
      </c>
      <c r="I31" s="126" t="str">
        <f>[27]Novembro!$I$12</f>
        <v>S</v>
      </c>
      <c r="J31" s="126" t="str">
        <f>[27]Novembro!$I$13</f>
        <v>NE</v>
      </c>
      <c r="K31" s="126" t="str">
        <f>[27]Novembro!$I$14</f>
        <v>S</v>
      </c>
      <c r="L31" s="126" t="str">
        <f>[27]Novembro!$I$15</f>
        <v>L</v>
      </c>
      <c r="M31" s="126" t="str">
        <f>[27]Novembro!$I$16</f>
        <v>NE</v>
      </c>
      <c r="N31" s="126" t="str">
        <f>[27]Novembro!$I$17</f>
        <v>N</v>
      </c>
      <c r="O31" s="126" t="str">
        <f>[27]Novembro!$I$18</f>
        <v>SO</v>
      </c>
      <c r="P31" s="126" t="str">
        <f>[27]Novembro!$I$19</f>
        <v>S</v>
      </c>
      <c r="Q31" s="126" t="str">
        <f>[27]Novembro!$I$20</f>
        <v>S</v>
      </c>
      <c r="R31" s="126" t="str">
        <f>[27]Novembro!$I$21</f>
        <v>NE</v>
      </c>
      <c r="S31" s="126" t="str">
        <f>[27]Novembro!$I$22</f>
        <v>L</v>
      </c>
      <c r="T31" s="126" t="str">
        <f>[27]Novembro!$I$23</f>
        <v>L</v>
      </c>
      <c r="U31" s="126" t="str">
        <f>[27]Novembro!$I$24</f>
        <v>L</v>
      </c>
      <c r="V31" s="126" t="str">
        <f>[27]Novembro!$I$25</f>
        <v>NE</v>
      </c>
      <c r="W31" s="126" t="str">
        <f>[27]Novembro!$I$26</f>
        <v>O</v>
      </c>
      <c r="X31" s="126" t="str">
        <f>[27]Novembro!$I$27</f>
        <v>SO</v>
      </c>
      <c r="Y31" s="126" t="str">
        <f>[27]Novembro!$I$28</f>
        <v>L</v>
      </c>
      <c r="Z31" s="126" t="str">
        <f>[27]Novembro!$I$29</f>
        <v>NE</v>
      </c>
      <c r="AA31" s="126" t="str">
        <f>[27]Novembro!$I$30</f>
        <v>NE</v>
      </c>
      <c r="AB31" s="126" t="str">
        <f>[27]Novembro!$I$31</f>
        <v>NO</v>
      </c>
      <c r="AC31" s="126" t="str">
        <f>[27]Novembro!$I$32</f>
        <v>S</v>
      </c>
      <c r="AD31" s="126" t="str">
        <f>[27]Novembro!$I$33</f>
        <v>NE</v>
      </c>
      <c r="AE31" s="126" t="str">
        <f>[27]Novembro!$I$34</f>
        <v>L</v>
      </c>
      <c r="AF31" s="135" t="str">
        <f>[27]Novembro!$I$35</f>
        <v>NE</v>
      </c>
      <c r="AG31" s="12" t="s">
        <v>47</v>
      </c>
      <c r="AK31" t="s">
        <v>47</v>
      </c>
    </row>
    <row r="32" spans="1:39" x14ac:dyDescent="0.2">
      <c r="A32" s="96" t="s">
        <v>11</v>
      </c>
      <c r="B32" s="131" t="str">
        <f>[28]Novembro!$I$5</f>
        <v>SO</v>
      </c>
      <c r="C32" s="131" t="str">
        <f>[28]Novembro!$I$6</f>
        <v>SE</v>
      </c>
      <c r="D32" s="131" t="str">
        <f>[28]Novembro!$I$7</f>
        <v>L</v>
      </c>
      <c r="E32" s="131" t="str">
        <f>[28]Novembro!$I$8</f>
        <v>L</v>
      </c>
      <c r="F32" s="131" t="str">
        <f>[28]Novembro!$I$9</f>
        <v>NE</v>
      </c>
      <c r="G32" s="131" t="str">
        <f>[28]Novembro!$I$10</f>
        <v>SE</v>
      </c>
      <c r="H32" s="131" t="str">
        <f>[28]Novembro!$I$11</f>
        <v>SO</v>
      </c>
      <c r="I32" s="131" t="str">
        <f>[28]Novembro!$I$12</f>
        <v>N</v>
      </c>
      <c r="J32" s="131" t="str">
        <f>[28]Novembro!$I$13</f>
        <v>S</v>
      </c>
      <c r="K32" s="131" t="str">
        <f>[28]Novembro!$I$14</f>
        <v>L</v>
      </c>
      <c r="L32" s="131" t="str">
        <f>[28]Novembro!$I$15</f>
        <v>N</v>
      </c>
      <c r="M32" s="131" t="str">
        <f>[28]Novembro!$I$16</f>
        <v>*</v>
      </c>
      <c r="N32" s="131" t="str">
        <f>[28]Novembro!$I$17</f>
        <v>*</v>
      </c>
      <c r="O32" s="131" t="str">
        <f>[28]Novembro!$I$18</f>
        <v>*</v>
      </c>
      <c r="P32" s="131" t="str">
        <f>[28]Novembro!$I$19</f>
        <v>*</v>
      </c>
      <c r="Q32" s="131" t="str">
        <f>[28]Novembro!$I$20</f>
        <v>*</v>
      </c>
      <c r="R32" s="131" t="str">
        <f>[28]Novembro!$I$21</f>
        <v>*</v>
      </c>
      <c r="S32" s="131" t="str">
        <f>[28]Novembro!$I$22</f>
        <v>*</v>
      </c>
      <c r="T32" s="126" t="str">
        <f>[28]Novembro!$I$23</f>
        <v>*</v>
      </c>
      <c r="U32" s="126" t="str">
        <f>[28]Novembro!$I$24</f>
        <v>*</v>
      </c>
      <c r="V32" s="126" t="str">
        <f>[28]Novembro!$I$25</f>
        <v>S</v>
      </c>
      <c r="W32" s="126" t="str">
        <f>[28]Novembro!$I$26</f>
        <v>*</v>
      </c>
      <c r="X32" s="126" t="str">
        <f>[28]Novembro!$I$27</f>
        <v>*</v>
      </c>
      <c r="Y32" s="126" t="str">
        <f>[28]Novembro!$I$28</f>
        <v>*</v>
      </c>
      <c r="Z32" s="126" t="str">
        <f>[28]Novembro!$I$29</f>
        <v>*</v>
      </c>
      <c r="AA32" s="126" t="str">
        <f>[28]Novembro!$I$30</f>
        <v>*</v>
      </c>
      <c r="AB32" s="126" t="str">
        <f>[28]Novembro!$I$31</f>
        <v>*</v>
      </c>
      <c r="AC32" s="126" t="str">
        <f>[28]Novembro!$I$32</f>
        <v>*</v>
      </c>
      <c r="AD32" s="126" t="str">
        <f>[28]Novembro!$I$33</f>
        <v>*</v>
      </c>
      <c r="AE32" s="126" t="str">
        <f>[28]Novembro!$I$34</f>
        <v>*</v>
      </c>
      <c r="AF32" s="122" t="str">
        <f>[28]Novembro!$I$35</f>
        <v>L</v>
      </c>
      <c r="AI32" t="s">
        <v>47</v>
      </c>
    </row>
    <row r="33" spans="1:38" s="5" customFormat="1" x14ac:dyDescent="0.2">
      <c r="A33" s="96" t="s">
        <v>12</v>
      </c>
      <c r="B33" s="131" t="str">
        <f>[29]Novembro!$I$5</f>
        <v>NE</v>
      </c>
      <c r="C33" s="131" t="str">
        <f>[29]Novembro!$I$6</f>
        <v>N</v>
      </c>
      <c r="D33" s="131" t="str">
        <f>[29]Novembro!$I$7</f>
        <v>N</v>
      </c>
      <c r="E33" s="131" t="str">
        <f>[29]Novembro!$I$8</f>
        <v>N</v>
      </c>
      <c r="F33" s="131" t="str">
        <f>[29]Novembro!$I$9</f>
        <v>NO</v>
      </c>
      <c r="G33" s="131" t="str">
        <f>[29]Novembro!$I$10</f>
        <v>*</v>
      </c>
      <c r="H33" s="131" t="str">
        <f>[29]Novembro!$I$11</f>
        <v>*</v>
      </c>
      <c r="I33" s="131" t="str">
        <f>[29]Novembro!$I$12</f>
        <v>*</v>
      </c>
      <c r="J33" s="131" t="str">
        <f>[29]Novembro!$I$13</f>
        <v>*</v>
      </c>
      <c r="K33" s="131" t="str">
        <f>[29]Novembro!$I$14</f>
        <v>*</v>
      </c>
      <c r="L33" s="131" t="str">
        <f>[29]Novembro!$I$15</f>
        <v>*</v>
      </c>
      <c r="M33" s="131" t="str">
        <f>[29]Novembro!$I$16</f>
        <v>*</v>
      </c>
      <c r="N33" s="131" t="str">
        <f>[29]Novembro!$I$17</f>
        <v>*</v>
      </c>
      <c r="O33" s="131" t="str">
        <f>[29]Novembro!$I$18</f>
        <v>*</v>
      </c>
      <c r="P33" s="131" t="str">
        <f>[29]Novembro!$I$19</f>
        <v>*</v>
      </c>
      <c r="Q33" s="131" t="str">
        <f>[29]Novembro!$I$20</f>
        <v>*</v>
      </c>
      <c r="R33" s="131" t="str">
        <f>[29]Novembro!$I$21</f>
        <v>*</v>
      </c>
      <c r="S33" s="131" t="str">
        <f>[29]Novembro!$I$22</f>
        <v>*</v>
      </c>
      <c r="T33" s="131" t="str">
        <f>[29]Novembro!$I$23</f>
        <v>*</v>
      </c>
      <c r="U33" s="131" t="str">
        <f>[29]Novembro!$I$24</f>
        <v>*</v>
      </c>
      <c r="V33" s="131" t="str">
        <f>[29]Novembro!$I$25</f>
        <v>*</v>
      </c>
      <c r="W33" s="131" t="str">
        <f>[29]Novembro!$I$26</f>
        <v>NO</v>
      </c>
      <c r="X33" s="131" t="str">
        <f>[29]Novembro!$I$27</f>
        <v>O</v>
      </c>
      <c r="Y33" s="131" t="str">
        <f>[29]Novembro!$I$28</f>
        <v>SE</v>
      </c>
      <c r="Z33" s="131" t="str">
        <f>[29]Novembro!$I$29</f>
        <v>N</v>
      </c>
      <c r="AA33" s="131" t="str">
        <f>[29]Novembro!$I$30</f>
        <v>N</v>
      </c>
      <c r="AB33" s="131" t="str">
        <f>[29]Novembro!$I$31</f>
        <v>NO</v>
      </c>
      <c r="AC33" s="131" t="str">
        <f>[29]Novembro!$I$32</f>
        <v>SE</v>
      </c>
      <c r="AD33" s="131" t="str">
        <f>[29]Novembro!$I$33</f>
        <v>N</v>
      </c>
      <c r="AE33" s="131" t="str">
        <f>[29]Novembro!$I$34</f>
        <v>NO</v>
      </c>
      <c r="AF33" s="122" t="str">
        <f>[29]Novembro!$I$35</f>
        <v>N</v>
      </c>
      <c r="AJ33" s="5" t="s">
        <v>47</v>
      </c>
      <c r="AL33" s="5" t="s">
        <v>47</v>
      </c>
    </row>
    <row r="34" spans="1:38" x14ac:dyDescent="0.2">
      <c r="A34" s="96" t="s">
        <v>13</v>
      </c>
      <c r="B34" s="126" t="str">
        <f>[30]Novembro!$I$5</f>
        <v>N</v>
      </c>
      <c r="C34" s="126" t="str">
        <f>[30]Novembro!$I$6</f>
        <v>NO</v>
      </c>
      <c r="D34" s="126" t="str">
        <f>[30]Novembro!$I$7</f>
        <v>NO</v>
      </c>
      <c r="E34" s="126" t="str">
        <f>[30]Novembro!$I$8</f>
        <v>NO</v>
      </c>
      <c r="F34" s="126" t="str">
        <f>[30]Novembro!$I$9</f>
        <v>NO</v>
      </c>
      <c r="G34" s="126" t="str">
        <f>[30]Novembro!$I$10</f>
        <v>N</v>
      </c>
      <c r="H34" s="126" t="str">
        <f>[30]Novembro!$I$11</f>
        <v>N</v>
      </c>
      <c r="I34" s="126" t="str">
        <f>[30]Novembro!$I$12</f>
        <v>N</v>
      </c>
      <c r="J34" s="126" t="str">
        <f>[30]Novembro!$I$13</f>
        <v>N</v>
      </c>
      <c r="K34" s="126" t="str">
        <f>[30]Novembro!$I$14</f>
        <v>NE</v>
      </c>
      <c r="L34" s="126" t="str">
        <f>[30]Novembro!$I$15</f>
        <v>SO</v>
      </c>
      <c r="M34" s="126" t="str">
        <f>[30]Novembro!$I$16</f>
        <v>L</v>
      </c>
      <c r="N34" s="126" t="str">
        <f>[30]Novembro!$I$17</f>
        <v>N</v>
      </c>
      <c r="O34" s="126" t="str">
        <f>[30]Novembro!$I$18</f>
        <v>S</v>
      </c>
      <c r="P34" s="126" t="str">
        <f>[30]Novembro!$I$19</f>
        <v>S</v>
      </c>
      <c r="Q34" s="126" t="str">
        <f>[30]Novembro!$I$20</f>
        <v>SE</v>
      </c>
      <c r="R34" s="126" t="str">
        <f>[30]Novembro!$I$21</f>
        <v>S</v>
      </c>
      <c r="S34" s="126" t="str">
        <f>[30]Novembro!$I$22</f>
        <v>NE</v>
      </c>
      <c r="T34" s="126" t="str">
        <f>[30]Novembro!$I$23</f>
        <v>N</v>
      </c>
      <c r="U34" s="126" t="str">
        <f>[30]Novembro!$I$24</f>
        <v>N</v>
      </c>
      <c r="V34" s="126" t="str">
        <f>[30]Novembro!$I$25</f>
        <v>N</v>
      </c>
      <c r="W34" s="126" t="str">
        <f>[30]Novembro!$I$26</f>
        <v>N</v>
      </c>
      <c r="X34" s="126" t="str">
        <f>[30]Novembro!$I$27</f>
        <v>SO</v>
      </c>
      <c r="Y34" s="126" t="str">
        <f>[30]Novembro!$I$28</f>
        <v>O</v>
      </c>
      <c r="Z34" s="126" t="str">
        <f>[30]Novembro!$I$29</f>
        <v>NO</v>
      </c>
      <c r="AA34" s="126" t="str">
        <f>[30]Novembro!$I$30</f>
        <v>NO</v>
      </c>
      <c r="AB34" s="126" t="str">
        <f>[30]Novembro!$I$31</f>
        <v>N</v>
      </c>
      <c r="AC34" s="126" t="str">
        <f>[30]Novembro!$I$32</f>
        <v>O</v>
      </c>
      <c r="AD34" s="126" t="str">
        <f>[30]Novembro!$I$33</f>
        <v>NO</v>
      </c>
      <c r="AE34" s="126" t="str">
        <f>[30]Novembro!$I$34</f>
        <v>NO</v>
      </c>
      <c r="AF34" s="130" t="str">
        <f>[30]Novembro!$I$35</f>
        <v>N</v>
      </c>
      <c r="AI34" t="s">
        <v>47</v>
      </c>
      <c r="AJ34" t="s">
        <v>47</v>
      </c>
      <c r="AK34" t="s">
        <v>47</v>
      </c>
    </row>
    <row r="35" spans="1:38" x14ac:dyDescent="0.2">
      <c r="A35" s="96" t="s">
        <v>173</v>
      </c>
      <c r="B35" s="131" t="str">
        <f>[31]Novembro!$I$5</f>
        <v>L</v>
      </c>
      <c r="C35" s="131" t="str">
        <f>[31]Novembro!$I$6</f>
        <v>NE</v>
      </c>
      <c r="D35" s="131" t="str">
        <f>[31]Novembro!$I$7</f>
        <v>NE</v>
      </c>
      <c r="E35" s="131" t="str">
        <f>[31]Novembro!$I$8</f>
        <v>NO</v>
      </c>
      <c r="F35" s="131" t="str">
        <f>[31]Novembro!$I$9</f>
        <v>NO</v>
      </c>
      <c r="G35" s="131" t="str">
        <f>[31]Novembro!$I$10</f>
        <v>N</v>
      </c>
      <c r="H35" s="131" t="str">
        <f>[31]Novembro!$I$11</f>
        <v>NE</v>
      </c>
      <c r="I35" s="131" t="str">
        <f>[31]Novembro!$I$12</f>
        <v>O</v>
      </c>
      <c r="J35" s="131" t="str">
        <f>[31]Novembro!$I$13</f>
        <v>NE</v>
      </c>
      <c r="K35" s="131" t="str">
        <f>[31]Novembro!$I$14</f>
        <v>NE</v>
      </c>
      <c r="L35" s="131" t="str">
        <f>[31]Novembro!$I$15</f>
        <v>N</v>
      </c>
      <c r="M35" s="131" t="str">
        <f>[31]Novembro!$I$16</f>
        <v>L</v>
      </c>
      <c r="N35" s="131" t="str">
        <f>[31]Novembro!$I$17</f>
        <v>NE</v>
      </c>
      <c r="O35" s="131" t="str">
        <f>[31]Novembro!$I$18</f>
        <v>NO</v>
      </c>
      <c r="P35" s="131" t="str">
        <f>[31]Novembro!$I$19</f>
        <v>SO</v>
      </c>
      <c r="Q35" s="131" t="str">
        <f>[31]Novembro!$I$20</f>
        <v>SO</v>
      </c>
      <c r="R35" s="131" t="str">
        <f>[31]Novembro!$I$21</f>
        <v>NE</v>
      </c>
      <c r="S35" s="131" t="str">
        <f>[31]Novembro!$I$22</f>
        <v>NE</v>
      </c>
      <c r="T35" s="126" t="str">
        <f>[31]Novembro!$I$23</f>
        <v>NE</v>
      </c>
      <c r="U35" s="126" t="str">
        <f>[31]Novembro!$I$24</f>
        <v>L</v>
      </c>
      <c r="V35" s="126" t="str">
        <f>[31]Novembro!$I$25</f>
        <v>NE</v>
      </c>
      <c r="W35" s="126" t="str">
        <f>[31]Novembro!$I$26</f>
        <v>NE</v>
      </c>
      <c r="X35" s="126" t="str">
        <f>[31]Novembro!$I$27</f>
        <v>SO</v>
      </c>
      <c r="Y35" s="126" t="str">
        <f>[31]Novembro!$I$28</f>
        <v>NO</v>
      </c>
      <c r="Z35" s="126" t="str">
        <f>[31]Novembro!$I$29</f>
        <v>NE</v>
      </c>
      <c r="AA35" s="126" t="str">
        <f>[31]Novembro!$I$30</f>
        <v>NE</v>
      </c>
      <c r="AB35" s="126" t="str">
        <f>[31]Novembro!$I$31</f>
        <v>N</v>
      </c>
      <c r="AC35" s="126" t="str">
        <f>[31]Novembro!$I$32</f>
        <v>NE</v>
      </c>
      <c r="AD35" s="126" t="str">
        <f>[31]Novembro!$I$33</f>
        <v>NE</v>
      </c>
      <c r="AE35" s="126" t="str">
        <f>[31]Novembro!$I$34</f>
        <v>NE</v>
      </c>
      <c r="AF35" s="135" t="str">
        <f>[31]Novembro!$I$35</f>
        <v>N E</v>
      </c>
      <c r="AJ35" t="s">
        <v>47</v>
      </c>
    </row>
    <row r="36" spans="1:38" x14ac:dyDescent="0.2">
      <c r="A36" s="96" t="s">
        <v>144</v>
      </c>
      <c r="B36" s="131" t="str">
        <f>[32]Novembro!$I$5</f>
        <v>*</v>
      </c>
      <c r="C36" s="131" t="str">
        <f>[32]Novembro!$I$6</f>
        <v>*</v>
      </c>
      <c r="D36" s="131" t="str">
        <f>[32]Novembro!$I$7</f>
        <v>*</v>
      </c>
      <c r="E36" s="131" t="str">
        <f>[32]Novembro!$I$8</f>
        <v>*</v>
      </c>
      <c r="F36" s="131" t="str">
        <f>[32]Novembro!$I$9</f>
        <v>*</v>
      </c>
      <c r="G36" s="131" t="str">
        <f>[32]Novembro!$I$10</f>
        <v>*</v>
      </c>
      <c r="H36" s="131" t="str">
        <f>[32]Novembro!$I$11</f>
        <v>*</v>
      </c>
      <c r="I36" s="131" t="str">
        <f>[32]Novembro!$I$12</f>
        <v>*</v>
      </c>
      <c r="J36" s="131" t="str">
        <f>[32]Novembro!$I$13</f>
        <v>*</v>
      </c>
      <c r="K36" s="131" t="str">
        <f>[32]Novembro!$I$14</f>
        <v>*</v>
      </c>
      <c r="L36" s="131" t="str">
        <f>[32]Novembro!$I$15</f>
        <v>*</v>
      </c>
      <c r="M36" s="131" t="str">
        <f>[32]Novembro!$I$16</f>
        <v>*</v>
      </c>
      <c r="N36" s="131" t="str">
        <f>[32]Novembro!$I$17</f>
        <v>*</v>
      </c>
      <c r="O36" s="131" t="str">
        <f>[32]Novembro!$I$18</f>
        <v>*</v>
      </c>
      <c r="P36" s="131" t="str">
        <f>[32]Novembro!$I$19</f>
        <v>*</v>
      </c>
      <c r="Q36" s="126" t="str">
        <f>[32]Novembro!$I$20</f>
        <v>*</v>
      </c>
      <c r="R36" s="126" t="str">
        <f>[32]Novembro!$I$21</f>
        <v>*</v>
      </c>
      <c r="S36" s="126" t="str">
        <f>[32]Novembro!$I$22</f>
        <v>*</v>
      </c>
      <c r="T36" s="126" t="str">
        <f>[32]Novembro!$I$23</f>
        <v>*</v>
      </c>
      <c r="U36" s="126" t="str">
        <f>[32]Novembro!$I$24</f>
        <v>*</v>
      </c>
      <c r="V36" s="126" t="str">
        <f>[32]Novembro!$I$25</f>
        <v>*</v>
      </c>
      <c r="W36" s="126" t="str">
        <f>[32]Novembro!$I$26</f>
        <v>*</v>
      </c>
      <c r="X36" s="126" t="str">
        <f>[32]Novembro!$I$27</f>
        <v>*</v>
      </c>
      <c r="Y36" s="126" t="str">
        <f>[32]Novembro!$I$28</f>
        <v>*</v>
      </c>
      <c r="Z36" s="126" t="str">
        <f>[32]Novembro!$I$29</f>
        <v>*</v>
      </c>
      <c r="AA36" s="126" t="str">
        <f>[32]Novembro!$I$30</f>
        <v>*</v>
      </c>
      <c r="AB36" s="126" t="str">
        <f>[32]Novembro!$I$31</f>
        <v>*</v>
      </c>
      <c r="AC36" s="126" t="str">
        <f>[32]Novembro!$I$32</f>
        <v>*</v>
      </c>
      <c r="AD36" s="126" t="str">
        <f>[32]Novembro!$I$33</f>
        <v>*</v>
      </c>
      <c r="AE36" s="126" t="str">
        <f>[32]Novembro!$I$34</f>
        <v>*</v>
      </c>
      <c r="AF36" s="135" t="str">
        <f>[32]Novembro!$I$35</f>
        <v>*</v>
      </c>
      <c r="AI36" t="s">
        <v>47</v>
      </c>
      <c r="AJ36" t="s">
        <v>47</v>
      </c>
    </row>
    <row r="37" spans="1:38" x14ac:dyDescent="0.2">
      <c r="A37" s="96" t="s">
        <v>14</v>
      </c>
      <c r="B37" s="131" t="str">
        <f>[33]Novembro!$I$5</f>
        <v>SE</v>
      </c>
      <c r="C37" s="131" t="str">
        <f>[33]Novembro!$I$6</f>
        <v>L</v>
      </c>
      <c r="D37" s="131" t="str">
        <f>[33]Novembro!$I$7</f>
        <v>NO</v>
      </c>
      <c r="E37" s="131" t="str">
        <f>[33]Novembro!$I$8</f>
        <v>N</v>
      </c>
      <c r="F37" s="131" t="str">
        <f>[33]Novembro!$I$9</f>
        <v>NO</v>
      </c>
      <c r="G37" s="131" t="str">
        <f>[33]Novembro!$I$10</f>
        <v>S</v>
      </c>
      <c r="H37" s="131" t="str">
        <f>[33]Novembro!$I$11</f>
        <v>S</v>
      </c>
      <c r="I37" s="131" t="str">
        <f>[33]Novembro!$I$12</f>
        <v>L</v>
      </c>
      <c r="J37" s="131" t="str">
        <f>[33]Novembro!$I$13</f>
        <v>L</v>
      </c>
      <c r="K37" s="131" t="str">
        <f>[33]Novembro!$I$14</f>
        <v>NE</v>
      </c>
      <c r="L37" s="131" t="str">
        <f>[33]Novembro!$I$15</f>
        <v>SE</v>
      </c>
      <c r="M37" s="131" t="str">
        <f>[33]Novembro!$I$16</f>
        <v>SE</v>
      </c>
      <c r="N37" s="131" t="str">
        <f>[33]Novembro!$I$17</f>
        <v>SE</v>
      </c>
      <c r="O37" s="131" t="str">
        <f>[33]Novembro!$I$18</f>
        <v>SO</v>
      </c>
      <c r="P37" s="131" t="str">
        <f>[33]Novembro!$I$19</f>
        <v>O</v>
      </c>
      <c r="Q37" s="131" t="str">
        <f>[33]Novembro!$I$20</f>
        <v>O</v>
      </c>
      <c r="R37" s="131" t="str">
        <f>[33]Novembro!$I$21</f>
        <v>L</v>
      </c>
      <c r="S37" s="131" t="str">
        <f>[33]Novembro!$I$22</f>
        <v>SE</v>
      </c>
      <c r="T37" s="131" t="str">
        <f>[33]Novembro!$I$23</f>
        <v>N</v>
      </c>
      <c r="U37" s="131" t="str">
        <f>[33]Novembro!$I$24</f>
        <v>NE</v>
      </c>
      <c r="V37" s="131" t="str">
        <f>[33]Novembro!$I$25</f>
        <v>S</v>
      </c>
      <c r="W37" s="131" t="str">
        <f>[33]Novembro!$I$26</f>
        <v>NE</v>
      </c>
      <c r="X37" s="131" t="str">
        <f>[33]Novembro!$I$27</f>
        <v>O</v>
      </c>
      <c r="Y37" s="131" t="str">
        <f>[33]Novembro!$I$28</f>
        <v>N</v>
      </c>
      <c r="Z37" s="131" t="str">
        <f>[33]Novembro!$I$29</f>
        <v>SE</v>
      </c>
      <c r="AA37" s="131" t="str">
        <f>[33]Novembro!$I$30</f>
        <v>NE</v>
      </c>
      <c r="AB37" s="131" t="str">
        <f>[33]Novembro!$I$31</f>
        <v>NO</v>
      </c>
      <c r="AC37" s="131" t="str">
        <f>[33]Novembro!$I$32</f>
        <v>O</v>
      </c>
      <c r="AD37" s="131" t="str">
        <f>[33]Novembro!$I$33</f>
        <v>N</v>
      </c>
      <c r="AE37" s="131" t="str">
        <f>[33]Novembro!$I$34</f>
        <v>NO</v>
      </c>
      <c r="AF37" s="122" t="str">
        <f>[33]Novembro!$I$35</f>
        <v>SE</v>
      </c>
      <c r="AJ37" t="s">
        <v>47</v>
      </c>
    </row>
    <row r="38" spans="1:38" x14ac:dyDescent="0.2">
      <c r="A38" s="96" t="s">
        <v>174</v>
      </c>
      <c r="B38" s="11" t="str">
        <f>[34]Novembro!$I$5</f>
        <v>SO</v>
      </c>
      <c r="C38" s="11" t="str">
        <f>[34]Novembro!$I$6</f>
        <v>S</v>
      </c>
      <c r="D38" s="11" t="str">
        <f>[34]Novembro!$I$7</f>
        <v>SE</v>
      </c>
      <c r="E38" s="11" t="str">
        <f>[34]Novembro!$I$8</f>
        <v>N</v>
      </c>
      <c r="F38" s="11" t="str">
        <f>[34]Novembro!$I$9</f>
        <v>NE</v>
      </c>
      <c r="G38" s="11" t="str">
        <f>[34]Novembro!$I$10</f>
        <v>NO</v>
      </c>
      <c r="H38" s="11" t="str">
        <f>[34]Novembro!$I$11</f>
        <v>N</v>
      </c>
      <c r="I38" s="11" t="str">
        <f>[34]Novembro!$I$12</f>
        <v>O</v>
      </c>
      <c r="J38" s="11" t="str">
        <f>[34]Novembro!$I$13</f>
        <v>NE</v>
      </c>
      <c r="K38" s="11" t="str">
        <f>[34]Novembro!$I$14</f>
        <v>S</v>
      </c>
      <c r="L38" s="11" t="str">
        <f>[34]Novembro!$I$15</f>
        <v>S</v>
      </c>
      <c r="M38" s="11" t="str">
        <f>[34]Novembro!$I$16</f>
        <v>S</v>
      </c>
      <c r="N38" s="11" t="str">
        <f>[34]Novembro!$I$17</f>
        <v>N</v>
      </c>
      <c r="O38" s="11" t="str">
        <f>[34]Novembro!$I$18</f>
        <v>O</v>
      </c>
      <c r="P38" s="11" t="str">
        <f>[34]Novembro!$I$19</f>
        <v>NO</v>
      </c>
      <c r="Q38" s="126" t="str">
        <f>[34]Novembro!$I$20</f>
        <v>S</v>
      </c>
      <c r="R38" s="126" t="str">
        <f>[34]Novembro!$I$21</f>
        <v>S</v>
      </c>
      <c r="S38" s="126" t="str">
        <f>[34]Novembro!$I$22</f>
        <v>SE</v>
      </c>
      <c r="T38" s="126" t="str">
        <f>[34]Novembro!$I$23</f>
        <v>N</v>
      </c>
      <c r="U38" s="126" t="str">
        <f>[34]Novembro!$I$24</f>
        <v>N</v>
      </c>
      <c r="V38" s="126" t="str">
        <f>[34]Novembro!$I$25</f>
        <v>SE</v>
      </c>
      <c r="W38" s="126" t="str">
        <f>[34]Novembro!$I$26</f>
        <v>N</v>
      </c>
      <c r="X38" s="126" t="str">
        <f>[34]Novembro!$I$27</f>
        <v>N</v>
      </c>
      <c r="Y38" s="126" t="str">
        <f>[34]Novembro!$I$28</f>
        <v>SE</v>
      </c>
      <c r="Z38" s="126" t="str">
        <f>[34]Novembro!$I$29</f>
        <v>L</v>
      </c>
      <c r="AA38" s="126" t="str">
        <f>[34]Novembro!$I$30</f>
        <v>NE</v>
      </c>
      <c r="AB38" s="126" t="str">
        <f>[34]Novembro!$I$31</f>
        <v>SE</v>
      </c>
      <c r="AC38" s="126" t="str">
        <f>[34]Novembro!$I$32</f>
        <v>N</v>
      </c>
      <c r="AD38" s="126" t="str">
        <f>[34]Novembro!$I$33</f>
        <v>N</v>
      </c>
      <c r="AE38" s="126" t="str">
        <f>[34]Novembro!$I$34</f>
        <v>NE</v>
      </c>
      <c r="AF38" s="135" t="str">
        <f>[34]Novembro!$I$35</f>
        <v>N</v>
      </c>
      <c r="AI38" t="s">
        <v>47</v>
      </c>
      <c r="AJ38" t="s">
        <v>47</v>
      </c>
    </row>
    <row r="39" spans="1:38" x14ac:dyDescent="0.2">
      <c r="A39" s="96" t="s">
        <v>15</v>
      </c>
      <c r="B39" s="131" t="str">
        <f>[35]Novembro!$I$5</f>
        <v>NO</v>
      </c>
      <c r="C39" s="131" t="str">
        <f>[35]Novembro!$I$6</f>
        <v>NO</v>
      </c>
      <c r="D39" s="131" t="str">
        <f>[35]Novembro!$I$7</f>
        <v>NO</v>
      </c>
      <c r="E39" s="131" t="str">
        <f>[35]Novembro!$I$8</f>
        <v>O</v>
      </c>
      <c r="F39" s="131" t="str">
        <f>[35]Novembro!$I$9</f>
        <v>O</v>
      </c>
      <c r="G39" s="131" t="str">
        <f>[35]Novembro!$I$10</f>
        <v>O</v>
      </c>
      <c r="H39" s="131" t="str">
        <f>[35]Novembro!$I$11</f>
        <v>NO</v>
      </c>
      <c r="I39" s="131" t="str">
        <f>[35]Novembro!$I$12</f>
        <v>NO</v>
      </c>
      <c r="J39" s="131" t="str">
        <f>[35]Novembro!$I$13</f>
        <v>NO</v>
      </c>
      <c r="K39" s="131" t="str">
        <f>[35]Novembro!$I$14</f>
        <v>O</v>
      </c>
      <c r="L39" s="131" t="str">
        <f>[35]Novembro!$I$15</f>
        <v>SO</v>
      </c>
      <c r="M39" s="131" t="str">
        <f>[35]Novembro!$I$16</f>
        <v>NO</v>
      </c>
      <c r="N39" s="131" t="str">
        <f>[35]Novembro!$I$17</f>
        <v>NO</v>
      </c>
      <c r="O39" s="131" t="str">
        <f>[35]Novembro!$I$18</f>
        <v>O</v>
      </c>
      <c r="P39" s="131" t="str">
        <f>[35]Novembro!$I$19</f>
        <v>SO</v>
      </c>
      <c r="Q39" s="131" t="str">
        <f>[35]Novembro!$I$20</f>
        <v>SO</v>
      </c>
      <c r="R39" s="131" t="str">
        <f>[35]Novembro!$I$21</f>
        <v>O</v>
      </c>
      <c r="S39" s="131" t="str">
        <f>[35]Novembro!$I$22</f>
        <v>NO</v>
      </c>
      <c r="T39" s="131" t="str">
        <f>[35]Novembro!$I$23</f>
        <v>NO</v>
      </c>
      <c r="U39" s="131" t="str">
        <f>[35]Novembro!$I$24</f>
        <v>NO</v>
      </c>
      <c r="V39" s="131" t="str">
        <f>[35]Novembro!$I$25</f>
        <v>NO</v>
      </c>
      <c r="W39" s="131" t="str">
        <f>[35]Novembro!$I$26</f>
        <v>NO</v>
      </c>
      <c r="X39" s="131" t="str">
        <f>[35]Novembro!$I$27</f>
        <v>SO</v>
      </c>
      <c r="Y39" s="131" t="str">
        <f>[35]Novembro!$I$28</f>
        <v>O</v>
      </c>
      <c r="Z39" s="131" t="str">
        <f>[35]Novembro!$I$29</f>
        <v>NO</v>
      </c>
      <c r="AA39" s="131" t="str">
        <f>[35]Novembro!$I$30</f>
        <v>NO</v>
      </c>
      <c r="AB39" s="131" t="str">
        <f>[35]Novembro!$I$31</f>
        <v>O</v>
      </c>
      <c r="AC39" s="131" t="str">
        <f>[35]Novembro!$I$32</f>
        <v>SO</v>
      </c>
      <c r="AD39" s="131" t="str">
        <f>[35]Novembro!$I$33</f>
        <v>NO</v>
      </c>
      <c r="AE39" s="131" t="str">
        <f>[35]Novembro!$I$34</f>
        <v>NO</v>
      </c>
      <c r="AF39" s="122" t="str">
        <f>[35]Novembro!$I$35</f>
        <v>NO</v>
      </c>
      <c r="AG39" s="12" t="s">
        <v>47</v>
      </c>
      <c r="AJ39" t="s">
        <v>47</v>
      </c>
    </row>
    <row r="40" spans="1:38" x14ac:dyDescent="0.2">
      <c r="A40" s="96" t="s">
        <v>16</v>
      </c>
      <c r="B40" s="132" t="str">
        <f>[36]Novembro!$I$5</f>
        <v>NO</v>
      </c>
      <c r="C40" s="132" t="str">
        <f>[36]Novembro!$I$6</f>
        <v>N</v>
      </c>
      <c r="D40" s="132" t="str">
        <f>[36]Novembro!$I$7</f>
        <v>N</v>
      </c>
      <c r="E40" s="132" t="str">
        <f>[36]Novembro!$I$8</f>
        <v>N</v>
      </c>
      <c r="F40" s="132" t="str">
        <f>[36]Novembro!$I$9</f>
        <v>SO</v>
      </c>
      <c r="G40" s="132" t="str">
        <f>[36]Novembro!$I$10</f>
        <v>SO</v>
      </c>
      <c r="H40" s="132" t="str">
        <f>[36]Novembro!$I$11</f>
        <v>SO</v>
      </c>
      <c r="I40" s="132" t="str">
        <f>[36]Novembro!$I$12</f>
        <v>SO</v>
      </c>
      <c r="J40" s="132" t="str">
        <f>[36]Novembro!$I$13</f>
        <v>SO</v>
      </c>
      <c r="K40" s="132" t="str">
        <f>[36]Novembro!$I$14</f>
        <v>SO</v>
      </c>
      <c r="L40" s="132" t="str">
        <f>[36]Novembro!$I$15</f>
        <v>SO</v>
      </c>
      <c r="M40" s="132" t="str">
        <f>[36]Novembro!$I$16</f>
        <v>SO</v>
      </c>
      <c r="N40" s="132" t="str">
        <f>[36]Novembro!$I$17</f>
        <v>NO</v>
      </c>
      <c r="O40" s="132" t="str">
        <f>[36]Novembro!$I$18</f>
        <v>S</v>
      </c>
      <c r="P40" s="132" t="str">
        <f>[36]Novembro!$I$19</f>
        <v>S</v>
      </c>
      <c r="Q40" s="132" t="str">
        <f>[36]Novembro!$I$20</f>
        <v>SE</v>
      </c>
      <c r="R40" s="132" t="str">
        <f>[36]Novembro!$I$21</f>
        <v>L</v>
      </c>
      <c r="S40" s="132" t="str">
        <f>[36]Novembro!$I$22</f>
        <v>N</v>
      </c>
      <c r="T40" s="132" t="str">
        <f>[36]Novembro!$I$23</f>
        <v>NO</v>
      </c>
      <c r="U40" s="132" t="str">
        <f>[36]Novembro!$I$24</f>
        <v>NO</v>
      </c>
      <c r="V40" s="132" t="str">
        <f>[36]Novembro!$I$25</f>
        <v>NO</v>
      </c>
      <c r="W40" s="132" t="str">
        <f>[36]Novembro!$I$26</f>
        <v>NO</v>
      </c>
      <c r="X40" s="132" t="str">
        <f>[36]Novembro!$I$27</f>
        <v>SE</v>
      </c>
      <c r="Y40" s="132" t="str">
        <f>[36]Novembro!$I$28</f>
        <v>NO</v>
      </c>
      <c r="Z40" s="132" t="str">
        <f>[36]Novembro!$I$29</f>
        <v>N</v>
      </c>
      <c r="AA40" s="132" t="str">
        <f>[36]Novembro!$I$30</f>
        <v>NO</v>
      </c>
      <c r="AB40" s="132" t="str">
        <f>[36]Novembro!$I$31</f>
        <v>S</v>
      </c>
      <c r="AC40" s="132" t="str">
        <f>[36]Novembro!$I$32</f>
        <v>SE</v>
      </c>
      <c r="AD40" s="132" t="str">
        <f>[36]Novembro!$I$33</f>
        <v>NO</v>
      </c>
      <c r="AE40" s="132" t="str">
        <f>[36]Novembro!$I$34</f>
        <v>NO</v>
      </c>
      <c r="AF40" s="122" t="str">
        <f>[36]Novembro!$I$35</f>
        <v>NO</v>
      </c>
      <c r="AH40" t="s">
        <v>47</v>
      </c>
      <c r="AI40" t="s">
        <v>47</v>
      </c>
    </row>
    <row r="41" spans="1:38" x14ac:dyDescent="0.2">
      <c r="A41" s="96" t="s">
        <v>175</v>
      </c>
      <c r="B41" s="131" t="str">
        <f>[37]Novembro!$I$5</f>
        <v>N</v>
      </c>
      <c r="C41" s="131" t="str">
        <f>[37]Novembro!$I$6</f>
        <v>NE</v>
      </c>
      <c r="D41" s="131" t="str">
        <f>[37]Novembro!$I$7</f>
        <v>NO</v>
      </c>
      <c r="E41" s="131" t="str">
        <f>[37]Novembro!$I$8</f>
        <v>NO</v>
      </c>
      <c r="F41" s="131" t="str">
        <f>[37]Novembro!$I$9</f>
        <v>NO</v>
      </c>
      <c r="G41" s="131" t="str">
        <f>[37]Novembro!$I$10</f>
        <v>N</v>
      </c>
      <c r="H41" s="131" t="str">
        <f>[37]Novembro!$I$11</f>
        <v>NE</v>
      </c>
      <c r="I41" s="131" t="str">
        <f>[37]Novembro!$I$12</f>
        <v>NO</v>
      </c>
      <c r="J41" s="131" t="str">
        <f>[37]Novembro!$I$13</f>
        <v>SE</v>
      </c>
      <c r="K41" s="131" t="str">
        <f>[37]Novembro!$I$14</f>
        <v>N</v>
      </c>
      <c r="L41" s="131" t="str">
        <f>[37]Novembro!$I$15</f>
        <v>SE</v>
      </c>
      <c r="M41" s="131" t="str">
        <f>[37]Novembro!$I$16</f>
        <v>L</v>
      </c>
      <c r="N41" s="131" t="str">
        <f>[37]Novembro!$I$17</f>
        <v>N</v>
      </c>
      <c r="O41" s="131" t="str">
        <f>[37]Novembro!$I$18</f>
        <v>NO</v>
      </c>
      <c r="P41" s="131" t="str">
        <f>[37]Novembro!$I$19</f>
        <v>S</v>
      </c>
      <c r="Q41" s="131" t="str">
        <f>[37]Novembro!$I$20</f>
        <v>S</v>
      </c>
      <c r="R41" s="131" t="str">
        <f>[37]Novembro!$I$21</f>
        <v>SE</v>
      </c>
      <c r="S41" s="131" t="str">
        <f>[37]Novembro!$I$22</f>
        <v>SE</v>
      </c>
      <c r="T41" s="126" t="str">
        <f>[37]Novembro!$I$23</f>
        <v>SE</v>
      </c>
      <c r="U41" s="126" t="str">
        <f>[37]Novembro!$I$24</f>
        <v>SE</v>
      </c>
      <c r="V41" s="126" t="str">
        <f>[37]Novembro!$I$25</f>
        <v>NE</v>
      </c>
      <c r="W41" s="126" t="str">
        <f>[37]Novembro!$I$26</f>
        <v>N</v>
      </c>
      <c r="X41" s="126" t="str">
        <f>[37]Novembro!$I$27</f>
        <v>NO</v>
      </c>
      <c r="Y41" s="126" t="str">
        <f>[37]Novembro!$I$28</f>
        <v>NO</v>
      </c>
      <c r="Z41" s="126" t="str">
        <f>[37]Novembro!$I$29</f>
        <v>L</v>
      </c>
      <c r="AA41" s="126" t="str">
        <f>[37]Novembro!$I$30</f>
        <v>N</v>
      </c>
      <c r="AB41" s="126" t="str">
        <f>[37]Novembro!$I$31</f>
        <v>NO</v>
      </c>
      <c r="AC41" s="126" t="str">
        <f>[37]Novembro!$I$32</f>
        <v>SE</v>
      </c>
      <c r="AD41" s="126" t="str">
        <f>[37]Novembro!$I$33</f>
        <v>NE</v>
      </c>
      <c r="AE41" s="126" t="str">
        <f>[37]Novembro!$I$34</f>
        <v>NO</v>
      </c>
      <c r="AF41" s="135" t="str">
        <f>[37]Novembro!$I$35</f>
        <v>NO</v>
      </c>
      <c r="AI41" t="s">
        <v>47</v>
      </c>
    </row>
    <row r="42" spans="1:38" x14ac:dyDescent="0.2">
      <c r="A42" s="96" t="s">
        <v>17</v>
      </c>
      <c r="B42" s="131" t="str">
        <f>[38]Novembro!$I$5</f>
        <v>N</v>
      </c>
      <c r="C42" s="131" t="str">
        <f>[38]Novembro!$I$6</f>
        <v>N</v>
      </c>
      <c r="D42" s="131" t="str">
        <f>[38]Novembro!$I$7</f>
        <v>N</v>
      </c>
      <c r="E42" s="131" t="str">
        <f>[38]Novembro!$I$8</f>
        <v>N</v>
      </c>
      <c r="F42" s="131" t="str">
        <f>[38]Novembro!$I$9</f>
        <v>N</v>
      </c>
      <c r="G42" s="131" t="str">
        <f>[38]Novembro!$I$10</f>
        <v>N</v>
      </c>
      <c r="H42" s="131" t="str">
        <f>[38]Novembro!$I$11</f>
        <v>N</v>
      </c>
      <c r="I42" s="131" t="str">
        <f>[38]Novembro!$I$12</f>
        <v>N</v>
      </c>
      <c r="J42" s="131" t="str">
        <f>[38]Novembro!$I$13</f>
        <v>N</v>
      </c>
      <c r="K42" s="131" t="str">
        <f>[38]Novembro!$I$14</f>
        <v>N</v>
      </c>
      <c r="L42" s="131" t="str">
        <f>[38]Novembro!$I$15</f>
        <v>N</v>
      </c>
      <c r="M42" s="131" t="str">
        <f>[38]Novembro!$I$16</f>
        <v>N</v>
      </c>
      <c r="N42" s="131" t="str">
        <f>[38]Novembro!$I$17</f>
        <v>N</v>
      </c>
      <c r="O42" s="131" t="str">
        <f>[38]Novembro!$I$18</f>
        <v>N</v>
      </c>
      <c r="P42" s="131" t="str">
        <f>[38]Novembro!$I$19</f>
        <v>N</v>
      </c>
      <c r="Q42" s="131" t="str">
        <f>[38]Novembro!$I$20</f>
        <v>N</v>
      </c>
      <c r="R42" s="131" t="str">
        <f>[38]Novembro!$I$21</f>
        <v>N</v>
      </c>
      <c r="S42" s="131" t="str">
        <f>[38]Novembro!$I$22</f>
        <v>N</v>
      </c>
      <c r="T42" s="131" t="str">
        <f>[38]Novembro!$I$23</f>
        <v>N</v>
      </c>
      <c r="U42" s="131" t="str">
        <f>[38]Novembro!$I$24</f>
        <v>N</v>
      </c>
      <c r="V42" s="131" t="str">
        <f>[38]Novembro!$I$25</f>
        <v>N</v>
      </c>
      <c r="W42" s="131" t="str">
        <f>[38]Novembro!$I$26</f>
        <v>N</v>
      </c>
      <c r="X42" s="131" t="str">
        <f>[38]Novembro!$I$27</f>
        <v>N</v>
      </c>
      <c r="Y42" s="131" t="str">
        <f>[38]Novembro!$I$28</f>
        <v>N</v>
      </c>
      <c r="Z42" s="131" t="str">
        <f>[38]Novembro!$I$29</f>
        <v>N</v>
      </c>
      <c r="AA42" s="131" t="str">
        <f>[38]Novembro!$I$30</f>
        <v>N</v>
      </c>
      <c r="AB42" s="131" t="str">
        <f>[38]Novembro!$I$31</f>
        <v>N</v>
      </c>
      <c r="AC42" s="131" t="str">
        <f>[38]Novembro!$I$32</f>
        <v>N</v>
      </c>
      <c r="AD42" s="131" t="str">
        <f>[38]Novembro!$I$33</f>
        <v>N</v>
      </c>
      <c r="AE42" s="131" t="str">
        <f>[38]Novembro!$I$34</f>
        <v>N</v>
      </c>
      <c r="AF42" s="122" t="str">
        <f>[38]Novembro!$I$35</f>
        <v>N</v>
      </c>
    </row>
    <row r="43" spans="1:38" x14ac:dyDescent="0.2">
      <c r="A43" s="96" t="s">
        <v>157</v>
      </c>
      <c r="B43" s="11" t="str">
        <f>[39]Novembro!$I$5</f>
        <v>NE</v>
      </c>
      <c r="C43" s="11" t="str">
        <f>[39]Novembro!$I$6</f>
        <v>NE</v>
      </c>
      <c r="D43" s="11" t="str">
        <f>[39]Novembro!$I$7</f>
        <v>N</v>
      </c>
      <c r="E43" s="11" t="str">
        <f>[39]Novembro!$I$8</f>
        <v>NO</v>
      </c>
      <c r="F43" s="11" t="str">
        <f>[39]Novembro!$I$9</f>
        <v>NO</v>
      </c>
      <c r="G43" s="11" t="str">
        <f>[39]Novembro!$I$10</f>
        <v>N</v>
      </c>
      <c r="H43" s="11" t="str">
        <f>[39]Novembro!$I$11</f>
        <v>L</v>
      </c>
      <c r="I43" s="11" t="str">
        <f>[39]Novembro!$I$12</f>
        <v>N</v>
      </c>
      <c r="J43" s="11" t="str">
        <f>[39]Novembro!$I$13</f>
        <v>L</v>
      </c>
      <c r="K43" s="11" t="str">
        <f>[39]Novembro!$I$14</f>
        <v>NE</v>
      </c>
      <c r="L43" s="11" t="str">
        <f>[39]Novembro!$I$15</f>
        <v>L</v>
      </c>
      <c r="M43" s="11" t="str">
        <f>[39]Novembro!$I$16</f>
        <v>L</v>
      </c>
      <c r="N43" s="11" t="str">
        <f>[39]Novembro!$I$17</f>
        <v>L</v>
      </c>
      <c r="O43" s="11" t="str">
        <f>[39]Novembro!$I$18</f>
        <v>O</v>
      </c>
      <c r="P43" s="11" t="str">
        <f>[39]Novembro!$I$19</f>
        <v>O</v>
      </c>
      <c r="Q43" s="11" t="str">
        <f>[39]Novembro!$I$20</f>
        <v>SE</v>
      </c>
      <c r="R43" s="11" t="str">
        <f>[39]Novembro!$I$21</f>
        <v>SE</v>
      </c>
      <c r="S43" s="11" t="str">
        <f>[39]Novembro!$I$22</f>
        <v>L</v>
      </c>
      <c r="T43" s="126" t="str">
        <f>[39]Novembro!$I$23</f>
        <v>SE</v>
      </c>
      <c r="U43" s="126" t="str">
        <f>[39]Novembro!$I$24</f>
        <v>SE</v>
      </c>
      <c r="V43" s="126" t="str">
        <f>[39]Novembro!$I$25</f>
        <v>L</v>
      </c>
      <c r="W43" s="126" t="str">
        <f>[39]Novembro!$I$26</f>
        <v>NE</v>
      </c>
      <c r="X43" s="126" t="str">
        <f>[39]Novembro!$I$27</f>
        <v>O</v>
      </c>
      <c r="Y43" s="126" t="str">
        <f>[39]Novembro!$I$28</f>
        <v>L</v>
      </c>
      <c r="Z43" s="126" t="str">
        <f>[39]Novembro!$I$29</f>
        <v>L</v>
      </c>
      <c r="AA43" s="126" t="str">
        <f>[39]Novembro!$I$30</f>
        <v>N</v>
      </c>
      <c r="AB43" s="126" t="str">
        <f>[39]Novembro!$I$31</f>
        <v>N</v>
      </c>
      <c r="AC43" s="126" t="str">
        <f>[39]Novembro!$I$32</f>
        <v>N</v>
      </c>
      <c r="AD43" s="126" t="str">
        <f>[39]Novembro!$I$33</f>
        <v>L</v>
      </c>
      <c r="AE43" s="126" t="str">
        <f>[39]Novembro!$I$34</f>
        <v>NE</v>
      </c>
      <c r="AF43" s="135" t="str">
        <f>[39]Novembro!$I$35</f>
        <v>L</v>
      </c>
      <c r="AI43" t="s">
        <v>47</v>
      </c>
      <c r="AJ43" t="s">
        <v>47</v>
      </c>
      <c r="AK43" t="s">
        <v>47</v>
      </c>
    </row>
    <row r="44" spans="1:38" x14ac:dyDescent="0.2">
      <c r="A44" s="96" t="s">
        <v>18</v>
      </c>
      <c r="B44" s="131" t="str">
        <f>[40]Novembro!$I$5</f>
        <v>N</v>
      </c>
      <c r="C44" s="131" t="str">
        <f>[40]Novembro!$I$6</f>
        <v>N</v>
      </c>
      <c r="D44" s="131" t="str">
        <f>[40]Novembro!$I$7</f>
        <v>N</v>
      </c>
      <c r="E44" s="131" t="str">
        <f>[40]Novembro!$I$8</f>
        <v>N</v>
      </c>
      <c r="F44" s="131" t="str">
        <f>[40]Novembro!$I$9</f>
        <v>N</v>
      </c>
      <c r="G44" s="131" t="str">
        <f>[40]Novembro!$I$10</f>
        <v>N</v>
      </c>
      <c r="H44" s="131" t="str">
        <f>[40]Novembro!$I$11</f>
        <v>N</v>
      </c>
      <c r="I44" s="131" t="str">
        <f>[40]Novembro!$I$12</f>
        <v>N</v>
      </c>
      <c r="J44" s="131" t="str">
        <f>[40]Novembro!$I$13</f>
        <v>N</v>
      </c>
      <c r="K44" s="131" t="str">
        <f>[40]Novembro!$I$14</f>
        <v>N</v>
      </c>
      <c r="L44" s="131" t="str">
        <f>[40]Novembro!$I$15</f>
        <v>N</v>
      </c>
      <c r="M44" s="131" t="str">
        <f>[40]Novembro!$I$16</f>
        <v>N</v>
      </c>
      <c r="N44" s="131" t="str">
        <f>[40]Novembro!$I$17</f>
        <v>N</v>
      </c>
      <c r="O44" s="131" t="str">
        <f>[40]Novembro!$I$18</f>
        <v>N</v>
      </c>
      <c r="P44" s="131" t="str">
        <f>[40]Novembro!$I$19</f>
        <v>N</v>
      </c>
      <c r="Q44" s="131" t="str">
        <f>[40]Novembro!$I$20</f>
        <v>N</v>
      </c>
      <c r="R44" s="131" t="str">
        <f>[40]Novembro!$I$21</f>
        <v>N</v>
      </c>
      <c r="S44" s="131" t="str">
        <f>[40]Novembro!$I$22</f>
        <v>N</v>
      </c>
      <c r="T44" s="131" t="str">
        <f>[40]Novembro!$I$23</f>
        <v>N</v>
      </c>
      <c r="U44" s="131" t="str">
        <f>[40]Novembro!$I$24</f>
        <v>N</v>
      </c>
      <c r="V44" s="131" t="str">
        <f>[40]Novembro!$I$25</f>
        <v>N</v>
      </c>
      <c r="W44" s="131" t="str">
        <f>[40]Novembro!$I$26</f>
        <v>N</v>
      </c>
      <c r="X44" s="131" t="str">
        <f>[40]Novembro!$I$27</f>
        <v>N</v>
      </c>
      <c r="Y44" s="131" t="str">
        <f>[40]Novembro!$I$28</f>
        <v>N</v>
      </c>
      <c r="Z44" s="131" t="str">
        <f>[40]Novembro!$I$29</f>
        <v>N</v>
      </c>
      <c r="AA44" s="131" t="str">
        <f>[40]Novembro!$I$30</f>
        <v>N</v>
      </c>
      <c r="AB44" s="131" t="str">
        <f>[40]Novembro!$I$31</f>
        <v>N</v>
      </c>
      <c r="AC44" s="131" t="str">
        <f>[40]Novembro!$I$32</f>
        <v>N</v>
      </c>
      <c r="AD44" s="131" t="str">
        <f>[40]Novembro!$I$33</f>
        <v>N</v>
      </c>
      <c r="AE44" s="131" t="str">
        <f>[40]Novembro!$I$34</f>
        <v>N</v>
      </c>
      <c r="AF44" s="122" t="str">
        <f>[40]Novembro!$I$35</f>
        <v>N</v>
      </c>
      <c r="AI44" t="s">
        <v>47</v>
      </c>
      <c r="AJ44" t="s">
        <v>47</v>
      </c>
      <c r="AK44" t="s">
        <v>47</v>
      </c>
    </row>
    <row r="45" spans="1:38" x14ac:dyDescent="0.2">
      <c r="A45" s="96" t="s">
        <v>162</v>
      </c>
      <c r="B45" s="131" t="str">
        <f>[41]Novembro!$I$5</f>
        <v>N</v>
      </c>
      <c r="C45" s="131" t="str">
        <f>[41]Novembro!$I$6</f>
        <v>N</v>
      </c>
      <c r="D45" s="131" t="str">
        <f>[41]Novembro!$I$7</f>
        <v>N</v>
      </c>
      <c r="E45" s="131" t="str">
        <f>[41]Novembro!$I$8</f>
        <v>N</v>
      </c>
      <c r="F45" s="131" t="str">
        <f>[41]Novembro!$I$9</f>
        <v>N</v>
      </c>
      <c r="G45" s="131" t="str">
        <f>[41]Novembro!$I$10</f>
        <v>N</v>
      </c>
      <c r="H45" s="131" t="str">
        <f>[41]Novembro!$I$11</f>
        <v>N</v>
      </c>
      <c r="I45" s="131" t="str">
        <f>[41]Novembro!$I$12</f>
        <v>N</v>
      </c>
      <c r="J45" s="131" t="str">
        <f>[41]Novembro!$I$13</f>
        <v>N</v>
      </c>
      <c r="K45" s="131" t="str">
        <f>[41]Novembro!$I$14</f>
        <v>N</v>
      </c>
      <c r="L45" s="131" t="str">
        <f>[41]Novembro!$I$15</f>
        <v>N</v>
      </c>
      <c r="M45" s="131" t="str">
        <f>[41]Novembro!$I$16</f>
        <v>N</v>
      </c>
      <c r="N45" s="131" t="str">
        <f>[41]Novembro!$I$17</f>
        <v>N</v>
      </c>
      <c r="O45" s="131" t="str">
        <f>[41]Novembro!$I$18</f>
        <v>N</v>
      </c>
      <c r="P45" s="131" t="str">
        <f>[41]Novembro!$I$19</f>
        <v>N</v>
      </c>
      <c r="Q45" s="131" t="str">
        <f>[41]Novembro!$I$20</f>
        <v>N</v>
      </c>
      <c r="R45" s="131" t="str">
        <f>[41]Novembro!$I$21</f>
        <v>N</v>
      </c>
      <c r="S45" s="131" t="str">
        <f>[41]Novembro!$I$22</f>
        <v>N</v>
      </c>
      <c r="T45" s="126" t="str">
        <f>[41]Novembro!$I$23</f>
        <v>N</v>
      </c>
      <c r="U45" s="126" t="str">
        <f>[41]Novembro!$I$24</f>
        <v>N</v>
      </c>
      <c r="V45" s="126" t="str">
        <f>[41]Novembro!$I$25</f>
        <v>N</v>
      </c>
      <c r="W45" s="126" t="str">
        <f>[41]Novembro!$I$26</f>
        <v>N</v>
      </c>
      <c r="X45" s="126" t="str">
        <f>[41]Novembro!$I$27</f>
        <v>N</v>
      </c>
      <c r="Y45" s="126" t="str">
        <f>[41]Novembro!$I$28</f>
        <v>N</v>
      </c>
      <c r="Z45" s="126" t="str">
        <f>[41]Novembro!$I$29</f>
        <v>N</v>
      </c>
      <c r="AA45" s="126" t="str">
        <f>[41]Novembro!$I$30</f>
        <v>N</v>
      </c>
      <c r="AB45" s="126" t="str">
        <f>[41]Novembro!$I$31</f>
        <v>N</v>
      </c>
      <c r="AC45" s="126" t="str">
        <f>[41]Novembro!$I$32</f>
        <v>N</v>
      </c>
      <c r="AD45" s="126" t="str">
        <f>[41]Novembro!$I$33</f>
        <v>N</v>
      </c>
      <c r="AE45" s="126" t="str">
        <f>[41]Novembro!$I$34</f>
        <v>N</v>
      </c>
      <c r="AF45" s="135" t="str">
        <f>[41]Novembro!$I$35</f>
        <v>N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6" t="s">
        <v>19</v>
      </c>
      <c r="B46" s="131" t="str">
        <f>[42]Novembro!$I$5</f>
        <v>L</v>
      </c>
      <c r="C46" s="131" t="str">
        <f>[42]Novembro!$I$6</f>
        <v>NE</v>
      </c>
      <c r="D46" s="131" t="str">
        <f>[42]Novembro!$I$7</f>
        <v>S</v>
      </c>
      <c r="E46" s="131" t="str">
        <f>[42]Novembro!$I$8</f>
        <v>NO</v>
      </c>
      <c r="F46" s="131" t="str">
        <f>[42]Novembro!$I$9</f>
        <v>N</v>
      </c>
      <c r="G46" s="131" t="str">
        <f>[42]Novembro!$I$10</f>
        <v>L</v>
      </c>
      <c r="H46" s="131" t="str">
        <f>[42]Novembro!$I$11</f>
        <v>NE</v>
      </c>
      <c r="I46" s="131" t="str">
        <f>[42]Novembro!$I$12</f>
        <v>NE</v>
      </c>
      <c r="J46" s="131" t="str">
        <f>[42]Novembro!$I$13</f>
        <v>NE</v>
      </c>
      <c r="K46" s="131" t="str">
        <f>[42]Novembro!$I$14</f>
        <v>SO</v>
      </c>
      <c r="L46" s="131" t="str">
        <f>[42]Novembro!$I$15</f>
        <v>SE</v>
      </c>
      <c r="M46" s="131" t="str">
        <f>[42]Novembro!$I$16</f>
        <v>NE</v>
      </c>
      <c r="N46" s="131" t="str">
        <f>[42]Novembro!$I$17</f>
        <v>NE</v>
      </c>
      <c r="O46" s="131" t="str">
        <f>[42]Novembro!$I$18</f>
        <v>O</v>
      </c>
      <c r="P46" s="131" t="str">
        <f>[42]Novembro!$I$19</f>
        <v>S</v>
      </c>
      <c r="Q46" s="131" t="str">
        <f>[42]Novembro!$I$20</f>
        <v>S</v>
      </c>
      <c r="R46" s="131" t="str">
        <f>[42]Novembro!$I$21</f>
        <v>S</v>
      </c>
      <c r="S46" s="131" t="str">
        <f>[42]Novembro!$I$22</f>
        <v>NE</v>
      </c>
      <c r="T46" s="131" t="str">
        <f>[42]Novembro!$I$23</f>
        <v>NE</v>
      </c>
      <c r="U46" s="131" t="str">
        <f>[42]Novembro!$I$24</f>
        <v>NE</v>
      </c>
      <c r="V46" s="131" t="str">
        <f>[42]Novembro!$I$25</f>
        <v>L</v>
      </c>
      <c r="W46" s="131" t="str">
        <f>[42]Novembro!$I$26</f>
        <v>NE</v>
      </c>
      <c r="X46" s="131" t="str">
        <f>[42]Novembro!$I$27</f>
        <v>SO</v>
      </c>
      <c r="Y46" s="131" t="str">
        <f>[42]Novembro!$I$28</f>
        <v>S</v>
      </c>
      <c r="Z46" s="131" t="str">
        <f>[42]Novembro!$I$29</f>
        <v>NE</v>
      </c>
      <c r="AA46" s="131" t="str">
        <f>[42]Novembro!$I$30</f>
        <v>NE</v>
      </c>
      <c r="AB46" s="131" t="str">
        <f>[42]Novembro!$I$31</f>
        <v>N</v>
      </c>
      <c r="AC46" s="131" t="str">
        <f>[42]Novembro!$I$32</f>
        <v>S</v>
      </c>
      <c r="AD46" s="131" t="str">
        <f>[42]Novembro!$I$33</f>
        <v>NE</v>
      </c>
      <c r="AE46" s="131" t="str">
        <f>[42]Novembro!$I$34</f>
        <v>NE</v>
      </c>
      <c r="AF46" s="122" t="str">
        <f>[42]Novembro!$I$35</f>
        <v>NE</v>
      </c>
      <c r="AG46" s="12" t="s">
        <v>47</v>
      </c>
      <c r="AI46" t="s">
        <v>47</v>
      </c>
    </row>
    <row r="47" spans="1:38" x14ac:dyDescent="0.2">
      <c r="A47" s="96" t="s">
        <v>31</v>
      </c>
      <c r="B47" s="131" t="str">
        <f>[43]Novembro!$I$5</f>
        <v>SE</v>
      </c>
      <c r="C47" s="131" t="str">
        <f>[43]Novembro!$I$6</f>
        <v>NO</v>
      </c>
      <c r="D47" s="131" t="str">
        <f>[43]Novembro!$I$7</f>
        <v>NO</v>
      </c>
      <c r="E47" s="131" t="str">
        <f>[43]Novembro!$I$8</f>
        <v>NO</v>
      </c>
      <c r="F47" s="131" t="str">
        <f>[43]Novembro!$I$9</f>
        <v>NO</v>
      </c>
      <c r="G47" s="131" t="str">
        <f>[43]Novembro!$I$10</f>
        <v>N</v>
      </c>
      <c r="H47" s="131" t="str">
        <f>[43]Novembro!$I$11</f>
        <v>NE</v>
      </c>
      <c r="I47" s="131" t="str">
        <f>[43]Novembro!$I$12</f>
        <v>NO</v>
      </c>
      <c r="J47" s="131" t="str">
        <f>[43]Novembro!$I$13</f>
        <v>NE</v>
      </c>
      <c r="K47" s="131" t="str">
        <f>[43]Novembro!$I$14</f>
        <v>N</v>
      </c>
      <c r="L47" s="131" t="str">
        <f>[43]Novembro!$I$15</f>
        <v>SE</v>
      </c>
      <c r="M47" s="131" t="str">
        <f>[43]Novembro!$I$16</f>
        <v>L</v>
      </c>
      <c r="N47" s="131" t="str">
        <f>[43]Novembro!$I$17</f>
        <v>SE</v>
      </c>
      <c r="O47" s="131" t="str">
        <f>[43]Novembro!$I$18</f>
        <v>NO</v>
      </c>
      <c r="P47" s="131" t="str">
        <f>[43]Novembro!$I$19</f>
        <v>S</v>
      </c>
      <c r="Q47" s="131" t="str">
        <f>[43]Novembro!$I$20</f>
        <v>S</v>
      </c>
      <c r="R47" s="131" t="str">
        <f>[43]Novembro!$I$21</f>
        <v>SE</v>
      </c>
      <c r="S47" s="131" t="str">
        <f>[43]Novembro!$I$22</f>
        <v>NE</v>
      </c>
      <c r="T47" s="131" t="str">
        <f>[43]Novembro!$I$23</f>
        <v>SE</v>
      </c>
      <c r="U47" s="131" t="str">
        <f>[43]Novembro!$I$24</f>
        <v>SE</v>
      </c>
      <c r="V47" s="131" t="str">
        <f>[43]Novembro!$I$25</f>
        <v>SE</v>
      </c>
      <c r="W47" s="131" t="str">
        <f>[43]Novembro!$I$26</f>
        <v>NO</v>
      </c>
      <c r="X47" s="131" t="str">
        <f>[43]Novembro!$I$27</f>
        <v>NO</v>
      </c>
      <c r="Y47" s="131" t="str">
        <f>[43]Novembro!$I$28</f>
        <v>NO</v>
      </c>
      <c r="Z47" s="131" t="str">
        <f>[43]Novembro!$I$29</f>
        <v>NE</v>
      </c>
      <c r="AA47" s="131" t="str">
        <f>[43]Novembro!$I$30</f>
        <v>NE</v>
      </c>
      <c r="AB47" s="131" t="str">
        <f>[43]Novembro!$I$31</f>
        <v>NO</v>
      </c>
      <c r="AC47" s="131" t="str">
        <f>[43]Novembro!$I$32</f>
        <v>SE</v>
      </c>
      <c r="AD47" s="131" t="str">
        <f>[43]Novembro!$I$33</f>
        <v>SE</v>
      </c>
      <c r="AE47" s="131" t="str">
        <f>[43]Novembro!$I$34</f>
        <v>NO</v>
      </c>
      <c r="AF47" s="122" t="str">
        <f>[43]Novembro!$I$35</f>
        <v>NO</v>
      </c>
      <c r="AH47" t="s">
        <v>47</v>
      </c>
      <c r="AJ47" t="s">
        <v>47</v>
      </c>
      <c r="AK47" t="s">
        <v>47</v>
      </c>
    </row>
    <row r="48" spans="1:38" x14ac:dyDescent="0.2">
      <c r="A48" s="96" t="s">
        <v>44</v>
      </c>
      <c r="B48" s="131" t="str">
        <f>[44]Novembro!$I$5</f>
        <v>N</v>
      </c>
      <c r="C48" s="131" t="str">
        <f>[44]Novembro!$I$6</f>
        <v>L</v>
      </c>
      <c r="D48" s="131" t="str">
        <f>[44]Novembro!$I$7</f>
        <v>NE</v>
      </c>
      <c r="E48" s="131" t="str">
        <f>[44]Novembro!$I$8</f>
        <v>NE</v>
      </c>
      <c r="F48" s="131" t="str">
        <f>[44]Novembro!$I$9</f>
        <v>NE</v>
      </c>
      <c r="G48" s="131" t="str">
        <f>[44]Novembro!$I$10</f>
        <v>NE</v>
      </c>
      <c r="H48" s="131" t="str">
        <f>[44]Novembro!$I$11</f>
        <v>L</v>
      </c>
      <c r="I48" s="131" t="str">
        <f>[44]Novembro!$I$12</f>
        <v>L</v>
      </c>
      <c r="J48" s="131" t="str">
        <f>[44]Novembro!$I$13</f>
        <v>L</v>
      </c>
      <c r="K48" s="131" t="str">
        <f>[44]Novembro!$I$14</f>
        <v>NE</v>
      </c>
      <c r="L48" s="131" t="str">
        <f>[44]Novembro!$I$15</f>
        <v>SE</v>
      </c>
      <c r="M48" s="131" t="str">
        <f>[44]Novembro!$I$16</f>
        <v>SE</v>
      </c>
      <c r="N48" s="131" t="str">
        <f>[44]Novembro!$I$17</f>
        <v>NE</v>
      </c>
      <c r="O48" s="131" t="str">
        <f>[44]Novembro!$I$18</f>
        <v>NE</v>
      </c>
      <c r="P48" s="131" t="str">
        <f>[44]Novembro!$I$19</f>
        <v>NO</v>
      </c>
      <c r="Q48" s="131" t="str">
        <f>[44]Novembro!$I$20</f>
        <v>NE</v>
      </c>
      <c r="R48" s="131" t="str">
        <f>[44]Novembro!$I$21</f>
        <v>SE</v>
      </c>
      <c r="S48" s="131" t="str">
        <f>[44]Novembro!$I$22</f>
        <v>NE</v>
      </c>
      <c r="T48" s="131" t="str">
        <f>[44]Novembro!$I$23</f>
        <v>L</v>
      </c>
      <c r="U48" s="131" t="str">
        <f>[44]Novembro!$I$24</f>
        <v>NE</v>
      </c>
      <c r="V48" s="131" t="str">
        <f>[44]Novembro!$I$25</f>
        <v>NE</v>
      </c>
      <c r="W48" s="131" t="str">
        <f>[44]Novembro!$I$26</f>
        <v>NE</v>
      </c>
      <c r="X48" s="131" t="str">
        <f>[44]Novembro!$I$27</f>
        <v>L</v>
      </c>
      <c r="Y48" s="131" t="str">
        <f>[44]Novembro!$I$28</f>
        <v>NE</v>
      </c>
      <c r="Z48" s="131" t="str">
        <f>[44]Novembro!$I$29</f>
        <v>NE</v>
      </c>
      <c r="AA48" s="131" t="str">
        <f>[44]Novembro!$I$30</f>
        <v>NE</v>
      </c>
      <c r="AB48" s="131" t="str">
        <f>[44]Novembro!$I$31</f>
        <v>NE</v>
      </c>
      <c r="AC48" s="131" t="str">
        <f>[44]Novembro!$I$32</f>
        <v>N</v>
      </c>
      <c r="AD48" s="131" t="str">
        <f>[44]Novembro!$I$33</f>
        <v>NO</v>
      </c>
      <c r="AE48" s="131" t="str">
        <f>[44]Novembro!$I$34</f>
        <v>NE</v>
      </c>
      <c r="AF48" s="122" t="str">
        <f>[44]Novembro!$I$35</f>
        <v>NE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7" t="s">
        <v>20</v>
      </c>
      <c r="B49" s="126" t="str">
        <f>[45]Novembro!$I$5</f>
        <v>SO</v>
      </c>
      <c r="C49" s="126" t="str">
        <f>[45]Novembro!$I$6</f>
        <v>SO</v>
      </c>
      <c r="D49" s="126" t="str">
        <f>[45]Novembro!$I$7</f>
        <v>SO</v>
      </c>
      <c r="E49" s="126" t="str">
        <f>[45]Novembro!$I$8</f>
        <v>SO</v>
      </c>
      <c r="F49" s="126" t="str">
        <f>[45]Novembro!$I$9</f>
        <v>SO</v>
      </c>
      <c r="G49" s="126" t="str">
        <f>[45]Novembro!$I$10</f>
        <v>SO</v>
      </c>
      <c r="H49" s="126" t="str">
        <f>[45]Novembro!$I$11</f>
        <v>SO</v>
      </c>
      <c r="I49" s="126" t="str">
        <f>[45]Novembro!$I$12</f>
        <v>SO</v>
      </c>
      <c r="J49" s="126" t="str">
        <f>[45]Novembro!$I$13</f>
        <v>SO</v>
      </c>
      <c r="K49" s="126" t="str">
        <f>[45]Novembro!$I$14</f>
        <v>SO</v>
      </c>
      <c r="L49" s="126" t="str">
        <f>[45]Novembro!$I$15</f>
        <v>SO</v>
      </c>
      <c r="M49" s="126" t="str">
        <f>[45]Novembro!$I$16</f>
        <v>SO</v>
      </c>
      <c r="N49" s="126" t="str">
        <f>[45]Novembro!$I$17</f>
        <v>SO</v>
      </c>
      <c r="O49" s="126" t="str">
        <f>[45]Novembro!$I$18</f>
        <v>SO</v>
      </c>
      <c r="P49" s="126" t="str">
        <f>[45]Novembro!$I$19</f>
        <v>SO</v>
      </c>
      <c r="Q49" s="126" t="str">
        <f>[45]Novembro!$I$20</f>
        <v>SO</v>
      </c>
      <c r="R49" s="126" t="str">
        <f>[45]Novembro!$I$21</f>
        <v>SO</v>
      </c>
      <c r="S49" s="126" t="str">
        <f>[45]Novembro!$I$22</f>
        <v>SO</v>
      </c>
      <c r="T49" s="126" t="str">
        <f>[45]Novembro!$I$23</f>
        <v>SO</v>
      </c>
      <c r="U49" s="126" t="str">
        <f>[45]Novembro!$I$24</f>
        <v>SO</v>
      </c>
      <c r="V49" s="126" t="str">
        <f>[45]Novembro!$I$25</f>
        <v>SO</v>
      </c>
      <c r="W49" s="126" t="str">
        <f>[45]Novembro!$I$26</f>
        <v>SO</v>
      </c>
      <c r="X49" s="126" t="str">
        <f>[45]Novembro!$I$27</f>
        <v>SO</v>
      </c>
      <c r="Y49" s="126" t="str">
        <f>[45]Novembro!$I$28</f>
        <v>SO</v>
      </c>
      <c r="Z49" s="126" t="str">
        <f>[45]Novembro!$I$29</f>
        <v>SO</v>
      </c>
      <c r="AA49" s="126" t="str">
        <f>[45]Novembro!$I$30</f>
        <v>SO</v>
      </c>
      <c r="AB49" s="126" t="str">
        <f>[45]Novembro!$I$31</f>
        <v>SO</v>
      </c>
      <c r="AC49" s="126" t="str">
        <f>[45]Novembro!$I$32</f>
        <v>SO</v>
      </c>
      <c r="AD49" s="126" t="str">
        <f>[45]Novembro!$I$33</f>
        <v>SO</v>
      </c>
      <c r="AE49" s="126" t="str">
        <f>[45]Novembro!$I$34</f>
        <v>SO</v>
      </c>
      <c r="AF49" s="122" t="str">
        <f>[45]Novembro!$I$35</f>
        <v>SO</v>
      </c>
    </row>
    <row r="50" spans="1:37" s="5" customFormat="1" ht="17.100000000000001" customHeight="1" thickBot="1" x14ac:dyDescent="0.25">
      <c r="A50" s="98" t="s">
        <v>224</v>
      </c>
      <c r="B50" s="99" t="s">
        <v>231</v>
      </c>
      <c r="C50" s="100" t="s">
        <v>232</v>
      </c>
      <c r="D50" s="100" t="s">
        <v>232</v>
      </c>
      <c r="E50" s="100" t="s">
        <v>233</v>
      </c>
      <c r="F50" s="100" t="s">
        <v>233</v>
      </c>
      <c r="G50" s="100" t="s">
        <v>232</v>
      </c>
      <c r="H50" s="100" t="s">
        <v>232</v>
      </c>
      <c r="I50" s="100" t="s">
        <v>232</v>
      </c>
      <c r="J50" s="100" t="s">
        <v>234</v>
      </c>
      <c r="K50" s="100" t="s">
        <v>232</v>
      </c>
      <c r="L50" s="100" t="s">
        <v>235</v>
      </c>
      <c r="M50" s="100" t="s">
        <v>234</v>
      </c>
      <c r="N50" s="100" t="s">
        <v>232</v>
      </c>
      <c r="O50" s="100" t="s">
        <v>232</v>
      </c>
      <c r="P50" s="100" t="s">
        <v>232</v>
      </c>
      <c r="Q50" s="100" t="s">
        <v>232</v>
      </c>
      <c r="R50" s="100" t="s">
        <v>235</v>
      </c>
      <c r="S50" s="100" t="s">
        <v>236</v>
      </c>
      <c r="T50" s="100" t="s">
        <v>232</v>
      </c>
      <c r="U50" s="100" t="s">
        <v>232</v>
      </c>
      <c r="V50" s="100" t="s">
        <v>232</v>
      </c>
      <c r="W50" s="100" t="s">
        <v>232</v>
      </c>
      <c r="X50" s="100" t="s">
        <v>237</v>
      </c>
      <c r="Y50" s="100" t="s">
        <v>232</v>
      </c>
      <c r="Z50" s="100" t="s">
        <v>232</v>
      </c>
      <c r="AA50" s="100" t="s">
        <v>232</v>
      </c>
      <c r="AB50" s="100" t="s">
        <v>232</v>
      </c>
      <c r="AC50" s="100" t="s">
        <v>232</v>
      </c>
      <c r="AD50" s="100" t="s">
        <v>232</v>
      </c>
      <c r="AE50" s="118" t="s">
        <v>233</v>
      </c>
      <c r="AF50" s="119"/>
      <c r="AK50" s="5" t="s">
        <v>47</v>
      </c>
    </row>
    <row r="51" spans="1:37" s="8" customFormat="1" ht="13.5" thickBot="1" x14ac:dyDescent="0.25">
      <c r="A51" s="180" t="s">
        <v>223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2"/>
      <c r="AF51" s="123" t="s">
        <v>232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86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2" t="s">
        <v>97</v>
      </c>
      <c r="U53" s="152"/>
      <c r="V53" s="152"/>
      <c r="W53" s="152"/>
      <c r="X53" s="152"/>
      <c r="Y53" s="84"/>
      <c r="Z53" s="84"/>
      <c r="AA53" s="84"/>
      <c r="AB53" s="84"/>
      <c r="AC53" s="84"/>
      <c r="AD53" s="84"/>
      <c r="AE53" s="84"/>
      <c r="AF53" s="86"/>
      <c r="AK53" t="s">
        <v>47</v>
      </c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3" t="s">
        <v>98</v>
      </c>
      <c r="U54" s="153"/>
      <c r="V54" s="153"/>
      <c r="W54" s="153"/>
      <c r="X54" s="153"/>
      <c r="Y54" s="84"/>
      <c r="Z54" s="84"/>
      <c r="AA54" s="84"/>
      <c r="AB54" s="84"/>
      <c r="AC54" s="84"/>
      <c r="AD54" s="55"/>
      <c r="AE54" s="55"/>
      <c r="AF54" s="86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86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86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86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87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T53:X53"/>
    <mergeCell ref="T54:X54"/>
    <mergeCell ref="M3:M4"/>
    <mergeCell ref="N3:N4"/>
    <mergeCell ref="O3:O4"/>
    <mergeCell ref="P3:P4"/>
    <mergeCell ref="Q3:Q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60" sqref="AJ6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70"/>
    </row>
    <row r="2" spans="1:33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3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4">
        <v>30</v>
      </c>
      <c r="AF3" s="115" t="s">
        <v>37</v>
      </c>
      <c r="AG3" s="105" t="s">
        <v>36</v>
      </c>
    </row>
    <row r="4" spans="1:33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5" t="s">
        <v>35</v>
      </c>
      <c r="AG4" s="60" t="s">
        <v>35</v>
      </c>
    </row>
    <row r="5" spans="1:33" s="5" customFormat="1" x14ac:dyDescent="0.2">
      <c r="A5" s="58" t="s">
        <v>40</v>
      </c>
      <c r="B5" s="124">
        <f>[1]Novembro!$J$5</f>
        <v>37.440000000000005</v>
      </c>
      <c r="C5" s="124">
        <f>[1]Novembro!$J$6</f>
        <v>44.64</v>
      </c>
      <c r="D5" s="124">
        <f>[1]Novembro!$J$7</f>
        <v>39.24</v>
      </c>
      <c r="E5" s="124">
        <f>[1]Novembro!$J$8</f>
        <v>38.159999999999997</v>
      </c>
      <c r="F5" s="124">
        <f>[1]Novembro!$J$9</f>
        <v>34.92</v>
      </c>
      <c r="G5" s="124">
        <f>[1]Novembro!$J$10</f>
        <v>36.36</v>
      </c>
      <c r="H5" s="124">
        <f>[1]Novembro!$J$11</f>
        <v>19.8</v>
      </c>
      <c r="I5" s="124">
        <f>[1]Novembro!$J$12</f>
        <v>21.240000000000002</v>
      </c>
      <c r="J5" s="124">
        <f>[1]Novembro!$J$13</f>
        <v>58.680000000000007</v>
      </c>
      <c r="K5" s="124">
        <f>[1]Novembro!$J$14</f>
        <v>22.32</v>
      </c>
      <c r="L5" s="124">
        <f>[1]Novembro!$J$15</f>
        <v>39.96</v>
      </c>
      <c r="M5" s="124">
        <f>[1]Novembro!$J$16</f>
        <v>25.92</v>
      </c>
      <c r="N5" s="124">
        <f>[1]Novembro!$J$17</f>
        <v>50.4</v>
      </c>
      <c r="O5" s="124">
        <f>[1]Novembro!$J$18</f>
        <v>34.56</v>
      </c>
      <c r="P5" s="124">
        <f>[1]Novembro!$J$19</f>
        <v>29.52</v>
      </c>
      <c r="Q5" s="124">
        <f>[1]Novembro!$J$20</f>
        <v>21.240000000000002</v>
      </c>
      <c r="R5" s="124">
        <f>[1]Novembro!$J$21</f>
        <v>26.64</v>
      </c>
      <c r="S5" s="124">
        <f>[1]Novembro!$J$22</f>
        <v>30.96</v>
      </c>
      <c r="T5" s="124">
        <f>[1]Novembro!$J$23</f>
        <v>29.880000000000003</v>
      </c>
      <c r="U5" s="124">
        <f>[1]Novembro!$J$24</f>
        <v>21.96</v>
      </c>
      <c r="V5" s="124">
        <f>[1]Novembro!$J$25</f>
        <v>46.440000000000005</v>
      </c>
      <c r="W5" s="124">
        <f>[1]Novembro!$J$26</f>
        <v>42.84</v>
      </c>
      <c r="X5" s="124">
        <f>[1]Novembro!$J$27</f>
        <v>44.28</v>
      </c>
      <c r="Y5" s="124">
        <f>[1]Novembro!$J$28</f>
        <v>32.76</v>
      </c>
      <c r="Z5" s="124">
        <f>[1]Novembro!$J$29</f>
        <v>32.76</v>
      </c>
      <c r="AA5" s="124">
        <f>[1]Novembro!$J$30</f>
        <v>44.64</v>
      </c>
      <c r="AB5" s="124">
        <f>[1]Novembro!$J$31</f>
        <v>52.92</v>
      </c>
      <c r="AC5" s="124">
        <f>[1]Novembro!$J$32</f>
        <v>27</v>
      </c>
      <c r="AD5" s="124">
        <f>[1]Novembro!$J$33</f>
        <v>23.040000000000003</v>
      </c>
      <c r="AE5" s="124">
        <f>[1]Novembro!$J$34</f>
        <v>31.319999999999997</v>
      </c>
      <c r="AF5" s="15">
        <f>MAX(B5:AE5)</f>
        <v>58.680000000000007</v>
      </c>
      <c r="AG5" s="121">
        <f>AVERAGE(B5:AE5)</f>
        <v>34.728000000000002</v>
      </c>
    </row>
    <row r="6" spans="1:33" x14ac:dyDescent="0.2">
      <c r="A6" s="58" t="s">
        <v>0</v>
      </c>
      <c r="B6" s="11">
        <f>[2]Novembro!$J$5</f>
        <v>34.92</v>
      </c>
      <c r="C6" s="11">
        <f>[2]Novembro!$J$6</f>
        <v>37.800000000000004</v>
      </c>
      <c r="D6" s="11">
        <f>[2]Novembro!$J$7</f>
        <v>50.76</v>
      </c>
      <c r="E6" s="11">
        <f>[2]Novembro!$J$8</f>
        <v>50.04</v>
      </c>
      <c r="F6" s="11">
        <f>[2]Novembro!$J$9</f>
        <v>50.76</v>
      </c>
      <c r="G6" s="11">
        <f>[2]Novembro!$J$10</f>
        <v>30.240000000000002</v>
      </c>
      <c r="H6" s="11">
        <f>[2]Novembro!$J$11</f>
        <v>39.6</v>
      </c>
      <c r="I6" s="11">
        <f>[2]Novembro!$J$12</f>
        <v>20.88</v>
      </c>
      <c r="J6" s="11">
        <f>[2]Novembro!$J$13</f>
        <v>35.64</v>
      </c>
      <c r="K6" s="11">
        <f>[2]Novembro!$J$14</f>
        <v>38.159999999999997</v>
      </c>
      <c r="L6" s="11">
        <f>[2]Novembro!$J$15</f>
        <v>20.88</v>
      </c>
      <c r="M6" s="11">
        <f>[2]Novembro!$J$16</f>
        <v>41.04</v>
      </c>
      <c r="N6" s="11">
        <f>[2]Novembro!$J$17</f>
        <v>33.480000000000004</v>
      </c>
      <c r="O6" s="11">
        <f>[2]Novembro!$J$18</f>
        <v>38.159999999999997</v>
      </c>
      <c r="P6" s="11">
        <f>[2]Novembro!$J$19</f>
        <v>31.680000000000003</v>
      </c>
      <c r="Q6" s="11">
        <f>[2]Novembro!$J$20</f>
        <v>28.08</v>
      </c>
      <c r="R6" s="11">
        <f>[2]Novembro!$J$21</f>
        <v>28.44</v>
      </c>
      <c r="S6" s="11">
        <f>[2]Novembro!$J$22</f>
        <v>38.880000000000003</v>
      </c>
      <c r="T6" s="11">
        <f>[2]Novembro!$J$23</f>
        <v>33.840000000000003</v>
      </c>
      <c r="U6" s="11">
        <f>[2]Novembro!$J$24</f>
        <v>25.2</v>
      </c>
      <c r="V6" s="11">
        <f>[2]Novembro!$J$25</f>
        <v>38.880000000000003</v>
      </c>
      <c r="W6" s="11">
        <f>[2]Novembro!$J$26</f>
        <v>40.32</v>
      </c>
      <c r="X6" s="11">
        <f>[2]Novembro!$J$27</f>
        <v>40.680000000000007</v>
      </c>
      <c r="Y6" s="11">
        <f>[2]Novembro!$J$28</f>
        <v>32.04</v>
      </c>
      <c r="Z6" s="11">
        <f>[2]Novembro!$J$29</f>
        <v>40.32</v>
      </c>
      <c r="AA6" s="11">
        <f>[2]Novembro!$J$30</f>
        <v>43.56</v>
      </c>
      <c r="AB6" s="11">
        <f>[2]Novembro!$J$31</f>
        <v>36.36</v>
      </c>
      <c r="AC6" s="11">
        <f>[2]Novembro!$J$32</f>
        <v>15.120000000000001</v>
      </c>
      <c r="AD6" s="11">
        <f>[2]Novembro!$J$33</f>
        <v>28.8</v>
      </c>
      <c r="AE6" s="11">
        <f>[2]Novembro!$J$34</f>
        <v>28.08</v>
      </c>
      <c r="AF6" s="15">
        <f>MAX(B6:AE6)</f>
        <v>50.76</v>
      </c>
      <c r="AG6" s="121">
        <f>AVERAGE(B6:AE6)</f>
        <v>35.088000000000001</v>
      </c>
    </row>
    <row r="7" spans="1:33" x14ac:dyDescent="0.2">
      <c r="A7" s="58" t="s">
        <v>104</v>
      </c>
      <c r="B7" s="11">
        <f>[3]Novembro!$J$5</f>
        <v>40.680000000000007</v>
      </c>
      <c r="C7" s="11">
        <f>[3]Novembro!$J$6</f>
        <v>30.6</v>
      </c>
      <c r="D7" s="11">
        <f>[3]Novembro!$J$7</f>
        <v>54.36</v>
      </c>
      <c r="E7" s="11">
        <f>[3]Novembro!$J$8</f>
        <v>43.92</v>
      </c>
      <c r="F7" s="11">
        <f>[3]Novembro!$J$9</f>
        <v>63</v>
      </c>
      <c r="G7" s="11">
        <f>[3]Novembro!$J$10</f>
        <v>54.72</v>
      </c>
      <c r="H7" s="11">
        <f>[3]Novembro!$J$11</f>
        <v>28.08</v>
      </c>
      <c r="I7" s="11">
        <f>[3]Novembro!$J$12</f>
        <v>29.16</v>
      </c>
      <c r="J7" s="11">
        <f>[3]Novembro!$J$13</f>
        <v>35.28</v>
      </c>
      <c r="K7" s="11">
        <f>[3]Novembro!$J$14</f>
        <v>30.240000000000002</v>
      </c>
      <c r="L7" s="11">
        <f>[3]Novembro!$J$15</f>
        <v>35.64</v>
      </c>
      <c r="M7" s="11">
        <f>[3]Novembro!$J$16</f>
        <v>38.880000000000003</v>
      </c>
      <c r="N7" s="11">
        <f>[3]Novembro!$J$17</f>
        <v>54.36</v>
      </c>
      <c r="O7" s="11">
        <f>[3]Novembro!$J$18</f>
        <v>29.52</v>
      </c>
      <c r="P7" s="11">
        <f>[3]Novembro!$J$19</f>
        <v>34.56</v>
      </c>
      <c r="Q7" s="11">
        <f>[3]Novembro!$J$20</f>
        <v>24.48</v>
      </c>
      <c r="R7" s="11">
        <f>[3]Novembro!$J$21</f>
        <v>29.52</v>
      </c>
      <c r="S7" s="11">
        <f>[3]Novembro!$J$22</f>
        <v>35.28</v>
      </c>
      <c r="T7" s="11">
        <f>[3]Novembro!$J$23</f>
        <v>26.64</v>
      </c>
      <c r="U7" s="11">
        <f>[3]Novembro!$J$24</f>
        <v>26.64</v>
      </c>
      <c r="V7" s="11">
        <f>[3]Novembro!$J$25</f>
        <v>31.680000000000003</v>
      </c>
      <c r="W7" s="11">
        <f>[3]Novembro!$J$26</f>
        <v>42.480000000000004</v>
      </c>
      <c r="X7" s="11">
        <f>[3]Novembro!$J$27</f>
        <v>40.680000000000007</v>
      </c>
      <c r="Y7" s="11">
        <f>[3]Novembro!$J$28</f>
        <v>41.04</v>
      </c>
      <c r="Z7" s="11">
        <f>[3]Novembro!$J$29</f>
        <v>40.32</v>
      </c>
      <c r="AA7" s="11">
        <f>[3]Novembro!$J$30</f>
        <v>41.4</v>
      </c>
      <c r="AB7" s="11">
        <f>[3]Novembro!$J$31</f>
        <v>36.36</v>
      </c>
      <c r="AC7" s="11">
        <f>[3]Novembro!$J$32</f>
        <v>23.400000000000002</v>
      </c>
      <c r="AD7" s="11">
        <f>[3]Novembro!$J$33</f>
        <v>33.480000000000004</v>
      </c>
      <c r="AE7" s="11">
        <f>[3]Novembro!$J$34</f>
        <v>34.200000000000003</v>
      </c>
      <c r="AF7" s="15">
        <f t="shared" ref="AF7:AF9" si="1">MAX(B7:AE7)</f>
        <v>63</v>
      </c>
      <c r="AG7" s="121">
        <f t="shared" ref="AG7:AG9" si="2">AVERAGE(B7:AE7)</f>
        <v>37.019999999999996</v>
      </c>
    </row>
    <row r="8" spans="1:33" x14ac:dyDescent="0.2">
      <c r="A8" s="58" t="s">
        <v>1</v>
      </c>
      <c r="B8" s="11" t="str">
        <f>[4]Novembro!$J$5</f>
        <v>*</v>
      </c>
      <c r="C8" s="11" t="str">
        <f>[4]Novembro!$J$6</f>
        <v>*</v>
      </c>
      <c r="D8" s="11" t="str">
        <f>[4]Novembro!$J$7</f>
        <v>*</v>
      </c>
      <c r="E8" s="11" t="str">
        <f>[4]Novembro!$J$8</f>
        <v>*</v>
      </c>
      <c r="F8" s="11" t="str">
        <f>[4]Novembro!$J$9</f>
        <v>*</v>
      </c>
      <c r="G8" s="11">
        <f>[4]Novembro!$J$10</f>
        <v>33.480000000000004</v>
      </c>
      <c r="H8" s="11">
        <f>[4]Novembro!$J$11</f>
        <v>43.2</v>
      </c>
      <c r="I8" s="11">
        <f>[4]Novembro!$J$12</f>
        <v>37.080000000000005</v>
      </c>
      <c r="J8" s="11">
        <f>[4]Novembro!$J$13</f>
        <v>30.6</v>
      </c>
      <c r="K8" s="11">
        <f>[4]Novembro!$J$14</f>
        <v>25.92</v>
      </c>
      <c r="L8" s="11">
        <f>[4]Novembro!$J$15</f>
        <v>25.56</v>
      </c>
      <c r="M8" s="11">
        <f>[4]Novembro!$J$16</f>
        <v>37.080000000000005</v>
      </c>
      <c r="N8" s="11">
        <f>[4]Novembro!$J$17</f>
        <v>9.7200000000000006</v>
      </c>
      <c r="O8" s="11" t="str">
        <f>[4]Novembro!$J$18</f>
        <v>*</v>
      </c>
      <c r="P8" s="11" t="str">
        <f>[4]Novembro!$J$19</f>
        <v>*</v>
      </c>
      <c r="Q8" s="11" t="str">
        <f>[4]Novembro!$J$20</f>
        <v>*</v>
      </c>
      <c r="R8" s="11" t="str">
        <f>[4]Novembro!$J$21</f>
        <v>*</v>
      </c>
      <c r="S8" s="11" t="str">
        <f>[4]Novembro!$J$22</f>
        <v>*</v>
      </c>
      <c r="T8" s="11" t="str">
        <f>[4]Novembro!$J$23</f>
        <v>*</v>
      </c>
      <c r="U8" s="11" t="str">
        <f>[4]Novembro!$J$24</f>
        <v>*</v>
      </c>
      <c r="V8" s="11" t="str">
        <f>[4]Novembro!$J$25</f>
        <v>*</v>
      </c>
      <c r="W8" s="11">
        <f>[4]Novembro!$J$26</f>
        <v>35.28</v>
      </c>
      <c r="X8" s="11">
        <f>[4]Novembro!$J$27</f>
        <v>32.76</v>
      </c>
      <c r="Y8" s="11">
        <f>[4]Novembro!$J$28</f>
        <v>23.040000000000003</v>
      </c>
      <c r="Z8" s="11">
        <f>[4]Novembro!$J$29</f>
        <v>40.680000000000007</v>
      </c>
      <c r="AA8" s="11">
        <f>[4]Novembro!$J$30</f>
        <v>36.72</v>
      </c>
      <c r="AB8" s="11">
        <f>[4]Novembro!$J$31</f>
        <v>38.880000000000003</v>
      </c>
      <c r="AC8" s="11">
        <f>[4]Novembro!$J$32</f>
        <v>24.48</v>
      </c>
      <c r="AD8" s="11">
        <f>[4]Novembro!$J$33</f>
        <v>3.24</v>
      </c>
      <c r="AE8" s="11" t="str">
        <f>[4]Novembro!$J$34</f>
        <v>*</v>
      </c>
      <c r="AF8" s="15">
        <f t="shared" si="1"/>
        <v>43.2</v>
      </c>
      <c r="AG8" s="121">
        <f t="shared" si="2"/>
        <v>29.857500000000009</v>
      </c>
    </row>
    <row r="9" spans="1:33" x14ac:dyDescent="0.2">
      <c r="A9" s="58" t="s">
        <v>167</v>
      </c>
      <c r="B9" s="11">
        <f>[5]Novembro!$J$5</f>
        <v>42.12</v>
      </c>
      <c r="C9" s="11">
        <f>[5]Novembro!$J$6</f>
        <v>37.440000000000005</v>
      </c>
      <c r="D9" s="11">
        <f>[5]Novembro!$J$7</f>
        <v>40.32</v>
      </c>
      <c r="E9" s="11">
        <f>[5]Novembro!$J$8</f>
        <v>42.84</v>
      </c>
      <c r="F9" s="11">
        <f>[5]Novembro!$J$9</f>
        <v>53.28</v>
      </c>
      <c r="G9" s="11">
        <f>[5]Novembro!$J$10</f>
        <v>40.32</v>
      </c>
      <c r="H9" s="11">
        <f>[5]Novembro!$J$11</f>
        <v>48.96</v>
      </c>
      <c r="I9" s="11">
        <f>[5]Novembro!$J$12</f>
        <v>26.64</v>
      </c>
      <c r="J9" s="11">
        <f>[5]Novembro!$J$13</f>
        <v>35.64</v>
      </c>
      <c r="K9" s="11">
        <f>[5]Novembro!$J$14</f>
        <v>56.88</v>
      </c>
      <c r="L9" s="11">
        <f>[5]Novembro!$J$15</f>
        <v>23.759999999999998</v>
      </c>
      <c r="M9" s="11">
        <f>[5]Novembro!$J$16</f>
        <v>46.440000000000005</v>
      </c>
      <c r="N9" s="11">
        <f>[5]Novembro!$J$17</f>
        <v>41.76</v>
      </c>
      <c r="O9" s="11">
        <f>[5]Novembro!$J$18</f>
        <v>37.440000000000005</v>
      </c>
      <c r="P9" s="11">
        <f>[5]Novembro!$J$19</f>
        <v>32.04</v>
      </c>
      <c r="Q9" s="11">
        <f>[5]Novembro!$J$20</f>
        <v>28.8</v>
      </c>
      <c r="R9" s="11">
        <f>[5]Novembro!$J$21</f>
        <v>23.040000000000003</v>
      </c>
      <c r="S9" s="11">
        <f>[5]Novembro!$J$22</f>
        <v>38.159999999999997</v>
      </c>
      <c r="T9" s="11">
        <f>[5]Novembro!$J$23</f>
        <v>40.32</v>
      </c>
      <c r="U9" s="11">
        <f>[5]Novembro!$J$24</f>
        <v>30.96</v>
      </c>
      <c r="V9" s="11">
        <f>[5]Novembro!$J$25</f>
        <v>31.680000000000003</v>
      </c>
      <c r="W9" s="11">
        <f>[5]Novembro!$J$26</f>
        <v>49.680000000000007</v>
      </c>
      <c r="X9" s="11">
        <f>[5]Novembro!$J$27</f>
        <v>38.880000000000003</v>
      </c>
      <c r="Y9" s="11">
        <f>[5]Novembro!$J$28</f>
        <v>24.840000000000003</v>
      </c>
      <c r="Z9" s="11">
        <f>[5]Novembro!$J$29</f>
        <v>47.16</v>
      </c>
      <c r="AA9" s="11">
        <f>[5]Novembro!$J$30</f>
        <v>42.480000000000004</v>
      </c>
      <c r="AB9" s="11">
        <f>[5]Novembro!$J$31</f>
        <v>47.88</v>
      </c>
      <c r="AC9" s="11">
        <f>[5]Novembro!$J$32</f>
        <v>26.28</v>
      </c>
      <c r="AD9" s="11">
        <f>[5]Novembro!$J$33</f>
        <v>33.840000000000003</v>
      </c>
      <c r="AE9" s="11">
        <f>[5]Novembro!$J$34</f>
        <v>38.880000000000003</v>
      </c>
      <c r="AF9" s="15">
        <f t="shared" si="1"/>
        <v>56.88</v>
      </c>
      <c r="AG9" s="121">
        <f t="shared" si="2"/>
        <v>38.292000000000002</v>
      </c>
    </row>
    <row r="10" spans="1:33" x14ac:dyDescent="0.2">
      <c r="A10" s="58" t="s">
        <v>111</v>
      </c>
      <c r="B10" s="11" t="str">
        <f>[6]Novembro!$J$5</f>
        <v>*</v>
      </c>
      <c r="C10" s="11" t="str">
        <f>[6]Novembro!$J$6</f>
        <v>*</v>
      </c>
      <c r="D10" s="11" t="str">
        <f>[6]Novembro!$J$7</f>
        <v>*</v>
      </c>
      <c r="E10" s="11" t="str">
        <f>[6]Novembro!$J$8</f>
        <v>*</v>
      </c>
      <c r="F10" s="11" t="str">
        <f>[6]Novembro!$J$9</f>
        <v>*</v>
      </c>
      <c r="G10" s="11" t="str">
        <f>[6]Novembro!$J$10</f>
        <v>*</v>
      </c>
      <c r="H10" s="11" t="str">
        <f>[6]Novembro!$J$11</f>
        <v>*</v>
      </c>
      <c r="I10" s="11" t="str">
        <f>[6]Novembro!$J$12</f>
        <v>*</v>
      </c>
      <c r="J10" s="11" t="str">
        <f>[6]Novembro!$J$13</f>
        <v>*</v>
      </c>
      <c r="K10" s="11" t="str">
        <f>[6]Novembro!$J$14</f>
        <v>*</v>
      </c>
      <c r="L10" s="11" t="str">
        <f>[6]Novembro!$J$15</f>
        <v>*</v>
      </c>
      <c r="M10" s="11" t="str">
        <f>[6]Novembro!$J$16</f>
        <v>*</v>
      </c>
      <c r="N10" s="11" t="str">
        <f>[6]Novembro!$J$17</f>
        <v>*</v>
      </c>
      <c r="O10" s="11" t="str">
        <f>[6]Novembro!$J$18</f>
        <v>*</v>
      </c>
      <c r="P10" s="11" t="str">
        <f>[6]Novembro!$J$19</f>
        <v>*</v>
      </c>
      <c r="Q10" s="11" t="str">
        <f>[6]Novembro!$J$20</f>
        <v>*</v>
      </c>
      <c r="R10" s="11" t="str">
        <f>[6]Novembro!$J$21</f>
        <v>*</v>
      </c>
      <c r="S10" s="11" t="str">
        <f>[6]Novembro!$J$22</f>
        <v>*</v>
      </c>
      <c r="T10" s="11" t="str">
        <f>[6]Novembro!$J$23</f>
        <v>*</v>
      </c>
      <c r="U10" s="11" t="str">
        <f>[6]Novembro!$J$24</f>
        <v>*</v>
      </c>
      <c r="V10" s="11" t="str">
        <f>[6]Novembro!$J$25</f>
        <v>*</v>
      </c>
      <c r="W10" s="11" t="str">
        <f>[6]Novembro!$J$26</f>
        <v>*</v>
      </c>
      <c r="X10" s="11" t="str">
        <f>[6]Novembro!$J$27</f>
        <v>*</v>
      </c>
      <c r="Y10" s="11" t="str">
        <f>[6]Novembro!$J$28</f>
        <v>*</v>
      </c>
      <c r="Z10" s="11" t="str">
        <f>[6]Novembro!$J$29</f>
        <v>*</v>
      </c>
      <c r="AA10" s="11" t="str">
        <f>[6]Novembro!$J$30</f>
        <v>*</v>
      </c>
      <c r="AB10" s="11" t="str">
        <f>[6]Novembro!$J$31</f>
        <v>*</v>
      </c>
      <c r="AC10" s="11" t="str">
        <f>[6]Novembro!$J$32</f>
        <v>*</v>
      </c>
      <c r="AD10" s="11" t="str">
        <f>[6]Novembro!$J$33</f>
        <v>*</v>
      </c>
      <c r="AE10" s="11" t="str">
        <f>[6]Novembro!$J$34</f>
        <v>*</v>
      </c>
      <c r="AF10" s="91" t="s">
        <v>226</v>
      </c>
      <c r="AG10" s="112" t="s">
        <v>226</v>
      </c>
    </row>
    <row r="11" spans="1:33" x14ac:dyDescent="0.2">
      <c r="A11" s="58" t="s">
        <v>64</v>
      </c>
      <c r="B11" s="11">
        <f>[7]Novembro!$J$5</f>
        <v>60.12</v>
      </c>
      <c r="C11" s="11">
        <f>[7]Novembro!$J$6</f>
        <v>47.16</v>
      </c>
      <c r="D11" s="11">
        <f>[7]Novembro!$J$7</f>
        <v>29.880000000000003</v>
      </c>
      <c r="E11" s="11">
        <f>[7]Novembro!$J$8</f>
        <v>36.72</v>
      </c>
      <c r="F11" s="11">
        <f>[7]Novembro!$J$9</f>
        <v>52.92</v>
      </c>
      <c r="G11" s="11">
        <f>[7]Novembro!$J$10</f>
        <v>39.6</v>
      </c>
      <c r="H11" s="11">
        <f>[7]Novembro!$J$11</f>
        <v>25.92</v>
      </c>
      <c r="I11" s="11">
        <f>[7]Novembro!$J$12</f>
        <v>29.16</v>
      </c>
      <c r="J11" s="11">
        <f>[7]Novembro!$J$13</f>
        <v>48.24</v>
      </c>
      <c r="K11" s="11">
        <f>[7]Novembro!$J$14</f>
        <v>22.32</v>
      </c>
      <c r="L11" s="11">
        <f>[7]Novembro!$J$15</f>
        <v>49.32</v>
      </c>
      <c r="M11" s="11">
        <f>[7]Novembro!$J$16</f>
        <v>43.2</v>
      </c>
      <c r="N11" s="11">
        <f>[7]Novembro!$J$17</f>
        <v>64.8</v>
      </c>
      <c r="O11" s="11">
        <f>[7]Novembro!$J$18</f>
        <v>51.12</v>
      </c>
      <c r="P11" s="11">
        <f>[7]Novembro!$J$19</f>
        <v>37.440000000000005</v>
      </c>
      <c r="Q11" s="11">
        <f>[7]Novembro!$J$20</f>
        <v>25.2</v>
      </c>
      <c r="R11" s="11">
        <f>[7]Novembro!$J$21</f>
        <v>34.200000000000003</v>
      </c>
      <c r="S11" s="11">
        <f>[7]Novembro!$J$22</f>
        <v>33.480000000000004</v>
      </c>
      <c r="T11" s="11">
        <f>[7]Novembro!$J$23</f>
        <v>34.200000000000003</v>
      </c>
      <c r="U11" s="11">
        <f>[7]Novembro!$J$24</f>
        <v>33.840000000000003</v>
      </c>
      <c r="V11" s="11">
        <f>[7]Novembro!$J$25</f>
        <v>39.96</v>
      </c>
      <c r="W11" s="11">
        <f>[7]Novembro!$J$26</f>
        <v>33.840000000000003</v>
      </c>
      <c r="X11" s="11">
        <f>[7]Novembro!$J$27</f>
        <v>28.44</v>
      </c>
      <c r="Y11" s="11">
        <f>[7]Novembro!$J$28</f>
        <v>42.480000000000004</v>
      </c>
      <c r="Z11" s="11">
        <f>[7]Novembro!$J$29</f>
        <v>40.32</v>
      </c>
      <c r="AA11" s="11">
        <f>[7]Novembro!$J$30</f>
        <v>42.84</v>
      </c>
      <c r="AB11" s="11">
        <f>[7]Novembro!$J$31</f>
        <v>48.96</v>
      </c>
      <c r="AC11" s="11">
        <f>[7]Novembro!$J$32</f>
        <v>20.52</v>
      </c>
      <c r="AD11" s="11">
        <f>[7]Novembro!$J$33</f>
        <v>37.800000000000004</v>
      </c>
      <c r="AE11" s="11">
        <f>[7]Novembro!$J$34</f>
        <v>28.44</v>
      </c>
      <c r="AF11" s="15">
        <f>MAX(B11:AE11)</f>
        <v>64.8</v>
      </c>
      <c r="AG11" s="121">
        <f>AVERAGE(B11:AE11)</f>
        <v>38.748000000000019</v>
      </c>
    </row>
    <row r="12" spans="1:33" x14ac:dyDescent="0.2">
      <c r="A12" s="58" t="s">
        <v>41</v>
      </c>
      <c r="B12" s="11" t="str">
        <f>[8]Novembro!$J$5</f>
        <v>*</v>
      </c>
      <c r="C12" s="11" t="str">
        <f>[8]Novembro!$J$6</f>
        <v>*</v>
      </c>
      <c r="D12" s="11" t="str">
        <f>[8]Novembro!$J$7</f>
        <v>*</v>
      </c>
      <c r="E12" s="11" t="str">
        <f>[8]Novembro!$J$8</f>
        <v>*</v>
      </c>
      <c r="F12" s="11" t="str">
        <f>[8]Novembro!$J$9</f>
        <v>*</v>
      </c>
      <c r="G12" s="11" t="str">
        <f>[8]Novembro!$J$10</f>
        <v>*</v>
      </c>
      <c r="H12" s="11" t="str">
        <f>[8]Novembro!$J$11</f>
        <v>*</v>
      </c>
      <c r="I12" s="11" t="str">
        <f>[8]Novembro!$J$12</f>
        <v>*</v>
      </c>
      <c r="J12" s="11" t="str">
        <f>[8]Novembro!$J$13</f>
        <v>*</v>
      </c>
      <c r="K12" s="11" t="str">
        <f>[8]Novembro!$J$14</f>
        <v>*</v>
      </c>
      <c r="L12" s="11" t="str">
        <f>[8]Novembro!$J$15</f>
        <v>*</v>
      </c>
      <c r="M12" s="11" t="str">
        <f>[8]Novembro!$J$16</f>
        <v>*</v>
      </c>
      <c r="N12" s="11" t="str">
        <f>[8]Novembro!$J$17</f>
        <v>*</v>
      </c>
      <c r="O12" s="11" t="str">
        <f>[8]Novembro!$J$18</f>
        <v>*</v>
      </c>
      <c r="P12" s="11" t="str">
        <f>[8]Novembro!$J$19</f>
        <v>*</v>
      </c>
      <c r="Q12" s="11" t="str">
        <f>[8]Novembro!$J$20</f>
        <v>*</v>
      </c>
      <c r="R12" s="11" t="str">
        <f>[8]Novembro!$J$21</f>
        <v>*</v>
      </c>
      <c r="S12" s="11" t="str">
        <f>[8]Novembro!$J$22</f>
        <v>*</v>
      </c>
      <c r="T12" s="11" t="str">
        <f>[8]Novembro!$J$23</f>
        <v>*</v>
      </c>
      <c r="U12" s="11" t="str">
        <f>[8]Novembro!$J$24</f>
        <v>*</v>
      </c>
      <c r="V12" s="11" t="str">
        <f>[8]Novembro!$J$25</f>
        <v>*</v>
      </c>
      <c r="W12" s="11" t="str">
        <f>[8]Novembro!$J$26</f>
        <v>*</v>
      </c>
      <c r="X12" s="11" t="str">
        <f>[8]Novembro!$J$27</f>
        <v>*</v>
      </c>
      <c r="Y12" s="11" t="str">
        <f>[8]Novembro!$J$28</f>
        <v>*</v>
      </c>
      <c r="Z12" s="11" t="str">
        <f>[8]Novembro!$J$29</f>
        <v>*</v>
      </c>
      <c r="AA12" s="11" t="str">
        <f>[8]Novembro!$J$30</f>
        <v>*</v>
      </c>
      <c r="AB12" s="11" t="str">
        <f>[8]Novembro!$J$31</f>
        <v>*</v>
      </c>
      <c r="AC12" s="11" t="str">
        <f>[8]Novembro!$J$32</f>
        <v>*</v>
      </c>
      <c r="AD12" s="11" t="str">
        <f>[8]Novembro!$J$33</f>
        <v>*</v>
      </c>
      <c r="AE12" s="11" t="str">
        <f>[8]Novembro!$J$34</f>
        <v>*</v>
      </c>
      <c r="AF12" s="15" t="s">
        <v>226</v>
      </c>
      <c r="AG12" s="121" t="s">
        <v>226</v>
      </c>
    </row>
    <row r="13" spans="1:33" x14ac:dyDescent="0.2">
      <c r="A13" s="58" t="s">
        <v>114</v>
      </c>
      <c r="B13" s="11" t="str">
        <f>[9]Novembro!$J$5</f>
        <v>*</v>
      </c>
      <c r="C13" s="11" t="str">
        <f>[9]Novembro!$J$6</f>
        <v>*</v>
      </c>
      <c r="D13" s="11" t="str">
        <f>[9]Novembro!$J$7</f>
        <v>*</v>
      </c>
      <c r="E13" s="11" t="str">
        <f>[9]Novembro!$J$8</f>
        <v>*</v>
      </c>
      <c r="F13" s="11" t="str">
        <f>[9]Novembro!$J$9</f>
        <v>*</v>
      </c>
      <c r="G13" s="11" t="str">
        <f>[9]Novembro!$J$10</f>
        <v>*</v>
      </c>
      <c r="H13" s="11" t="str">
        <f>[9]Novembro!$J$11</f>
        <v>*</v>
      </c>
      <c r="I13" s="11" t="str">
        <f>[9]Novembro!$J$12</f>
        <v>*</v>
      </c>
      <c r="J13" s="11" t="str">
        <f>[9]Novembro!$J$13</f>
        <v>*</v>
      </c>
      <c r="K13" s="11" t="str">
        <f>[9]Novembro!$J$14</f>
        <v>*</v>
      </c>
      <c r="L13" s="11" t="str">
        <f>[9]Novembro!$J$15</f>
        <v>*</v>
      </c>
      <c r="M13" s="11" t="str">
        <f>[9]Novembro!$J$16</f>
        <v>*</v>
      </c>
      <c r="N13" s="11" t="str">
        <f>[9]Novembro!$J$17</f>
        <v>*</v>
      </c>
      <c r="O13" s="11" t="str">
        <f>[9]Novembro!$J$18</f>
        <v>*</v>
      </c>
      <c r="P13" s="11" t="str">
        <f>[9]Novembro!$J$19</f>
        <v>*</v>
      </c>
      <c r="Q13" s="11" t="str">
        <f>[9]Novembro!$J$20</f>
        <v>*</v>
      </c>
      <c r="R13" s="11" t="str">
        <f>[9]Novembro!$J$21</f>
        <v>*</v>
      </c>
      <c r="S13" s="11" t="str">
        <f>[9]Novembro!$J$22</f>
        <v>*</v>
      </c>
      <c r="T13" s="11" t="str">
        <f>[9]Novembro!$J$23</f>
        <v>*</v>
      </c>
      <c r="U13" s="11" t="str">
        <f>[9]Novembro!$J$24</f>
        <v>*</v>
      </c>
      <c r="V13" s="11" t="str">
        <f>[9]Novembro!$J$25</f>
        <v>*</v>
      </c>
      <c r="W13" s="11" t="str">
        <f>[9]Novembro!$J$26</f>
        <v>*</v>
      </c>
      <c r="X13" s="11" t="str">
        <f>[9]Novembro!$J$27</f>
        <v>*</v>
      </c>
      <c r="Y13" s="11" t="str">
        <f>[9]Novembro!$J$28</f>
        <v>*</v>
      </c>
      <c r="Z13" s="11" t="str">
        <f>[9]Novembro!$J$29</f>
        <v>*</v>
      </c>
      <c r="AA13" s="11" t="str">
        <f>[9]Novembro!$J$30</f>
        <v>*</v>
      </c>
      <c r="AB13" s="11" t="str">
        <f>[9]Novembro!$J$31</f>
        <v>*</v>
      </c>
      <c r="AC13" s="11" t="str">
        <f>[9]Novembro!$J$32</f>
        <v>*</v>
      </c>
      <c r="AD13" s="11" t="str">
        <f>[9]Novembro!$J$33</f>
        <v>*</v>
      </c>
      <c r="AE13" s="11" t="str">
        <f>[9]Novembro!$J$34</f>
        <v>*</v>
      </c>
      <c r="AF13" s="91" t="s">
        <v>226</v>
      </c>
      <c r="AG13" s="112" t="s">
        <v>226</v>
      </c>
    </row>
    <row r="14" spans="1:33" x14ac:dyDescent="0.2">
      <c r="A14" s="58" t="s">
        <v>118</v>
      </c>
      <c r="B14" s="11" t="str">
        <f>[10]Novembro!$J$5</f>
        <v>*</v>
      </c>
      <c r="C14" s="11" t="str">
        <f>[10]Novembro!$J$6</f>
        <v>*</v>
      </c>
      <c r="D14" s="11" t="str">
        <f>[10]Novembro!$J$7</f>
        <v>*</v>
      </c>
      <c r="E14" s="11" t="str">
        <f>[10]Novembro!$J$8</f>
        <v>*</v>
      </c>
      <c r="F14" s="11" t="str">
        <f>[10]Novembro!$J$9</f>
        <v>*</v>
      </c>
      <c r="G14" s="11" t="str">
        <f>[10]Novembro!$J$10</f>
        <v>*</v>
      </c>
      <c r="H14" s="11" t="str">
        <f>[10]Novembro!$J$11</f>
        <v>*</v>
      </c>
      <c r="I14" s="11" t="str">
        <f>[10]Novembro!$J$12</f>
        <v>*</v>
      </c>
      <c r="J14" s="11" t="str">
        <f>[10]Novembro!$J$13</f>
        <v>*</v>
      </c>
      <c r="K14" s="11" t="str">
        <f>[10]Novembro!$J$14</f>
        <v>*</v>
      </c>
      <c r="L14" s="11" t="str">
        <f>[10]Novembro!$J$15</f>
        <v>*</v>
      </c>
      <c r="M14" s="11" t="str">
        <f>[10]Novembro!$J$16</f>
        <v>*</v>
      </c>
      <c r="N14" s="11" t="str">
        <f>[10]Novembro!$J$17</f>
        <v>*</v>
      </c>
      <c r="O14" s="11" t="str">
        <f>[10]Novembro!$J$18</f>
        <v>*</v>
      </c>
      <c r="P14" s="11" t="str">
        <f>[10]Novembro!$J$19</f>
        <v>*</v>
      </c>
      <c r="Q14" s="11" t="str">
        <f>[10]Novembro!$J$20</f>
        <v>*</v>
      </c>
      <c r="R14" s="11" t="str">
        <f>[10]Novembro!$J$21</f>
        <v>*</v>
      </c>
      <c r="S14" s="11" t="str">
        <f>[10]Novembro!$J$22</f>
        <v>*</v>
      </c>
      <c r="T14" s="11" t="str">
        <f>[10]Novembro!$J$23</f>
        <v>*</v>
      </c>
      <c r="U14" s="11" t="str">
        <f>[10]Novembro!$J$24</f>
        <v>*</v>
      </c>
      <c r="V14" s="11" t="str">
        <f>[10]Novembro!$J$25</f>
        <v>*</v>
      </c>
      <c r="W14" s="11" t="str">
        <f>[10]Novembro!$J$26</f>
        <v>*</v>
      </c>
      <c r="X14" s="11" t="str">
        <f>[10]Novembro!$J$27</f>
        <v>*</v>
      </c>
      <c r="Y14" s="11" t="str">
        <f>[10]Novembro!$J$28</f>
        <v>*</v>
      </c>
      <c r="Z14" s="11" t="str">
        <f>[10]Novembro!$J$29</f>
        <v>*</v>
      </c>
      <c r="AA14" s="11" t="str">
        <f>[10]Novembro!$J$30</f>
        <v>*</v>
      </c>
      <c r="AB14" s="11" t="str">
        <f>[10]Novembro!$J$31</f>
        <v>*</v>
      </c>
      <c r="AC14" s="11" t="str">
        <f>[10]Novembro!$J$32</f>
        <v>*</v>
      </c>
      <c r="AD14" s="11" t="str">
        <f>[10]Novembro!$J$33</f>
        <v>*</v>
      </c>
      <c r="AE14" s="11" t="str">
        <f>[10]Novembro!$J$34</f>
        <v>*</v>
      </c>
      <c r="AF14" s="91" t="s">
        <v>226</v>
      </c>
      <c r="AG14" s="112" t="s">
        <v>226</v>
      </c>
    </row>
    <row r="15" spans="1:33" x14ac:dyDescent="0.2">
      <c r="A15" s="58" t="s">
        <v>121</v>
      </c>
      <c r="B15" s="11">
        <f>[11]Novembro!$J$5</f>
        <v>44.28</v>
      </c>
      <c r="C15" s="11">
        <f>[11]Novembro!$J$6</f>
        <v>37.080000000000005</v>
      </c>
      <c r="D15" s="11">
        <f>[11]Novembro!$J$7</f>
        <v>64.8</v>
      </c>
      <c r="E15" s="11">
        <f>[11]Novembro!$J$8</f>
        <v>48.6</v>
      </c>
      <c r="F15" s="11">
        <f>[11]Novembro!$J$9</f>
        <v>63.72</v>
      </c>
      <c r="G15" s="11">
        <f>[11]Novembro!$J$10</f>
        <v>53.28</v>
      </c>
      <c r="H15" s="11">
        <f>[11]Novembro!$J$11</f>
        <v>33.480000000000004</v>
      </c>
      <c r="I15" s="11">
        <f>[11]Novembro!$J$12</f>
        <v>42.84</v>
      </c>
      <c r="J15" s="11">
        <f>[11]Novembro!$J$13</f>
        <v>34.56</v>
      </c>
      <c r="K15" s="11">
        <f>[11]Novembro!$J$14</f>
        <v>32.76</v>
      </c>
      <c r="L15" s="11">
        <f>[11]Novembro!$J$15</f>
        <v>34.200000000000003</v>
      </c>
      <c r="M15" s="11">
        <f>[11]Novembro!$J$16</f>
        <v>40.680000000000007</v>
      </c>
      <c r="N15" s="11">
        <f>[11]Novembro!$J$17</f>
        <v>37.440000000000005</v>
      </c>
      <c r="O15" s="11">
        <f>[11]Novembro!$J$18</f>
        <v>44.28</v>
      </c>
      <c r="P15" s="11">
        <f>[11]Novembro!$J$19</f>
        <v>31.319999999999997</v>
      </c>
      <c r="Q15" s="11">
        <f>[11]Novembro!$J$20</f>
        <v>33.119999999999997</v>
      </c>
      <c r="R15" s="11">
        <f>[11]Novembro!$J$21</f>
        <v>32.04</v>
      </c>
      <c r="S15" s="11">
        <f>[11]Novembro!$J$22</f>
        <v>42.84</v>
      </c>
      <c r="T15" s="11">
        <f>[11]Novembro!$J$23</f>
        <v>39.6</v>
      </c>
      <c r="U15" s="11">
        <f>[11]Novembro!$J$24</f>
        <v>33.480000000000004</v>
      </c>
      <c r="V15" s="11">
        <f>[11]Novembro!$J$25</f>
        <v>42.84</v>
      </c>
      <c r="W15" s="11">
        <f>[11]Novembro!$J$26</f>
        <v>55.800000000000004</v>
      </c>
      <c r="X15" s="11">
        <f>[11]Novembro!$J$27</f>
        <v>40.32</v>
      </c>
      <c r="Y15" s="11">
        <f>[11]Novembro!$J$28</f>
        <v>35.64</v>
      </c>
      <c r="Z15" s="11">
        <f>[11]Novembro!$J$29</f>
        <v>48.96</v>
      </c>
      <c r="AA15" s="11">
        <f>[11]Novembro!$J$30</f>
        <v>51.84</v>
      </c>
      <c r="AB15" s="11">
        <f>[11]Novembro!$J$31</f>
        <v>0</v>
      </c>
      <c r="AC15" s="11" t="str">
        <f>[11]Novembro!$J$32</f>
        <v>*</v>
      </c>
      <c r="AD15" s="11" t="str">
        <f>[11]Novembro!$J$33</f>
        <v>*</v>
      </c>
      <c r="AE15" s="11" t="str">
        <f>[11]Novembro!$J$34</f>
        <v>*</v>
      </c>
      <c r="AF15" s="15">
        <f>MAX(B15:AE15)</f>
        <v>64.8</v>
      </c>
      <c r="AG15" s="121">
        <f>AVERAGE(B15:AE15)</f>
        <v>40.733333333333334</v>
      </c>
    </row>
    <row r="16" spans="1:33" x14ac:dyDescent="0.2">
      <c r="A16" s="58" t="s">
        <v>168</v>
      </c>
      <c r="B16" s="11" t="str">
        <f>[12]Novembro!$J$5</f>
        <v>*</v>
      </c>
      <c r="C16" s="11" t="str">
        <f>[12]Novembro!$J$6</f>
        <v>*</v>
      </c>
      <c r="D16" s="11" t="str">
        <f>[12]Novembro!$J$7</f>
        <v>*</v>
      </c>
      <c r="E16" s="11" t="str">
        <f>[12]Novembro!$J$8</f>
        <v>*</v>
      </c>
      <c r="F16" s="11" t="str">
        <f>[12]Novembro!$J$9</f>
        <v>*</v>
      </c>
      <c r="G16" s="11" t="str">
        <f>[12]Novembro!$J$10</f>
        <v>*</v>
      </c>
      <c r="H16" s="11" t="str">
        <f>[12]Novembro!$J$11</f>
        <v>*</v>
      </c>
      <c r="I16" s="11" t="str">
        <f>[12]Novembro!$J$12</f>
        <v>*</v>
      </c>
      <c r="J16" s="11" t="str">
        <f>[12]Novembro!$J$13</f>
        <v>*</v>
      </c>
      <c r="K16" s="11" t="str">
        <f>[12]Novembro!$J$14</f>
        <v>*</v>
      </c>
      <c r="L16" s="11" t="str">
        <f>[12]Novembro!$J$15</f>
        <v>*</v>
      </c>
      <c r="M16" s="11" t="str">
        <f>[12]Novembro!$J$16</f>
        <v>*</v>
      </c>
      <c r="N16" s="11" t="str">
        <f>[12]Novembro!$J$17</f>
        <v>*</v>
      </c>
      <c r="O16" s="11" t="str">
        <f>[12]Novembro!$J$18</f>
        <v>*</v>
      </c>
      <c r="P16" s="11" t="str">
        <f>[12]Novembro!$J$19</f>
        <v>*</v>
      </c>
      <c r="Q16" s="11" t="str">
        <f>[12]Novembro!$J$20</f>
        <v>*</v>
      </c>
      <c r="R16" s="11" t="str">
        <f>[12]Novembro!$J$21</f>
        <v>*</v>
      </c>
      <c r="S16" s="11" t="str">
        <f>[12]Novembro!$J$22</f>
        <v>*</v>
      </c>
      <c r="T16" s="11" t="str">
        <f>[12]Novembro!$J$23</f>
        <v>*</v>
      </c>
      <c r="U16" s="11" t="str">
        <f>[12]Novembro!$J$24</f>
        <v>*</v>
      </c>
      <c r="V16" s="11" t="str">
        <f>[12]Novembro!$J$25</f>
        <v>*</v>
      </c>
      <c r="W16" s="11" t="str">
        <f>[12]Novembro!$J$26</f>
        <v>*</v>
      </c>
      <c r="X16" s="11" t="str">
        <f>[12]Novembro!$J$27</f>
        <v>*</v>
      </c>
      <c r="Y16" s="11" t="str">
        <f>[12]Novembro!$J$28</f>
        <v>*</v>
      </c>
      <c r="Z16" s="11" t="str">
        <f>[12]Novembro!$J$29</f>
        <v>*</v>
      </c>
      <c r="AA16" s="11" t="str">
        <f>[12]Novembro!$J$30</f>
        <v>*</v>
      </c>
      <c r="AB16" s="11" t="str">
        <f>[12]Novembro!$J$31</f>
        <v>*</v>
      </c>
      <c r="AC16" s="11" t="str">
        <f>[12]Novembro!$J$32</f>
        <v>*</v>
      </c>
      <c r="AD16" s="11" t="str">
        <f>[12]Novembro!$J$33</f>
        <v>*</v>
      </c>
      <c r="AE16" s="11" t="str">
        <f>[12]Novembro!$J$34</f>
        <v>*</v>
      </c>
      <c r="AF16" s="15" t="s">
        <v>226</v>
      </c>
      <c r="AG16" s="121" t="s">
        <v>226</v>
      </c>
    </row>
    <row r="17" spans="1:37" x14ac:dyDescent="0.2">
      <c r="A17" s="58" t="s">
        <v>2</v>
      </c>
      <c r="B17" s="11">
        <f>[13]Novembro!$J$5</f>
        <v>46.800000000000004</v>
      </c>
      <c r="C17" s="11">
        <f>[13]Novembro!$J$6</f>
        <v>30.6</v>
      </c>
      <c r="D17" s="11">
        <f>[13]Novembro!$J$7</f>
        <v>40.680000000000007</v>
      </c>
      <c r="E17" s="11">
        <f>[13]Novembro!$J$8</f>
        <v>40.32</v>
      </c>
      <c r="F17" s="11">
        <f>[13]Novembro!$J$9</f>
        <v>46.080000000000005</v>
      </c>
      <c r="G17" s="11">
        <f>[13]Novembro!$J$10</f>
        <v>53.64</v>
      </c>
      <c r="H17" s="11">
        <f>[13]Novembro!$J$11</f>
        <v>42.84</v>
      </c>
      <c r="I17" s="11">
        <f>[13]Novembro!$J$12</f>
        <v>23.759999999999998</v>
      </c>
      <c r="J17" s="11">
        <f>[13]Novembro!$J$13</f>
        <v>30.96</v>
      </c>
      <c r="K17" s="11">
        <f>[13]Novembro!$J$14</f>
        <v>56.16</v>
      </c>
      <c r="L17" s="11">
        <f>[13]Novembro!$J$15</f>
        <v>40.680000000000007</v>
      </c>
      <c r="M17" s="11">
        <f>[13]Novembro!$J$16</f>
        <v>45</v>
      </c>
      <c r="N17" s="11">
        <f>[13]Novembro!$J$17</f>
        <v>64.8</v>
      </c>
      <c r="O17" s="11">
        <f>[13]Novembro!$J$18</f>
        <v>20.16</v>
      </c>
      <c r="P17" s="11">
        <f>[13]Novembro!$J$19</f>
        <v>31.319999999999997</v>
      </c>
      <c r="Q17" s="11">
        <f>[13]Novembro!$J$20</f>
        <v>27.36</v>
      </c>
      <c r="R17" s="11">
        <f>[13]Novembro!$J$21</f>
        <v>33.840000000000003</v>
      </c>
      <c r="S17" s="11">
        <f>[13]Novembro!$J$22</f>
        <v>48.96</v>
      </c>
      <c r="T17" s="11">
        <f>[13]Novembro!$J$23</f>
        <v>32.4</v>
      </c>
      <c r="U17" s="11">
        <f>[13]Novembro!$J$24</f>
        <v>29.880000000000003</v>
      </c>
      <c r="V17" s="11">
        <f>[13]Novembro!$J$25</f>
        <v>28.8</v>
      </c>
      <c r="W17" s="11">
        <f>[13]Novembro!$J$26</f>
        <v>49.32</v>
      </c>
      <c r="X17" s="11">
        <f>[13]Novembro!$J$27</f>
        <v>33.480000000000004</v>
      </c>
      <c r="Y17" s="11">
        <f>[13]Novembro!$J$28</f>
        <v>33.480000000000004</v>
      </c>
      <c r="Z17" s="11">
        <f>[13]Novembro!$J$29</f>
        <v>39.24</v>
      </c>
      <c r="AA17" s="11">
        <f>[13]Novembro!$J$30</f>
        <v>43.2</v>
      </c>
      <c r="AB17" s="11">
        <f>[13]Novembro!$J$31</f>
        <v>40.32</v>
      </c>
      <c r="AC17" s="11">
        <f>[13]Novembro!$J$32</f>
        <v>27.720000000000002</v>
      </c>
      <c r="AD17" s="11">
        <f>[13]Novembro!$J$33</f>
        <v>35.28</v>
      </c>
      <c r="AE17" s="11">
        <f>[13]Novembro!$J$34</f>
        <v>28.44</v>
      </c>
      <c r="AF17" s="15">
        <f t="shared" ref="AF17:AF48" si="3">MAX(B17:AE17)</f>
        <v>64.8</v>
      </c>
      <c r="AG17" s="121">
        <f t="shared" ref="AG17:AG48" si="4">AVERAGE(B17:AE17)</f>
        <v>38.184000000000005</v>
      </c>
      <c r="AI17" s="12" t="s">
        <v>47</v>
      </c>
      <c r="AJ17" t="s">
        <v>47</v>
      </c>
    </row>
    <row r="18" spans="1:37" x14ac:dyDescent="0.2">
      <c r="A18" s="58" t="s">
        <v>3</v>
      </c>
      <c r="B18" s="11" t="str">
        <f>[14]Novembro!$J$5</f>
        <v>*</v>
      </c>
      <c r="C18" s="11" t="str">
        <f>[14]Novembro!$J$6</f>
        <v>*</v>
      </c>
      <c r="D18" s="11" t="str">
        <f>[14]Novembro!$J$7</f>
        <v>*</v>
      </c>
      <c r="E18" s="11" t="str">
        <f>[14]Novembro!$J$8</f>
        <v>*</v>
      </c>
      <c r="F18" s="11" t="str">
        <f>[14]Novembro!$J$9</f>
        <v>*</v>
      </c>
      <c r="G18" s="11" t="str">
        <f>[14]Novembro!$J$10</f>
        <v>*</v>
      </c>
      <c r="H18" s="11" t="str">
        <f>[14]Novembro!$J$11</f>
        <v>*</v>
      </c>
      <c r="I18" s="11" t="str">
        <f>[14]Novembro!$J$12</f>
        <v>*</v>
      </c>
      <c r="J18" s="11" t="str">
        <f>[14]Novembro!$J$13</f>
        <v>*</v>
      </c>
      <c r="K18" s="11" t="str">
        <f>[14]Novembro!$J$14</f>
        <v>*</v>
      </c>
      <c r="L18" s="11" t="str">
        <f>[14]Novembro!$J$15</f>
        <v>*</v>
      </c>
      <c r="M18" s="11" t="str">
        <f>[14]Novembro!$J$16</f>
        <v>*</v>
      </c>
      <c r="N18" s="11" t="str">
        <f>[14]Novembro!$J$17</f>
        <v>*</v>
      </c>
      <c r="O18" s="11" t="str">
        <f>[14]Novembro!$J$18</f>
        <v>*</v>
      </c>
      <c r="P18" s="11" t="str">
        <f>[14]Novembro!$J$19</f>
        <v>*</v>
      </c>
      <c r="Q18" s="11" t="str">
        <f>[14]Novembro!$J$20</f>
        <v>*</v>
      </c>
      <c r="R18" s="11" t="str">
        <f>[14]Novembro!$J$21</f>
        <v>*</v>
      </c>
      <c r="S18" s="11" t="str">
        <f>[14]Novembro!$J$22</f>
        <v>*</v>
      </c>
      <c r="T18" s="11" t="str">
        <f>[14]Novembro!$J$23</f>
        <v>*</v>
      </c>
      <c r="U18" s="11">
        <f>[14]Novembro!$J$24</f>
        <v>47.519999999999996</v>
      </c>
      <c r="V18" s="11">
        <f>[14]Novembro!$J$25</f>
        <v>34.92</v>
      </c>
      <c r="W18" s="11">
        <f>[14]Novembro!$J$26</f>
        <v>34.200000000000003</v>
      </c>
      <c r="X18" s="11">
        <f>[14]Novembro!$J$27</f>
        <v>64.44</v>
      </c>
      <c r="Y18" s="11">
        <f>[14]Novembro!$J$28</f>
        <v>37.080000000000005</v>
      </c>
      <c r="Z18" s="11">
        <f>[14]Novembro!$J$29</f>
        <v>46.440000000000005</v>
      </c>
      <c r="AA18" s="11">
        <f>[14]Novembro!$J$30</f>
        <v>30.96</v>
      </c>
      <c r="AB18" s="11">
        <f>[14]Novembro!$J$31</f>
        <v>56.519999999999996</v>
      </c>
      <c r="AC18" s="11">
        <f>[14]Novembro!$J$32</f>
        <v>24.48</v>
      </c>
      <c r="AD18" s="11">
        <f>[14]Novembro!$J$33</f>
        <v>48.96</v>
      </c>
      <c r="AE18" s="11">
        <f>[14]Novembro!$J$34</f>
        <v>47.519999999999996</v>
      </c>
      <c r="AF18" s="15">
        <f t="shared" ref="AF18" si="5">MAX(B18:AE18)</f>
        <v>64.44</v>
      </c>
      <c r="AG18" s="121">
        <f t="shared" ref="AG18" si="6">AVERAGE(B18:AE18)</f>
        <v>43.00363636363636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[15]Novembro!$J$5</f>
        <v>52.2</v>
      </c>
      <c r="C19" s="11">
        <f>[15]Novembro!$J$6</f>
        <v>48.24</v>
      </c>
      <c r="D19" s="11">
        <f>[15]Novembro!$J$7</f>
        <v>59.760000000000005</v>
      </c>
      <c r="E19" s="11">
        <f>[15]Novembro!$J$8</f>
        <v>47.519999999999996</v>
      </c>
      <c r="F19" s="11">
        <f>[15]Novembro!$J$9</f>
        <v>42.480000000000004</v>
      </c>
      <c r="G19" s="11">
        <f>[15]Novembro!$J$10</f>
        <v>25.56</v>
      </c>
      <c r="H19" s="11">
        <f>[15]Novembro!$J$11</f>
        <v>37.440000000000005</v>
      </c>
      <c r="I19" s="11">
        <f>[15]Novembro!$J$12</f>
        <v>36</v>
      </c>
      <c r="J19" s="11">
        <f>[15]Novembro!$J$13</f>
        <v>44.64</v>
      </c>
      <c r="K19" s="11">
        <f>[15]Novembro!$J$14</f>
        <v>29.880000000000003</v>
      </c>
      <c r="L19" s="11">
        <f>[15]Novembro!$J$15</f>
        <v>45</v>
      </c>
      <c r="M19" s="11">
        <f>[15]Novembro!$J$16</f>
        <v>44.28</v>
      </c>
      <c r="N19" s="11">
        <f>[15]Novembro!$J$17</f>
        <v>43.2</v>
      </c>
      <c r="O19" s="11">
        <f>[15]Novembro!$J$18</f>
        <v>36.72</v>
      </c>
      <c r="P19" s="11">
        <f>[15]Novembro!$J$19</f>
        <v>31.680000000000003</v>
      </c>
      <c r="Q19" s="11">
        <f>[15]Novembro!$J$20</f>
        <v>21.240000000000002</v>
      </c>
      <c r="R19" s="11">
        <f>[15]Novembro!$J$21</f>
        <v>32.04</v>
      </c>
      <c r="S19" s="11">
        <f>[15]Novembro!$J$22</f>
        <v>26.64</v>
      </c>
      <c r="T19" s="11">
        <f>[15]Novembro!$J$23</f>
        <v>41.4</v>
      </c>
      <c r="U19" s="11">
        <f>[15]Novembro!$J$24</f>
        <v>46.800000000000004</v>
      </c>
      <c r="V19" s="11">
        <f>[15]Novembro!$J$25</f>
        <v>43.56</v>
      </c>
      <c r="W19" s="11">
        <f>[15]Novembro!$J$26</f>
        <v>46.800000000000004</v>
      </c>
      <c r="X19" s="11">
        <f>[15]Novembro!$J$27</f>
        <v>41.4</v>
      </c>
      <c r="Y19" s="11">
        <f>[15]Novembro!$J$28</f>
        <v>43.92</v>
      </c>
      <c r="Z19" s="11">
        <f>[15]Novembro!$J$29</f>
        <v>32.4</v>
      </c>
      <c r="AA19" s="11">
        <f>[15]Novembro!$J$30</f>
        <v>43.92</v>
      </c>
      <c r="AB19" s="11">
        <f>[15]Novembro!$J$31</f>
        <v>42.12</v>
      </c>
      <c r="AC19" s="11">
        <f>[15]Novembro!$J$32</f>
        <v>27.36</v>
      </c>
      <c r="AD19" s="11">
        <f>[15]Novembro!$J$33</f>
        <v>45.72</v>
      </c>
      <c r="AE19" s="11">
        <f>[15]Novembro!$J$34</f>
        <v>35.28</v>
      </c>
      <c r="AF19" s="15">
        <f t="shared" si="3"/>
        <v>59.760000000000005</v>
      </c>
      <c r="AG19" s="121">
        <f t="shared" si="4"/>
        <v>39.839999999999989</v>
      </c>
    </row>
    <row r="20" spans="1:37" x14ac:dyDescent="0.2">
      <c r="A20" s="58" t="s">
        <v>5</v>
      </c>
      <c r="B20" s="11">
        <f>[16]Novembro!$J$5</f>
        <v>67.680000000000007</v>
      </c>
      <c r="C20" s="11">
        <f>[16]Novembro!$J$6</f>
        <v>32.4</v>
      </c>
      <c r="D20" s="11">
        <f>[16]Novembro!$J$7</f>
        <v>45.36</v>
      </c>
      <c r="E20" s="11">
        <f>[16]Novembro!$J$8</f>
        <v>36.36</v>
      </c>
      <c r="F20" s="11">
        <f>[16]Novembro!$J$9</f>
        <v>41.4</v>
      </c>
      <c r="G20" s="11">
        <f>[16]Novembro!$J$10</f>
        <v>46.080000000000005</v>
      </c>
      <c r="H20" s="11">
        <f>[16]Novembro!$J$11</f>
        <v>27</v>
      </c>
      <c r="I20" s="11">
        <f>[16]Novembro!$J$12</f>
        <v>48.24</v>
      </c>
      <c r="J20" s="11">
        <f>[16]Novembro!$J$13</f>
        <v>28.08</v>
      </c>
      <c r="K20" s="11">
        <f>[16]Novembro!$J$14</f>
        <v>49.32</v>
      </c>
      <c r="L20" s="11">
        <f>[16]Novembro!$J$15</f>
        <v>28.44</v>
      </c>
      <c r="M20" s="11">
        <f>[16]Novembro!$J$16</f>
        <v>25.2</v>
      </c>
      <c r="N20" s="11">
        <f>[16]Novembro!$J$17</f>
        <v>41.4</v>
      </c>
      <c r="O20" s="11">
        <f>[16]Novembro!$J$18</f>
        <v>39.96</v>
      </c>
      <c r="P20" s="11">
        <f>[16]Novembro!$J$19</f>
        <v>27</v>
      </c>
      <c r="Q20" s="11">
        <f>[16]Novembro!$J$20</f>
        <v>22.68</v>
      </c>
      <c r="R20" s="11">
        <f>[16]Novembro!$J$21</f>
        <v>15.840000000000002</v>
      </c>
      <c r="S20" s="11">
        <f>[16]Novembro!$J$22</f>
        <v>23.400000000000002</v>
      </c>
      <c r="T20" s="11">
        <f>[16]Novembro!$J$23</f>
        <v>26.28</v>
      </c>
      <c r="U20" s="11">
        <f>[16]Novembro!$J$24</f>
        <v>21.96</v>
      </c>
      <c r="V20" s="11">
        <f>[16]Novembro!$J$25</f>
        <v>57.24</v>
      </c>
      <c r="W20" s="11">
        <f>[16]Novembro!$J$26</f>
        <v>44.64</v>
      </c>
      <c r="X20" s="11">
        <f>[16]Novembro!$J$27</f>
        <v>29.16</v>
      </c>
      <c r="Y20" s="11">
        <f>[16]Novembro!$J$28</f>
        <v>21.96</v>
      </c>
      <c r="Z20" s="11">
        <f>[16]Novembro!$J$29</f>
        <v>54</v>
      </c>
      <c r="AA20" s="11">
        <f>[16]Novembro!$J$30</f>
        <v>42.480000000000004</v>
      </c>
      <c r="AB20" s="11">
        <f>[16]Novembro!$J$31</f>
        <v>43.56</v>
      </c>
      <c r="AC20" s="11">
        <f>[16]Novembro!$J$32</f>
        <v>29.16</v>
      </c>
      <c r="AD20" s="11">
        <f>[16]Novembro!$J$33</f>
        <v>16.920000000000002</v>
      </c>
      <c r="AE20" s="11">
        <f>[16]Novembro!$J$34</f>
        <v>44.28</v>
      </c>
      <c r="AF20" s="15">
        <f t="shared" si="3"/>
        <v>67.680000000000007</v>
      </c>
      <c r="AG20" s="121">
        <f t="shared" si="4"/>
        <v>35.916000000000004</v>
      </c>
      <c r="AH20" s="12" t="s">
        <v>47</v>
      </c>
    </row>
    <row r="21" spans="1:37" x14ac:dyDescent="0.2">
      <c r="A21" s="58" t="s">
        <v>43</v>
      </c>
      <c r="B21" s="11">
        <f>[17]Novembro!$J$5</f>
        <v>21.6</v>
      </c>
      <c r="C21" s="11">
        <f>[17]Novembro!$J$6</f>
        <v>39.96</v>
      </c>
      <c r="D21" s="11">
        <f>[17]Novembro!$J$7</f>
        <v>28.8</v>
      </c>
      <c r="E21" s="11">
        <f>[17]Novembro!$J$8</f>
        <v>41.4</v>
      </c>
      <c r="F21" s="11">
        <f>[17]Novembro!$J$9</f>
        <v>46.800000000000004</v>
      </c>
      <c r="G21" s="11">
        <f>[17]Novembro!$J$10</f>
        <v>32.04</v>
      </c>
      <c r="H21" s="11">
        <f>[17]Novembro!$J$11</f>
        <v>0</v>
      </c>
      <c r="I21" s="11">
        <f>[17]Novembro!$J$12</f>
        <v>29.880000000000003</v>
      </c>
      <c r="J21" s="11">
        <f>[17]Novembro!$J$13</f>
        <v>30.6</v>
      </c>
      <c r="K21" s="11">
        <f>[17]Novembro!$J$14</f>
        <v>42.12</v>
      </c>
      <c r="L21" s="11">
        <f>[17]Novembro!$J$15</f>
        <v>41.76</v>
      </c>
      <c r="M21" s="11">
        <f>[17]Novembro!$J$16</f>
        <v>67.680000000000007</v>
      </c>
      <c r="N21" s="11">
        <f>[17]Novembro!$J$17</f>
        <v>59.04</v>
      </c>
      <c r="O21" s="11">
        <f>[17]Novembro!$J$18</f>
        <v>38.159999999999997</v>
      </c>
      <c r="P21" s="11">
        <f>[17]Novembro!$J$19</f>
        <v>32.4</v>
      </c>
      <c r="Q21" s="11">
        <f>[17]Novembro!$J$20</f>
        <v>30.240000000000002</v>
      </c>
      <c r="R21" s="11">
        <f>[17]Novembro!$J$21</f>
        <v>41.4</v>
      </c>
      <c r="S21" s="11">
        <f>[17]Novembro!$J$22</f>
        <v>55.800000000000004</v>
      </c>
      <c r="T21" s="11">
        <f>[17]Novembro!$J$23</f>
        <v>46.440000000000005</v>
      </c>
      <c r="U21" s="11">
        <f>[17]Novembro!$J$24</f>
        <v>50.76</v>
      </c>
      <c r="V21" s="11">
        <f>[17]Novembro!$J$25</f>
        <v>46.800000000000004</v>
      </c>
      <c r="W21" s="11">
        <f>[17]Novembro!$J$26</f>
        <v>42.480000000000004</v>
      </c>
      <c r="X21" s="11">
        <f>[17]Novembro!$J$27</f>
        <v>59.04</v>
      </c>
      <c r="Y21" s="11">
        <f>[17]Novembro!$J$28</f>
        <v>32.4</v>
      </c>
      <c r="Z21" s="11">
        <f>[17]Novembro!$J$29</f>
        <v>42.84</v>
      </c>
      <c r="AA21" s="11">
        <f>[17]Novembro!$J$30</f>
        <v>41.76</v>
      </c>
      <c r="AB21" s="11">
        <f>[17]Novembro!$J$31</f>
        <v>44.64</v>
      </c>
      <c r="AC21" s="11">
        <f>[17]Novembro!$J$32</f>
        <v>33.119999999999997</v>
      </c>
      <c r="AD21" s="11">
        <f>[17]Novembro!$J$33</f>
        <v>47.88</v>
      </c>
      <c r="AE21" s="11">
        <f>[17]Novembro!$J$34</f>
        <v>51.12</v>
      </c>
      <c r="AF21" s="15">
        <f t="shared" si="3"/>
        <v>67.680000000000007</v>
      </c>
      <c r="AG21" s="121">
        <f t="shared" si="4"/>
        <v>40.631999999999998</v>
      </c>
    </row>
    <row r="22" spans="1:37" x14ac:dyDescent="0.2">
      <c r="A22" s="58" t="s">
        <v>6</v>
      </c>
      <c r="B22" s="11">
        <f>[18]Novembro!$J$5</f>
        <v>22.68</v>
      </c>
      <c r="C22" s="11">
        <f>[18]Novembro!$J$6</f>
        <v>43.56</v>
      </c>
      <c r="D22" s="11">
        <f>[18]Novembro!$J$7</f>
        <v>31.319999999999997</v>
      </c>
      <c r="E22" s="11">
        <f>[18]Novembro!$J$8</f>
        <v>28.44</v>
      </c>
      <c r="F22" s="11">
        <f>[18]Novembro!$J$9</f>
        <v>40.32</v>
      </c>
      <c r="G22" s="11">
        <f>[18]Novembro!$J$10</f>
        <v>18.36</v>
      </c>
      <c r="H22" s="11">
        <f>[18]Novembro!$J$11</f>
        <v>30.96</v>
      </c>
      <c r="I22" s="11">
        <f>[18]Novembro!$J$12</f>
        <v>19.8</v>
      </c>
      <c r="J22" s="11">
        <f>[18]Novembro!$J$13</f>
        <v>46.440000000000005</v>
      </c>
      <c r="K22" s="11">
        <f>[18]Novembro!$J$14</f>
        <v>31.319999999999997</v>
      </c>
      <c r="L22" s="11">
        <f>[18]Novembro!$J$15</f>
        <v>84.600000000000009</v>
      </c>
      <c r="M22" s="11">
        <f>[18]Novembro!$J$16</f>
        <v>27.36</v>
      </c>
      <c r="N22" s="11">
        <f>[18]Novembro!$J$17</f>
        <v>47.16</v>
      </c>
      <c r="O22" s="11">
        <f>[18]Novembro!$J$18</f>
        <v>69.48</v>
      </c>
      <c r="P22" s="11">
        <f>[18]Novembro!$J$19</f>
        <v>22.68</v>
      </c>
      <c r="Q22" s="11">
        <f>[18]Novembro!$J$20</f>
        <v>17.28</v>
      </c>
      <c r="R22" s="11">
        <f>[18]Novembro!$J$21</f>
        <v>29.52</v>
      </c>
      <c r="S22" s="11">
        <f>[18]Novembro!$J$22</f>
        <v>21.240000000000002</v>
      </c>
      <c r="T22" s="11">
        <f>[18]Novembro!$J$23</f>
        <v>24.12</v>
      </c>
      <c r="U22" s="11">
        <f>[18]Novembro!$J$24</f>
        <v>28.8</v>
      </c>
      <c r="V22" s="11">
        <f>[18]Novembro!$J$25</f>
        <v>33.480000000000004</v>
      </c>
      <c r="W22" s="11">
        <f>[18]Novembro!$J$26</f>
        <v>34.56</v>
      </c>
      <c r="X22" s="11">
        <f>[18]Novembro!$J$27</f>
        <v>43.2</v>
      </c>
      <c r="Y22" s="11">
        <f>[18]Novembro!$J$28</f>
        <v>26.28</v>
      </c>
      <c r="Z22" s="11">
        <f>[18]Novembro!$J$29</f>
        <v>36</v>
      </c>
      <c r="AA22" s="11">
        <f>[18]Novembro!$J$30</f>
        <v>28.44</v>
      </c>
      <c r="AB22" s="11">
        <f>[18]Novembro!$J$31</f>
        <v>19.079999999999998</v>
      </c>
      <c r="AC22" s="11">
        <f>[18]Novembro!$J$32</f>
        <v>27.36</v>
      </c>
      <c r="AD22" s="11">
        <f>[18]Novembro!$J$33</f>
        <v>27.720000000000002</v>
      </c>
      <c r="AE22" s="11">
        <f>[18]Novembro!$J$34</f>
        <v>44.28</v>
      </c>
      <c r="AF22" s="15">
        <f t="shared" si="3"/>
        <v>84.600000000000009</v>
      </c>
      <c r="AG22" s="121">
        <f t="shared" si="4"/>
        <v>33.528000000000006</v>
      </c>
    </row>
    <row r="23" spans="1:37" x14ac:dyDescent="0.2">
      <c r="A23" s="58" t="s">
        <v>7</v>
      </c>
      <c r="B23" s="11">
        <f>[19]Novembro!$J$5</f>
        <v>40.680000000000007</v>
      </c>
      <c r="C23" s="11">
        <f>[19]Novembro!$J$6</f>
        <v>74.52</v>
      </c>
      <c r="D23" s="11">
        <f>[19]Novembro!$J$7</f>
        <v>64.44</v>
      </c>
      <c r="E23" s="11">
        <f>[19]Novembro!$J$8</f>
        <v>47.16</v>
      </c>
      <c r="F23" s="11">
        <f>[19]Novembro!$J$9</f>
        <v>60.839999999999996</v>
      </c>
      <c r="G23" s="11">
        <f>[19]Novembro!$J$10</f>
        <v>36.36</v>
      </c>
      <c r="H23" s="11">
        <f>[19]Novembro!$J$11</f>
        <v>30.240000000000002</v>
      </c>
      <c r="I23" s="11">
        <f>[19]Novembro!$J$12</f>
        <v>44.64</v>
      </c>
      <c r="J23" s="11">
        <f>[19]Novembro!$J$13</f>
        <v>38.159999999999997</v>
      </c>
      <c r="K23" s="11">
        <f>[19]Novembro!$J$14</f>
        <v>34.200000000000003</v>
      </c>
      <c r="L23" s="11">
        <f>[19]Novembro!$J$15</f>
        <v>37.440000000000005</v>
      </c>
      <c r="M23" s="11">
        <f>[19]Novembro!$J$16</f>
        <v>35.64</v>
      </c>
      <c r="N23" s="11">
        <f>[19]Novembro!$J$17</f>
        <v>33.480000000000004</v>
      </c>
      <c r="O23" s="11">
        <f>[19]Novembro!$J$18</f>
        <v>41.04</v>
      </c>
      <c r="P23" s="11">
        <f>[19]Novembro!$J$19</f>
        <v>28.08</v>
      </c>
      <c r="Q23" s="11">
        <f>[19]Novembro!$J$20</f>
        <v>26.28</v>
      </c>
      <c r="R23" s="11">
        <f>[19]Novembro!$J$21</f>
        <v>27.36</v>
      </c>
      <c r="S23" s="11">
        <f>[19]Novembro!$J$22</f>
        <v>37.440000000000005</v>
      </c>
      <c r="T23" s="11">
        <f>[19]Novembro!$J$23</f>
        <v>30.6</v>
      </c>
      <c r="U23" s="11">
        <f>[19]Novembro!$J$24</f>
        <v>29.52</v>
      </c>
      <c r="V23" s="11">
        <f>[19]Novembro!$J$25</f>
        <v>34.200000000000003</v>
      </c>
      <c r="W23" s="11">
        <f>[19]Novembro!$J$26</f>
        <v>47.88</v>
      </c>
      <c r="X23" s="11">
        <f>[19]Novembro!$J$27</f>
        <v>52.56</v>
      </c>
      <c r="Y23" s="11">
        <f>[19]Novembro!$J$28</f>
        <v>36.72</v>
      </c>
      <c r="Z23" s="11">
        <f>[19]Novembro!$J$29</f>
        <v>42.12</v>
      </c>
      <c r="AA23" s="11">
        <f>[19]Novembro!$J$30</f>
        <v>43.92</v>
      </c>
      <c r="AB23" s="11">
        <f>[19]Novembro!$J$31</f>
        <v>40.680000000000007</v>
      </c>
      <c r="AC23" s="11">
        <f>[19]Novembro!$J$32</f>
        <v>22.68</v>
      </c>
      <c r="AD23" s="11">
        <f>[19]Novembro!$J$33</f>
        <v>36.72</v>
      </c>
      <c r="AE23" s="11">
        <f>[19]Novembro!$J$34</f>
        <v>34.56</v>
      </c>
      <c r="AF23" s="15">
        <f t="shared" si="3"/>
        <v>74.52</v>
      </c>
      <c r="AG23" s="121">
        <f t="shared" si="4"/>
        <v>39.672000000000004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[20]Novembro!$J$5</f>
        <v>*</v>
      </c>
      <c r="C24" s="11" t="str">
        <f>[20]Novembro!$J$6</f>
        <v>*</v>
      </c>
      <c r="D24" s="11" t="str">
        <f>[20]Novembro!$J$7</f>
        <v>*</v>
      </c>
      <c r="E24" s="11" t="str">
        <f>[20]Novembro!$J$8</f>
        <v>*</v>
      </c>
      <c r="F24" s="11" t="str">
        <f>[20]Novembro!$J$9</f>
        <v>*</v>
      </c>
      <c r="G24" s="11" t="str">
        <f>[20]Novembro!$J$10</f>
        <v>*</v>
      </c>
      <c r="H24" s="11" t="str">
        <f>[20]Novembro!$J$11</f>
        <v>*</v>
      </c>
      <c r="I24" s="11" t="str">
        <f>[20]Novembro!$J$12</f>
        <v>*</v>
      </c>
      <c r="J24" s="11" t="str">
        <f>[20]Novembro!$J$13</f>
        <v>*</v>
      </c>
      <c r="K24" s="11" t="str">
        <f>[20]Novembro!$J$14</f>
        <v>*</v>
      </c>
      <c r="L24" s="11" t="str">
        <f>[20]Novembro!$J$15</f>
        <v>*</v>
      </c>
      <c r="M24" s="11" t="str">
        <f>[20]Novembro!$J$16</f>
        <v>*</v>
      </c>
      <c r="N24" s="11" t="str">
        <f>[20]Novembro!$J$17</f>
        <v>*</v>
      </c>
      <c r="O24" s="11" t="str">
        <f>[20]Novembro!$J$18</f>
        <v>*</v>
      </c>
      <c r="P24" s="11" t="str">
        <f>[20]Novembro!$J$19</f>
        <v>*</v>
      </c>
      <c r="Q24" s="11" t="str">
        <f>[20]Novembro!$J$20</f>
        <v>*</v>
      </c>
      <c r="R24" s="11" t="str">
        <f>[20]Novembro!$J$21</f>
        <v>*</v>
      </c>
      <c r="S24" s="11" t="str">
        <f>[20]Novembro!$J$22</f>
        <v>*</v>
      </c>
      <c r="T24" s="11" t="str">
        <f>[20]Novembro!$J$23</f>
        <v>*</v>
      </c>
      <c r="U24" s="11" t="str">
        <f>[20]Novembro!$J$24</f>
        <v>*</v>
      </c>
      <c r="V24" s="11" t="str">
        <f>[20]Novembro!$J$25</f>
        <v>*</v>
      </c>
      <c r="W24" s="11" t="str">
        <f>[20]Novembro!$J$26</f>
        <v>*</v>
      </c>
      <c r="X24" s="11" t="str">
        <f>[20]Novembro!$J$27</f>
        <v>*</v>
      </c>
      <c r="Y24" s="11" t="str">
        <f>[20]Novembro!$J$28</f>
        <v>*</v>
      </c>
      <c r="Z24" s="11" t="str">
        <f>[20]Novembro!$J$29</f>
        <v>*</v>
      </c>
      <c r="AA24" s="11" t="str">
        <f>[20]Novembro!$J$30</f>
        <v>*</v>
      </c>
      <c r="AB24" s="11" t="str">
        <f>[20]Novembro!$J$31</f>
        <v>*</v>
      </c>
      <c r="AC24" s="11" t="str">
        <f>[20]Novembro!$J$32</f>
        <v>*</v>
      </c>
      <c r="AD24" s="11" t="str">
        <f>[20]Novembro!$J$33</f>
        <v>*</v>
      </c>
      <c r="AE24" s="11" t="str">
        <f>[20]Novembro!$J$34</f>
        <v>*</v>
      </c>
      <c r="AF24" s="91" t="s">
        <v>226</v>
      </c>
      <c r="AG24" s="112" t="s">
        <v>226</v>
      </c>
      <c r="AK24" t="s">
        <v>47</v>
      </c>
    </row>
    <row r="25" spans="1:37" x14ac:dyDescent="0.2">
      <c r="A25" s="58" t="s">
        <v>170</v>
      </c>
      <c r="B25" s="11">
        <f>[21]Novembro!$J$5</f>
        <v>50.76</v>
      </c>
      <c r="C25" s="11">
        <f>[21]Novembro!$J$6</f>
        <v>50.76</v>
      </c>
      <c r="D25" s="11">
        <f>[21]Novembro!$J$7</f>
        <v>40.32</v>
      </c>
      <c r="E25" s="11">
        <f>[21]Novembro!$J$8</f>
        <v>64.08</v>
      </c>
      <c r="F25" s="11">
        <f>[21]Novembro!$J$9</f>
        <v>65.88000000000001</v>
      </c>
      <c r="G25" s="11">
        <f>[21]Novembro!$J$10</f>
        <v>36.72</v>
      </c>
      <c r="H25" s="11">
        <f>[21]Novembro!$J$11</f>
        <v>33.840000000000003</v>
      </c>
      <c r="I25" s="11">
        <f>[21]Novembro!$J$12</f>
        <v>23.040000000000003</v>
      </c>
      <c r="J25" s="11">
        <f>[21]Novembro!$J$13</f>
        <v>36.72</v>
      </c>
      <c r="K25" s="11">
        <f>[21]Novembro!$J$14</f>
        <v>54</v>
      </c>
      <c r="L25" s="11">
        <f>[21]Novembro!$J$15</f>
        <v>25.2</v>
      </c>
      <c r="M25" s="11">
        <f>[21]Novembro!$J$16</f>
        <v>45.72</v>
      </c>
      <c r="N25" s="11">
        <f>[21]Novembro!$J$17</f>
        <v>46.080000000000005</v>
      </c>
      <c r="O25" s="11">
        <f>[21]Novembro!$J$18</f>
        <v>47.16</v>
      </c>
      <c r="P25" s="11">
        <f>[21]Novembro!$J$19</f>
        <v>46.080000000000005</v>
      </c>
      <c r="Q25" s="11">
        <f>[21]Novembro!$J$20</f>
        <v>27</v>
      </c>
      <c r="R25" s="11">
        <f>[21]Novembro!$J$21</f>
        <v>32.76</v>
      </c>
      <c r="S25" s="11">
        <f>[21]Novembro!$J$22</f>
        <v>36</v>
      </c>
      <c r="T25" s="11">
        <f>[21]Novembro!$J$23</f>
        <v>37.800000000000004</v>
      </c>
      <c r="U25" s="11">
        <f>[21]Novembro!$J$24</f>
        <v>37.440000000000005</v>
      </c>
      <c r="V25" s="11">
        <f>[21]Novembro!$J$25</f>
        <v>45</v>
      </c>
      <c r="W25" s="11">
        <f>[21]Novembro!$J$26</f>
        <v>42.12</v>
      </c>
      <c r="X25" s="11">
        <f>[21]Novembro!$J$27</f>
        <v>43.56</v>
      </c>
      <c r="Y25" s="11">
        <f>[21]Novembro!$J$28</f>
        <v>46.800000000000004</v>
      </c>
      <c r="Z25" s="11">
        <f>[21]Novembro!$J$29</f>
        <v>50.04</v>
      </c>
      <c r="AA25" s="11">
        <f>[21]Novembro!$J$30</f>
        <v>56.88</v>
      </c>
      <c r="AB25" s="11">
        <f>[21]Novembro!$J$31</f>
        <v>50.76</v>
      </c>
      <c r="AC25" s="11">
        <f>[21]Novembro!$J$32</f>
        <v>28.8</v>
      </c>
      <c r="AD25" s="11">
        <f>[21]Novembro!$J$33</f>
        <v>46.800000000000004</v>
      </c>
      <c r="AE25" s="11">
        <f>[21]Novembro!$J$34</f>
        <v>33.119999999999997</v>
      </c>
      <c r="AF25" s="15">
        <f t="shared" ref="AF25:AF26" si="7">MAX(B25:AE25)</f>
        <v>65.88000000000001</v>
      </c>
      <c r="AG25" s="121">
        <f t="shared" ref="AG25:AG26" si="8">AVERAGE(B25:AE25)</f>
        <v>42.707999999999991</v>
      </c>
      <c r="AH25" s="12" t="s">
        <v>47</v>
      </c>
      <c r="AJ25" t="s">
        <v>47</v>
      </c>
    </row>
    <row r="26" spans="1:37" x14ac:dyDescent="0.2">
      <c r="A26" s="58" t="s">
        <v>171</v>
      </c>
      <c r="B26" s="11">
        <f>[22]Novembro!$J$5</f>
        <v>48.24</v>
      </c>
      <c r="C26" s="11">
        <f>[22]Novembro!$J$6</f>
        <v>31.680000000000003</v>
      </c>
      <c r="D26" s="11">
        <f>[22]Novembro!$J$7</f>
        <v>57.24</v>
      </c>
      <c r="E26" s="11">
        <f>[22]Novembro!$J$8</f>
        <v>46.080000000000005</v>
      </c>
      <c r="F26" s="11">
        <f>[22]Novembro!$J$9</f>
        <v>67.319999999999993</v>
      </c>
      <c r="G26" s="11">
        <f>[22]Novembro!$J$10</f>
        <v>35.64</v>
      </c>
      <c r="H26" s="11">
        <f>[22]Novembro!$J$11</f>
        <v>28.44</v>
      </c>
      <c r="I26" s="11">
        <f>[22]Novembro!$J$12</f>
        <v>52.2</v>
      </c>
      <c r="J26" s="11">
        <f>[22]Novembro!$J$13</f>
        <v>36</v>
      </c>
      <c r="K26" s="11">
        <f>[22]Novembro!$J$14</f>
        <v>36</v>
      </c>
      <c r="L26" s="11">
        <f>[22]Novembro!$J$15</f>
        <v>38.519999999999996</v>
      </c>
      <c r="M26" s="11">
        <f>[22]Novembro!$J$16</f>
        <v>34.56</v>
      </c>
      <c r="N26" s="11">
        <f>[22]Novembro!$J$17</f>
        <v>30.96</v>
      </c>
      <c r="O26" s="11">
        <f>[22]Novembro!$J$18</f>
        <v>30.240000000000002</v>
      </c>
      <c r="P26" s="11">
        <f>[22]Novembro!$J$19</f>
        <v>34.92</v>
      </c>
      <c r="Q26" s="11">
        <f>[22]Novembro!$J$20</f>
        <v>32.76</v>
      </c>
      <c r="R26" s="11">
        <f>[22]Novembro!$J$21</f>
        <v>28.8</v>
      </c>
      <c r="S26" s="11">
        <f>[22]Novembro!$J$22</f>
        <v>36</v>
      </c>
      <c r="T26" s="11">
        <f>[22]Novembro!$J$23</f>
        <v>26.28</v>
      </c>
      <c r="U26" s="11">
        <f>[22]Novembro!$J$24</f>
        <v>35.28</v>
      </c>
      <c r="V26" s="11">
        <f>[22]Novembro!$J$25</f>
        <v>47.88</v>
      </c>
      <c r="W26" s="11">
        <f>[22]Novembro!$J$26</f>
        <v>41.04</v>
      </c>
      <c r="X26" s="11">
        <f>[22]Novembro!$J$27</f>
        <v>69.12</v>
      </c>
      <c r="Y26" s="11">
        <f>[22]Novembro!$J$28</f>
        <v>36.72</v>
      </c>
      <c r="Z26" s="11">
        <f>[22]Novembro!$J$29</f>
        <v>42.480000000000004</v>
      </c>
      <c r="AA26" s="11">
        <f>[22]Novembro!$J$30</f>
        <v>39.6</v>
      </c>
      <c r="AB26" s="11">
        <f>[22]Novembro!$J$31</f>
        <v>46.800000000000004</v>
      </c>
      <c r="AC26" s="11">
        <f>[22]Novembro!$J$32</f>
        <v>25.56</v>
      </c>
      <c r="AD26" s="11">
        <f>[22]Novembro!$J$33</f>
        <v>36.36</v>
      </c>
      <c r="AE26" s="11">
        <f>[22]Novembro!$J$34</f>
        <v>30.6</v>
      </c>
      <c r="AF26" s="15">
        <f t="shared" si="7"/>
        <v>69.12</v>
      </c>
      <c r="AG26" s="121">
        <f t="shared" si="8"/>
        <v>39.443999999999981</v>
      </c>
      <c r="AJ26" t="s">
        <v>47</v>
      </c>
    </row>
    <row r="27" spans="1:37" x14ac:dyDescent="0.2">
      <c r="A27" s="58" t="s">
        <v>8</v>
      </c>
      <c r="B27" s="11">
        <f>[23]Novembro!$J$5</f>
        <v>30.240000000000002</v>
      </c>
      <c r="C27" s="11">
        <f>[23]Novembro!$J$6</f>
        <v>34.200000000000003</v>
      </c>
      <c r="D27" s="11">
        <f>[23]Novembro!$J$7</f>
        <v>34.56</v>
      </c>
      <c r="E27" s="11">
        <f>[23]Novembro!$J$8</f>
        <v>44.28</v>
      </c>
      <c r="F27" s="11">
        <f>[23]Novembro!$J$9</f>
        <v>62.639999999999993</v>
      </c>
      <c r="G27" s="11">
        <f>[23]Novembro!$J$10</f>
        <v>34.92</v>
      </c>
      <c r="H27" s="11">
        <f>[23]Novembro!$J$11</f>
        <v>30.6</v>
      </c>
      <c r="I27" s="11">
        <f>[23]Novembro!$J$12</f>
        <v>44.28</v>
      </c>
      <c r="J27" s="11">
        <f>[23]Novembro!$J$13</f>
        <v>26.64</v>
      </c>
      <c r="K27" s="11">
        <f>[23]Novembro!$J$14</f>
        <v>45.72</v>
      </c>
      <c r="L27" s="11">
        <f>[23]Novembro!$J$15</f>
        <v>20.88</v>
      </c>
      <c r="M27" s="11">
        <f>[23]Novembro!$J$16</f>
        <v>42.84</v>
      </c>
      <c r="N27" s="11">
        <f>[23]Novembro!$J$17</f>
        <v>39.6</v>
      </c>
      <c r="O27" s="11">
        <f>[23]Novembro!$J$18</f>
        <v>36.72</v>
      </c>
      <c r="P27" s="11">
        <f>[23]Novembro!$J$19</f>
        <v>32.4</v>
      </c>
      <c r="Q27" s="11">
        <f>[23]Novembro!$J$20</f>
        <v>30.240000000000002</v>
      </c>
      <c r="R27" s="11">
        <f>[23]Novembro!$J$21</f>
        <v>34.200000000000003</v>
      </c>
      <c r="S27" s="11">
        <f>[23]Novembro!$J$22</f>
        <v>38.519999999999996</v>
      </c>
      <c r="T27" s="11">
        <f>[23]Novembro!$J$23</f>
        <v>34.92</v>
      </c>
      <c r="U27" s="11">
        <f>[23]Novembro!$J$24</f>
        <v>36</v>
      </c>
      <c r="V27" s="11">
        <f>[23]Novembro!$J$25</f>
        <v>45.36</v>
      </c>
      <c r="W27" s="11">
        <f>[23]Novembro!$J$26</f>
        <v>42.480000000000004</v>
      </c>
      <c r="X27" s="11">
        <f>[23]Novembro!$J$27</f>
        <v>38.880000000000003</v>
      </c>
      <c r="Y27" s="11">
        <f>[23]Novembro!$J$28</f>
        <v>46.800000000000004</v>
      </c>
      <c r="Z27" s="11">
        <f>[23]Novembro!$J$29</f>
        <v>48.96</v>
      </c>
      <c r="AA27" s="11">
        <f>[23]Novembro!$J$30</f>
        <v>42.84</v>
      </c>
      <c r="AB27" s="11">
        <f>[23]Novembro!$J$31</f>
        <v>30.96</v>
      </c>
      <c r="AC27" s="11">
        <f>[23]Novembro!$J$32</f>
        <v>18.720000000000002</v>
      </c>
      <c r="AD27" s="11">
        <f>[23]Novembro!$J$33</f>
        <v>46.080000000000005</v>
      </c>
      <c r="AE27" s="11">
        <f>[23]Novembro!$J$34</f>
        <v>30.6</v>
      </c>
      <c r="AF27" s="15">
        <f t="shared" si="3"/>
        <v>62.639999999999993</v>
      </c>
      <c r="AG27" s="121">
        <f t="shared" si="4"/>
        <v>37.535999999999994</v>
      </c>
      <c r="AJ27" t="s">
        <v>47</v>
      </c>
    </row>
    <row r="28" spans="1:37" x14ac:dyDescent="0.2">
      <c r="A28" s="58" t="s">
        <v>9</v>
      </c>
      <c r="B28" s="11">
        <f>[24]Novembro!$J$5</f>
        <v>38.519999999999996</v>
      </c>
      <c r="C28" s="11">
        <f>[24]Novembro!$J$6</f>
        <v>36.36</v>
      </c>
      <c r="D28" s="11">
        <f>[24]Novembro!$J$7</f>
        <v>32.04</v>
      </c>
      <c r="E28" s="11">
        <f>[24]Novembro!$J$8</f>
        <v>45.36</v>
      </c>
      <c r="F28" s="11">
        <f>[24]Novembro!$J$9</f>
        <v>63</v>
      </c>
      <c r="G28" s="11">
        <f>[24]Novembro!$J$10</f>
        <v>47.519999999999996</v>
      </c>
      <c r="H28" s="11">
        <f>[24]Novembro!$J$11</f>
        <v>25.56</v>
      </c>
      <c r="I28" s="11">
        <f>[24]Novembro!$J$12</f>
        <v>36.72</v>
      </c>
      <c r="J28" s="11">
        <f>[24]Novembro!$J$13</f>
        <v>28.44</v>
      </c>
      <c r="K28" s="11">
        <f>[24]Novembro!$J$14</f>
        <v>29.52</v>
      </c>
      <c r="L28" s="11">
        <f>[24]Novembro!$J$15</f>
        <v>34.92</v>
      </c>
      <c r="M28" s="11">
        <f>[24]Novembro!$J$16</f>
        <v>37.080000000000005</v>
      </c>
      <c r="N28" s="11">
        <f>[24]Novembro!$J$17</f>
        <v>54.72</v>
      </c>
      <c r="O28" s="11">
        <f>[24]Novembro!$J$18</f>
        <v>37.800000000000004</v>
      </c>
      <c r="P28" s="11">
        <f>[24]Novembro!$J$19</f>
        <v>29.880000000000003</v>
      </c>
      <c r="Q28" s="11">
        <f>[24]Novembro!$J$20</f>
        <v>25.56</v>
      </c>
      <c r="R28" s="11">
        <f>[24]Novembro!$J$21</f>
        <v>28.08</v>
      </c>
      <c r="S28" s="11">
        <f>[24]Novembro!$J$22</f>
        <v>31.680000000000003</v>
      </c>
      <c r="T28" s="11">
        <f>[24]Novembro!$J$23</f>
        <v>31.319999999999997</v>
      </c>
      <c r="U28" s="11">
        <f>[24]Novembro!$J$24</f>
        <v>30.96</v>
      </c>
      <c r="V28" s="11">
        <f>[24]Novembro!$J$25</f>
        <v>31.319999999999997</v>
      </c>
      <c r="W28" s="11">
        <f>[24]Novembro!$J$26</f>
        <v>50.76</v>
      </c>
      <c r="X28" s="11">
        <f>[24]Novembro!$J$27</f>
        <v>46.080000000000005</v>
      </c>
      <c r="Y28" s="11">
        <f>[24]Novembro!$J$28</f>
        <v>41.04</v>
      </c>
      <c r="Z28" s="11">
        <f>[24]Novembro!$J$29</f>
        <v>39.24</v>
      </c>
      <c r="AA28" s="11">
        <f>[24]Novembro!$J$30</f>
        <v>72</v>
      </c>
      <c r="AB28" s="11">
        <f>[24]Novembro!$J$31</f>
        <v>37.800000000000004</v>
      </c>
      <c r="AC28" s="11">
        <f>[24]Novembro!$J$32</f>
        <v>18.36</v>
      </c>
      <c r="AD28" s="11">
        <f>[24]Novembro!$J$33</f>
        <v>33.480000000000004</v>
      </c>
      <c r="AE28" s="11">
        <f>[24]Novembro!$J$34</f>
        <v>49.680000000000007</v>
      </c>
      <c r="AF28" s="15">
        <f t="shared" si="3"/>
        <v>72</v>
      </c>
      <c r="AG28" s="121">
        <f t="shared" si="4"/>
        <v>38.159999999999997</v>
      </c>
      <c r="AJ28" t="s">
        <v>47</v>
      </c>
    </row>
    <row r="29" spans="1:37" x14ac:dyDescent="0.2">
      <c r="A29" s="58" t="s">
        <v>42</v>
      </c>
      <c r="B29" s="11">
        <f>[25]Novembro!$J$5</f>
        <v>32.4</v>
      </c>
      <c r="C29" s="11">
        <f>[25]Novembro!$J$6</f>
        <v>34.200000000000003</v>
      </c>
      <c r="D29" s="11">
        <f>[25]Novembro!$J$7</f>
        <v>40.32</v>
      </c>
      <c r="E29" s="11">
        <f>[25]Novembro!$J$8</f>
        <v>42.84</v>
      </c>
      <c r="F29" s="11">
        <f>[25]Novembro!$J$9</f>
        <v>43.92</v>
      </c>
      <c r="G29" s="11">
        <f>[25]Novembro!$J$10</f>
        <v>33.480000000000004</v>
      </c>
      <c r="H29" s="11">
        <f>[25]Novembro!$J$11</f>
        <v>32.04</v>
      </c>
      <c r="I29" s="11">
        <f>[25]Novembro!$J$12</f>
        <v>27.720000000000002</v>
      </c>
      <c r="J29" s="11">
        <f>[25]Novembro!$J$13</f>
        <v>30.96</v>
      </c>
      <c r="K29" s="11">
        <f>[25]Novembro!$J$14</f>
        <v>32.4</v>
      </c>
      <c r="L29" s="11">
        <f>[25]Novembro!$J$15</f>
        <v>26.64</v>
      </c>
      <c r="M29" s="11">
        <f>[25]Novembro!$J$16</f>
        <v>32.04</v>
      </c>
      <c r="N29" s="11">
        <f>[25]Novembro!$J$17</f>
        <v>36</v>
      </c>
      <c r="O29" s="11">
        <f>[25]Novembro!$J$18</f>
        <v>42.84</v>
      </c>
      <c r="P29" s="11">
        <f>[25]Novembro!$J$19</f>
        <v>22.68</v>
      </c>
      <c r="Q29" s="11">
        <f>[25]Novembro!$J$20</f>
        <v>25.56</v>
      </c>
      <c r="R29" s="11">
        <f>[25]Novembro!$J$21</f>
        <v>21.240000000000002</v>
      </c>
      <c r="S29" s="11">
        <f>[25]Novembro!$J$22</f>
        <v>24.48</v>
      </c>
      <c r="T29" s="11">
        <f>[25]Novembro!$J$23</f>
        <v>20.52</v>
      </c>
      <c r="U29" s="11">
        <f>[25]Novembro!$J$24</f>
        <v>21.6</v>
      </c>
      <c r="V29" s="11">
        <f>[25]Novembro!$J$25</f>
        <v>26.64</v>
      </c>
      <c r="W29" s="11">
        <f>[25]Novembro!$J$26</f>
        <v>43.56</v>
      </c>
      <c r="X29" s="11">
        <f>[25]Novembro!$J$27</f>
        <v>30.240000000000002</v>
      </c>
      <c r="Y29" s="11">
        <f>[25]Novembro!$J$28</f>
        <v>38.880000000000003</v>
      </c>
      <c r="Z29" s="11">
        <f>[25]Novembro!$J$29</f>
        <v>31.680000000000003</v>
      </c>
      <c r="AA29" s="11">
        <f>[25]Novembro!$J$30</f>
        <v>41.04</v>
      </c>
      <c r="AB29" s="11">
        <f>[25]Novembro!$J$31</f>
        <v>31.319999999999997</v>
      </c>
      <c r="AC29" s="11">
        <f>[25]Novembro!$J$32</f>
        <v>18.720000000000002</v>
      </c>
      <c r="AD29" s="11">
        <f>[25]Novembro!$J$33</f>
        <v>25.56</v>
      </c>
      <c r="AE29" s="11">
        <f>[25]Novembro!$J$34</f>
        <v>44.28</v>
      </c>
      <c r="AF29" s="15">
        <f t="shared" si="3"/>
        <v>44.28</v>
      </c>
      <c r="AG29" s="121">
        <f t="shared" si="4"/>
        <v>31.860000000000003</v>
      </c>
      <c r="AJ29" t="s">
        <v>47</v>
      </c>
    </row>
    <row r="30" spans="1:37" x14ac:dyDescent="0.2">
      <c r="A30" s="58" t="s">
        <v>10</v>
      </c>
      <c r="B30" s="11">
        <f>[26]Novembro!$J$5</f>
        <v>35.64</v>
      </c>
      <c r="C30" s="11">
        <f>[26]Novembro!$J$6</f>
        <v>65.52</v>
      </c>
      <c r="D30" s="11">
        <f>[26]Novembro!$J$7</f>
        <v>41.4</v>
      </c>
      <c r="E30" s="11">
        <f>[26]Novembro!$J$8</f>
        <v>47.519999999999996</v>
      </c>
      <c r="F30" s="11">
        <f>[26]Novembro!$J$9</f>
        <v>64.08</v>
      </c>
      <c r="G30" s="11">
        <f>[26]Novembro!$J$10</f>
        <v>38.880000000000003</v>
      </c>
      <c r="H30" s="11">
        <f>[26]Novembro!$J$11</f>
        <v>28.8</v>
      </c>
      <c r="I30" s="11">
        <f>[26]Novembro!$J$12</f>
        <v>43.2</v>
      </c>
      <c r="J30" s="11">
        <f>[26]Novembro!$J$13</f>
        <v>37.440000000000005</v>
      </c>
      <c r="K30" s="11">
        <f>[26]Novembro!$J$14</f>
        <v>59.4</v>
      </c>
      <c r="L30" s="11">
        <f>[26]Novembro!$J$15</f>
        <v>20.88</v>
      </c>
      <c r="M30" s="11">
        <f>[26]Novembro!$J$16</f>
        <v>36.72</v>
      </c>
      <c r="N30" s="11">
        <f>[26]Novembro!$J$17</f>
        <v>33.840000000000003</v>
      </c>
      <c r="O30" s="11">
        <f>[26]Novembro!$J$18</f>
        <v>38.519999999999996</v>
      </c>
      <c r="P30" s="11">
        <f>[26]Novembro!$J$19</f>
        <v>27.36</v>
      </c>
      <c r="Q30" s="11">
        <f>[26]Novembro!$J$20</f>
        <v>32.4</v>
      </c>
      <c r="R30" s="11">
        <f>[26]Novembro!$J$21</f>
        <v>30.6</v>
      </c>
      <c r="S30" s="11">
        <f>[26]Novembro!$J$22</f>
        <v>38.519999999999996</v>
      </c>
      <c r="T30" s="11">
        <f>[26]Novembro!$J$23</f>
        <v>30.6</v>
      </c>
      <c r="U30" s="11">
        <f>[26]Novembro!$J$24</f>
        <v>24.840000000000003</v>
      </c>
      <c r="V30" s="11">
        <f>[26]Novembro!$J$25</f>
        <v>42.84</v>
      </c>
      <c r="W30" s="11">
        <f>[26]Novembro!$J$26</f>
        <v>45.72</v>
      </c>
      <c r="X30" s="11">
        <f>[26]Novembro!$J$27</f>
        <v>36.36</v>
      </c>
      <c r="Y30" s="11">
        <f>[26]Novembro!$J$28</f>
        <v>46.800000000000004</v>
      </c>
      <c r="Z30" s="11">
        <f>[26]Novembro!$J$29</f>
        <v>45</v>
      </c>
      <c r="AA30" s="11">
        <f>[26]Novembro!$J$30</f>
        <v>35.64</v>
      </c>
      <c r="AB30" s="11">
        <f>[26]Novembro!$J$31</f>
        <v>32.04</v>
      </c>
      <c r="AC30" s="11">
        <f>[26]Novembro!$J$32</f>
        <v>18.36</v>
      </c>
      <c r="AD30" s="11">
        <f>[26]Novembro!$J$33</f>
        <v>43.92</v>
      </c>
      <c r="AE30" s="11">
        <f>[26]Novembro!$J$34</f>
        <v>24.840000000000003</v>
      </c>
      <c r="AF30" s="15">
        <f t="shared" si="3"/>
        <v>65.52</v>
      </c>
      <c r="AG30" s="121">
        <f t="shared" si="4"/>
        <v>38.255999999999993</v>
      </c>
      <c r="AJ30" t="s">
        <v>47</v>
      </c>
    </row>
    <row r="31" spans="1:37" x14ac:dyDescent="0.2">
      <c r="A31" s="58" t="s">
        <v>172</v>
      </c>
      <c r="B31" s="11">
        <f>[27]Novembro!$J$5</f>
        <v>56.16</v>
      </c>
      <c r="C31" s="11">
        <f>[27]Novembro!$J$6</f>
        <v>45.36</v>
      </c>
      <c r="D31" s="11">
        <f>[27]Novembro!$J$7</f>
        <v>56.16</v>
      </c>
      <c r="E31" s="11">
        <f>[27]Novembro!$J$8</f>
        <v>67.680000000000007</v>
      </c>
      <c r="F31" s="11">
        <f>[27]Novembro!$J$9</f>
        <v>66.600000000000009</v>
      </c>
      <c r="G31" s="11">
        <f>[27]Novembro!$J$10</f>
        <v>49.680000000000007</v>
      </c>
      <c r="H31" s="11">
        <f>[27]Novembro!$J$11</f>
        <v>38.880000000000003</v>
      </c>
      <c r="I31" s="11">
        <f>[27]Novembro!$J$12</f>
        <v>33.480000000000004</v>
      </c>
      <c r="J31" s="11">
        <f>[27]Novembro!$J$13</f>
        <v>49.680000000000007</v>
      </c>
      <c r="K31" s="11">
        <f>[27]Novembro!$J$14</f>
        <v>63</v>
      </c>
      <c r="L31" s="11">
        <f>[27]Novembro!$J$15</f>
        <v>42.480000000000004</v>
      </c>
      <c r="M31" s="11">
        <f>[27]Novembro!$J$16</f>
        <v>46.080000000000005</v>
      </c>
      <c r="N31" s="11">
        <f>[27]Novembro!$J$17</f>
        <v>44.64</v>
      </c>
      <c r="O31" s="11">
        <f>[27]Novembro!$J$18</f>
        <v>37.800000000000004</v>
      </c>
      <c r="P31" s="11">
        <f>[27]Novembro!$J$19</f>
        <v>46.800000000000004</v>
      </c>
      <c r="Q31" s="11">
        <f>[27]Novembro!$J$20</f>
        <v>35.28</v>
      </c>
      <c r="R31" s="11">
        <f>[27]Novembro!$J$21</f>
        <v>33.119999999999997</v>
      </c>
      <c r="S31" s="11">
        <f>[27]Novembro!$J$22</f>
        <v>46.440000000000005</v>
      </c>
      <c r="T31" s="11">
        <f>[27]Novembro!$J$23</f>
        <v>39.96</v>
      </c>
      <c r="U31" s="11">
        <f>[27]Novembro!$J$24</f>
        <v>35.64</v>
      </c>
      <c r="V31" s="11">
        <f>[27]Novembro!$J$25</f>
        <v>48.6</v>
      </c>
      <c r="W31" s="11">
        <f>[27]Novembro!$J$26</f>
        <v>48.6</v>
      </c>
      <c r="X31" s="11">
        <f>[27]Novembro!$J$27</f>
        <v>47.519999999999996</v>
      </c>
      <c r="Y31" s="11">
        <f>[27]Novembro!$J$28</f>
        <v>55.800000000000004</v>
      </c>
      <c r="Z31" s="11">
        <f>[27]Novembro!$J$29</f>
        <v>53.64</v>
      </c>
      <c r="AA31" s="11">
        <f>[27]Novembro!$J$30</f>
        <v>54.72</v>
      </c>
      <c r="AB31" s="11">
        <f>[27]Novembro!$J$31</f>
        <v>38.880000000000003</v>
      </c>
      <c r="AC31" s="11">
        <f>[27]Novembro!$J$32</f>
        <v>25.2</v>
      </c>
      <c r="AD31" s="11">
        <f>[27]Novembro!$J$33</f>
        <v>41.04</v>
      </c>
      <c r="AE31" s="11">
        <f>[27]Novembro!$J$34</f>
        <v>35.64</v>
      </c>
      <c r="AF31" s="15">
        <f>MAX(B31:AE31)</f>
        <v>67.680000000000007</v>
      </c>
      <c r="AG31" s="121">
        <f>AVERAGE(B31:AE31)</f>
        <v>46.152000000000015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[28]Novembro!$J$5</f>
        <v>55.080000000000005</v>
      </c>
      <c r="C32" s="11">
        <f>[28]Novembro!$J$6</f>
        <v>24.48</v>
      </c>
      <c r="D32" s="11">
        <f>[28]Novembro!$J$7</f>
        <v>38.519999999999996</v>
      </c>
      <c r="E32" s="11">
        <f>[28]Novembro!$J$8</f>
        <v>38.880000000000003</v>
      </c>
      <c r="F32" s="11">
        <f>[28]Novembro!$J$9</f>
        <v>55.800000000000004</v>
      </c>
      <c r="G32" s="11">
        <f>[28]Novembro!$J$10</f>
        <v>36.36</v>
      </c>
      <c r="H32" s="11">
        <f>[28]Novembro!$J$11</f>
        <v>35.28</v>
      </c>
      <c r="I32" s="11">
        <f>[28]Novembro!$J$12</f>
        <v>3.24</v>
      </c>
      <c r="J32" s="11">
        <f>[28]Novembro!$J$13</f>
        <v>29.16</v>
      </c>
      <c r="K32" s="11">
        <f>[28]Novembro!$J$14</f>
        <v>0</v>
      </c>
      <c r="L32" s="11">
        <f>[28]Novembro!$J$15</f>
        <v>0</v>
      </c>
      <c r="M32" s="11" t="str">
        <f>[28]Novembro!$J$16</f>
        <v>*</v>
      </c>
      <c r="N32" s="11" t="str">
        <f>[28]Novembro!$J$17</f>
        <v>*</v>
      </c>
      <c r="O32" s="11" t="str">
        <f>[28]Novembro!$J$18</f>
        <v>*</v>
      </c>
      <c r="P32" s="11" t="str">
        <f>[28]Novembro!$J$19</f>
        <v>*</v>
      </c>
      <c r="Q32" s="11" t="str">
        <f>[28]Novembro!$J$20</f>
        <v>*</v>
      </c>
      <c r="R32" s="11" t="str">
        <f>[28]Novembro!$J$21</f>
        <v>*</v>
      </c>
      <c r="S32" s="11" t="str">
        <f>[28]Novembro!$J$22</f>
        <v>*</v>
      </c>
      <c r="T32" s="11" t="str">
        <f>[28]Novembro!$J$23</f>
        <v>*</v>
      </c>
      <c r="U32" s="11" t="str">
        <f>[28]Novembro!$J$24</f>
        <v>*</v>
      </c>
      <c r="V32" s="11" t="str">
        <f>[28]Novembro!$J$25</f>
        <v>*</v>
      </c>
      <c r="W32" s="11" t="str">
        <f>[28]Novembro!$J$26</f>
        <v>*</v>
      </c>
      <c r="X32" s="11" t="str">
        <f>[28]Novembro!$J$27</f>
        <v>*</v>
      </c>
      <c r="Y32" s="11" t="str">
        <f>[28]Novembro!$J$28</f>
        <v>*</v>
      </c>
      <c r="Z32" s="11" t="str">
        <f>[28]Novembro!$J$29</f>
        <v>*</v>
      </c>
      <c r="AA32" s="11" t="str">
        <f>[28]Novembro!$J$30</f>
        <v>*</v>
      </c>
      <c r="AB32" s="11" t="str">
        <f>[28]Novembro!$J$31</f>
        <v>*</v>
      </c>
      <c r="AC32" s="11" t="str">
        <f>[28]Novembro!$J$32</f>
        <v>*</v>
      </c>
      <c r="AD32" s="11" t="str">
        <f>[28]Novembro!$J$33</f>
        <v>*</v>
      </c>
      <c r="AE32" s="11" t="str">
        <f>[28]Novembro!$J$34</f>
        <v>*</v>
      </c>
      <c r="AF32" s="15">
        <f t="shared" si="3"/>
        <v>55.800000000000004</v>
      </c>
      <c r="AG32" s="121">
        <f t="shared" si="4"/>
        <v>28.8</v>
      </c>
      <c r="AJ32" t="s">
        <v>47</v>
      </c>
    </row>
    <row r="33" spans="1:37" s="5" customFormat="1" x14ac:dyDescent="0.2">
      <c r="A33" s="58" t="s">
        <v>12</v>
      </c>
      <c r="B33" s="11">
        <f>[29]Novembro!$J$5</f>
        <v>0</v>
      </c>
      <c r="C33" s="11">
        <f>[29]Novembro!$J$6</f>
        <v>25.56</v>
      </c>
      <c r="D33" s="11">
        <f>[29]Novembro!$J$7</f>
        <v>34.200000000000003</v>
      </c>
      <c r="E33" s="11">
        <f>[29]Novembro!$J$8</f>
        <v>27.36</v>
      </c>
      <c r="F33" s="11">
        <f>[29]Novembro!$J$9</f>
        <v>0</v>
      </c>
      <c r="G33" s="11" t="str">
        <f>[29]Novembro!$J$10</f>
        <v>*</v>
      </c>
      <c r="H33" s="11" t="str">
        <f>[29]Novembro!$J$11</f>
        <v>*</v>
      </c>
      <c r="I33" s="11" t="str">
        <f>[29]Novembro!$J$12</f>
        <v>*</v>
      </c>
      <c r="J33" s="11" t="str">
        <f>[29]Novembro!$J$13</f>
        <v>*</v>
      </c>
      <c r="K33" s="11" t="str">
        <f>[29]Novembro!$J$14</f>
        <v>*</v>
      </c>
      <c r="L33" s="11" t="str">
        <f>[29]Novembro!$J$15</f>
        <v>*</v>
      </c>
      <c r="M33" s="11" t="str">
        <f>[29]Novembro!$J$16</f>
        <v>*</v>
      </c>
      <c r="N33" s="11" t="str">
        <f>[29]Novembro!$J$17</f>
        <v>*</v>
      </c>
      <c r="O33" s="11" t="str">
        <f>[29]Novembro!$J$18</f>
        <v>*</v>
      </c>
      <c r="P33" s="11" t="str">
        <f>[29]Novembro!$J$19</f>
        <v>*</v>
      </c>
      <c r="Q33" s="11" t="str">
        <f>[29]Novembro!$J$20</f>
        <v>*</v>
      </c>
      <c r="R33" s="11" t="str">
        <f>[29]Novembro!$J$21</f>
        <v>*</v>
      </c>
      <c r="S33" s="11" t="str">
        <f>[29]Novembro!$J$22</f>
        <v>*</v>
      </c>
      <c r="T33" s="11" t="str">
        <f>[29]Novembro!$J$23</f>
        <v>*</v>
      </c>
      <c r="U33" s="11" t="str">
        <f>[29]Novembro!$J$24</f>
        <v>*</v>
      </c>
      <c r="V33" s="11" t="str">
        <f>[29]Novembro!$J$25</f>
        <v>*</v>
      </c>
      <c r="W33" s="11">
        <f>[29]Novembro!$J$26</f>
        <v>28.44</v>
      </c>
      <c r="X33" s="11">
        <f>[29]Novembro!$J$27</f>
        <v>19.8</v>
      </c>
      <c r="Y33" s="11">
        <f>[29]Novembro!$J$28</f>
        <v>22.68</v>
      </c>
      <c r="Z33" s="11">
        <f>[29]Novembro!$J$29</f>
        <v>31.319999999999997</v>
      </c>
      <c r="AA33" s="11">
        <f>[29]Novembro!$J$30</f>
        <v>31.680000000000003</v>
      </c>
      <c r="AB33" s="11">
        <f>[29]Novembro!$J$31</f>
        <v>28.08</v>
      </c>
      <c r="AC33" s="11">
        <f>[29]Novembro!$J$32</f>
        <v>17.28</v>
      </c>
      <c r="AD33" s="11">
        <f>[29]Novembro!$J$33</f>
        <v>24.12</v>
      </c>
      <c r="AE33" s="11">
        <f>[29]Novembro!$J$34</f>
        <v>27.720000000000002</v>
      </c>
      <c r="AF33" s="15">
        <f t="shared" si="3"/>
        <v>34.200000000000003</v>
      </c>
      <c r="AG33" s="121">
        <f t="shared" si="4"/>
        <v>22.731428571428573</v>
      </c>
      <c r="AJ33" s="5" t="s">
        <v>47</v>
      </c>
    </row>
    <row r="34" spans="1:37" x14ac:dyDescent="0.2">
      <c r="A34" s="58" t="s">
        <v>13</v>
      </c>
      <c r="B34" s="11">
        <f>[30]Novembro!$J$5</f>
        <v>26.64</v>
      </c>
      <c r="C34" s="11">
        <f>[30]Novembro!$J$6</f>
        <v>40.680000000000007</v>
      </c>
      <c r="D34" s="11">
        <f>[30]Novembro!$J$7</f>
        <v>39.6</v>
      </c>
      <c r="E34" s="11">
        <f>[30]Novembro!$J$8</f>
        <v>47.16</v>
      </c>
      <c r="F34" s="11">
        <f>[30]Novembro!$J$9</f>
        <v>43.92</v>
      </c>
      <c r="G34" s="11">
        <f>[30]Novembro!$J$10</f>
        <v>33.119999999999997</v>
      </c>
      <c r="H34" s="11">
        <f>[30]Novembro!$J$11</f>
        <v>48.24</v>
      </c>
      <c r="I34" s="11">
        <f>[30]Novembro!$J$12</f>
        <v>22.68</v>
      </c>
      <c r="J34" s="11">
        <f>[30]Novembro!$J$13</f>
        <v>35.28</v>
      </c>
      <c r="K34" s="11">
        <f>[30]Novembro!$J$14</f>
        <v>34.200000000000003</v>
      </c>
      <c r="L34" s="11">
        <f>[30]Novembro!$J$15</f>
        <v>43.2</v>
      </c>
      <c r="M34" s="11">
        <f>[30]Novembro!$J$16</f>
        <v>34.200000000000003</v>
      </c>
      <c r="N34" s="11">
        <f>[30]Novembro!$J$17</f>
        <v>50.4</v>
      </c>
      <c r="O34" s="11">
        <f>[30]Novembro!$J$18</f>
        <v>25.56</v>
      </c>
      <c r="P34" s="11">
        <f>[30]Novembro!$J$19</f>
        <v>23.759999999999998</v>
      </c>
      <c r="Q34" s="11">
        <f>[30]Novembro!$J$20</f>
        <v>22.68</v>
      </c>
      <c r="R34" s="11">
        <f>[30]Novembro!$J$21</f>
        <v>19.8</v>
      </c>
      <c r="S34" s="11">
        <f>[30]Novembro!$J$22</f>
        <v>39.24</v>
      </c>
      <c r="T34" s="11">
        <f>[30]Novembro!$J$23</f>
        <v>39.24</v>
      </c>
      <c r="U34" s="11">
        <f>[30]Novembro!$J$24</f>
        <v>23.759999999999998</v>
      </c>
      <c r="V34" s="11">
        <f>[30]Novembro!$J$25</f>
        <v>26.28</v>
      </c>
      <c r="W34" s="11">
        <f>[30]Novembro!$J$26</f>
        <v>48.24</v>
      </c>
      <c r="X34" s="11">
        <f>[30]Novembro!$J$27</f>
        <v>23.400000000000002</v>
      </c>
      <c r="Y34" s="11">
        <f>[30]Novembro!$J$28</f>
        <v>43.56</v>
      </c>
      <c r="Z34" s="11">
        <f>[30]Novembro!$J$29</f>
        <v>35.28</v>
      </c>
      <c r="AA34" s="11">
        <f>[30]Novembro!$J$30</f>
        <v>45.36</v>
      </c>
      <c r="AB34" s="11">
        <f>[30]Novembro!$J$31</f>
        <v>84.600000000000009</v>
      </c>
      <c r="AC34" s="11">
        <f>[30]Novembro!$J$32</f>
        <v>24.48</v>
      </c>
      <c r="AD34" s="11">
        <f>[30]Novembro!$J$33</f>
        <v>20.88</v>
      </c>
      <c r="AE34" s="11">
        <f>[30]Novembro!$J$34</f>
        <v>38.159999999999997</v>
      </c>
      <c r="AF34" s="15">
        <f t="shared" si="3"/>
        <v>84.600000000000009</v>
      </c>
      <c r="AG34" s="121">
        <f t="shared" si="4"/>
        <v>36.120000000000005</v>
      </c>
      <c r="AJ34" t="s">
        <v>47</v>
      </c>
      <c r="AK34" t="s">
        <v>47</v>
      </c>
    </row>
    <row r="35" spans="1:37" x14ac:dyDescent="0.2">
      <c r="A35" s="58" t="s">
        <v>173</v>
      </c>
      <c r="B35" s="11">
        <f>[31]Novembro!$J$5</f>
        <v>36</v>
      </c>
      <c r="C35" s="11">
        <f>[31]Novembro!$J$6</f>
        <v>43.92</v>
      </c>
      <c r="D35" s="11">
        <f>[31]Novembro!$J$7</f>
        <v>33.840000000000003</v>
      </c>
      <c r="E35" s="11">
        <f>[31]Novembro!$J$8</f>
        <v>42.480000000000004</v>
      </c>
      <c r="F35" s="11">
        <f>[31]Novembro!$J$9</f>
        <v>65.160000000000011</v>
      </c>
      <c r="G35" s="11">
        <f>[31]Novembro!$J$10</f>
        <v>41.76</v>
      </c>
      <c r="H35" s="11">
        <f>[31]Novembro!$J$11</f>
        <v>28.44</v>
      </c>
      <c r="I35" s="11">
        <f>[31]Novembro!$J$12</f>
        <v>36.72</v>
      </c>
      <c r="J35" s="11">
        <f>[31]Novembro!$J$13</f>
        <v>45</v>
      </c>
      <c r="K35" s="11">
        <f>[31]Novembro!$J$14</f>
        <v>54.72</v>
      </c>
      <c r="L35" s="11">
        <f>[31]Novembro!$J$15</f>
        <v>36.36</v>
      </c>
      <c r="M35" s="11">
        <f>[31]Novembro!$J$16</f>
        <v>32.04</v>
      </c>
      <c r="N35" s="11">
        <f>[31]Novembro!$J$17</f>
        <v>46.080000000000005</v>
      </c>
      <c r="O35" s="11">
        <f>[31]Novembro!$J$18</f>
        <v>29.16</v>
      </c>
      <c r="P35" s="11">
        <f>[31]Novembro!$J$19</f>
        <v>26.64</v>
      </c>
      <c r="Q35" s="11">
        <f>[31]Novembro!$J$20</f>
        <v>25.2</v>
      </c>
      <c r="R35" s="11">
        <f>[31]Novembro!$J$21</f>
        <v>25.2</v>
      </c>
      <c r="S35" s="11">
        <f>[31]Novembro!$J$22</f>
        <v>34.92</v>
      </c>
      <c r="T35" s="11">
        <f>[31]Novembro!$J$23</f>
        <v>25.56</v>
      </c>
      <c r="U35" s="11">
        <f>[31]Novembro!$J$24</f>
        <v>32.4</v>
      </c>
      <c r="V35" s="11">
        <f>[31]Novembro!$J$25</f>
        <v>27</v>
      </c>
      <c r="W35" s="11">
        <f>[31]Novembro!$J$26</f>
        <v>43.92</v>
      </c>
      <c r="X35" s="11">
        <f>[31]Novembro!$J$27</f>
        <v>40.32</v>
      </c>
      <c r="Y35" s="11">
        <f>[31]Novembro!$J$28</f>
        <v>32.4</v>
      </c>
      <c r="Z35" s="11">
        <f>[31]Novembro!$J$29</f>
        <v>39.6</v>
      </c>
      <c r="AA35" s="11">
        <f>[31]Novembro!$J$30</f>
        <v>64.44</v>
      </c>
      <c r="AB35" s="11">
        <f>[31]Novembro!$J$31</f>
        <v>33.840000000000003</v>
      </c>
      <c r="AC35" s="11">
        <f>[31]Novembro!$J$32</f>
        <v>22.68</v>
      </c>
      <c r="AD35" s="11">
        <f>[31]Novembro!$J$33</f>
        <v>36.72</v>
      </c>
      <c r="AE35" s="11">
        <f>[31]Novembro!$J$34</f>
        <v>54</v>
      </c>
      <c r="AF35" s="15">
        <f>MAX(B35:AE35)</f>
        <v>65.160000000000011</v>
      </c>
      <c r="AG35" s="121">
        <f>AVERAGE(B35:AE35)</f>
        <v>37.884</v>
      </c>
    </row>
    <row r="36" spans="1:37" x14ac:dyDescent="0.2">
      <c r="A36" s="58" t="s">
        <v>144</v>
      </c>
      <c r="B36" s="11" t="str">
        <f>[32]Novembro!$J$5</f>
        <v>*</v>
      </c>
      <c r="C36" s="11" t="str">
        <f>[32]Novembro!$J$6</f>
        <v>*</v>
      </c>
      <c r="D36" s="11" t="str">
        <f>[32]Novembro!$J$7</f>
        <v>*</v>
      </c>
      <c r="E36" s="11" t="str">
        <f>[32]Novembro!$J$8</f>
        <v>*</v>
      </c>
      <c r="F36" s="11" t="str">
        <f>[32]Novembro!$J$9</f>
        <v>*</v>
      </c>
      <c r="G36" s="11" t="str">
        <f>[32]Novembro!$J$10</f>
        <v>*</v>
      </c>
      <c r="H36" s="11" t="str">
        <f>[32]Novembro!$J$11</f>
        <v>*</v>
      </c>
      <c r="I36" s="11" t="str">
        <f>[32]Novembro!$J$12</f>
        <v>*</v>
      </c>
      <c r="J36" s="11" t="str">
        <f>[32]Novembro!$J$13</f>
        <v>*</v>
      </c>
      <c r="K36" s="11" t="str">
        <f>[32]Novembro!$J$14</f>
        <v>*</v>
      </c>
      <c r="L36" s="11" t="str">
        <f>[32]Novembro!$J$15</f>
        <v>*</v>
      </c>
      <c r="M36" s="11" t="str">
        <f>[32]Novembro!$J$16</f>
        <v>*</v>
      </c>
      <c r="N36" s="11" t="str">
        <f>[32]Novembro!$J$17</f>
        <v>*</v>
      </c>
      <c r="O36" s="11" t="str">
        <f>[32]Novembro!$J$18</f>
        <v>*</v>
      </c>
      <c r="P36" s="11" t="str">
        <f>[32]Novembro!$J$19</f>
        <v>*</v>
      </c>
      <c r="Q36" s="11" t="str">
        <f>[32]Novembro!$J$20</f>
        <v>*</v>
      </c>
      <c r="R36" s="11" t="str">
        <f>[32]Novembro!$J$21</f>
        <v>*</v>
      </c>
      <c r="S36" s="11" t="str">
        <f>[32]Novembro!$J$22</f>
        <v>*</v>
      </c>
      <c r="T36" s="11" t="str">
        <f>[32]Novembro!$J$23</f>
        <v>*</v>
      </c>
      <c r="U36" s="11" t="str">
        <f>[32]Novembro!$J$24</f>
        <v>*</v>
      </c>
      <c r="V36" s="11" t="str">
        <f>[32]Novembro!$J$25</f>
        <v>*</v>
      </c>
      <c r="W36" s="11" t="str">
        <f>[32]Novembro!$J$26</f>
        <v>*</v>
      </c>
      <c r="X36" s="11" t="str">
        <f>[32]Novembro!$J$27</f>
        <v>*</v>
      </c>
      <c r="Y36" s="11" t="str">
        <f>[32]Novembro!$J$28</f>
        <v>*</v>
      </c>
      <c r="Z36" s="11" t="str">
        <f>[32]Novembro!$J$29</f>
        <v>*</v>
      </c>
      <c r="AA36" s="11" t="str">
        <f>[32]Novembro!$J$30</f>
        <v>*</v>
      </c>
      <c r="AB36" s="11" t="str">
        <f>[32]Novembro!$J$31</f>
        <v>*</v>
      </c>
      <c r="AC36" s="11" t="str">
        <f>[32]Novembro!$J$32</f>
        <v>*</v>
      </c>
      <c r="AD36" s="11" t="str">
        <f>[32]Novembro!$J$33</f>
        <v>*</v>
      </c>
      <c r="AE36" s="11" t="str">
        <f>[32]Novembro!$J$34</f>
        <v>*</v>
      </c>
      <c r="AF36" s="91" t="s">
        <v>226</v>
      </c>
      <c r="AG36" s="112" t="s">
        <v>226</v>
      </c>
      <c r="AJ36" t="s">
        <v>47</v>
      </c>
    </row>
    <row r="37" spans="1:37" x14ac:dyDescent="0.2">
      <c r="A37" s="58" t="s">
        <v>14</v>
      </c>
      <c r="B37" s="11">
        <f>[33]Novembro!$J$5</f>
        <v>40.680000000000007</v>
      </c>
      <c r="C37" s="11">
        <f>[33]Novembro!$J$6</f>
        <v>40.32</v>
      </c>
      <c r="D37" s="11">
        <f>[33]Novembro!$J$7</f>
        <v>42.84</v>
      </c>
      <c r="E37" s="11">
        <f>[33]Novembro!$J$8</f>
        <v>48.96</v>
      </c>
      <c r="F37" s="11">
        <f>[33]Novembro!$J$9</f>
        <v>49.680000000000007</v>
      </c>
      <c r="G37" s="11">
        <f>[33]Novembro!$J$10</f>
        <v>41.4</v>
      </c>
      <c r="H37" s="11">
        <f>[33]Novembro!$J$11</f>
        <v>19.8</v>
      </c>
      <c r="I37" s="11">
        <f>[33]Novembro!$J$12</f>
        <v>44.28</v>
      </c>
      <c r="J37" s="11">
        <f>[33]Novembro!$J$13</f>
        <v>42.12</v>
      </c>
      <c r="K37" s="11">
        <f>[33]Novembro!$J$14</f>
        <v>30.240000000000002</v>
      </c>
      <c r="L37" s="11">
        <f>[33]Novembro!$J$15</f>
        <v>38.519999999999996</v>
      </c>
      <c r="M37" s="11">
        <f>[33]Novembro!$J$16</f>
        <v>38.159999999999997</v>
      </c>
      <c r="N37" s="11">
        <f>[33]Novembro!$J$17</f>
        <v>30.240000000000002</v>
      </c>
      <c r="O37" s="11">
        <f>[33]Novembro!$J$18</f>
        <v>42.480000000000004</v>
      </c>
      <c r="P37" s="11">
        <f>[33]Novembro!$J$19</f>
        <v>19.440000000000001</v>
      </c>
      <c r="Q37" s="11">
        <f>[33]Novembro!$J$20</f>
        <v>21.96</v>
      </c>
      <c r="R37" s="11">
        <f>[33]Novembro!$J$21</f>
        <v>25.56</v>
      </c>
      <c r="S37" s="11">
        <f>[33]Novembro!$J$22</f>
        <v>44.64</v>
      </c>
      <c r="T37" s="11">
        <f>[33]Novembro!$J$23</f>
        <v>52.56</v>
      </c>
      <c r="U37" s="11">
        <f>[33]Novembro!$J$24</f>
        <v>23.400000000000002</v>
      </c>
      <c r="V37" s="11">
        <f>[33]Novembro!$J$25</f>
        <v>51.480000000000004</v>
      </c>
      <c r="W37" s="11">
        <f>[33]Novembro!$J$26</f>
        <v>34.56</v>
      </c>
      <c r="X37" s="11">
        <f>[33]Novembro!$J$27</f>
        <v>47.519999999999996</v>
      </c>
      <c r="Y37" s="11">
        <f>[33]Novembro!$J$28</f>
        <v>41.4</v>
      </c>
      <c r="Z37" s="11">
        <f>[33]Novembro!$J$29</f>
        <v>47.519999999999996</v>
      </c>
      <c r="AA37" s="11">
        <f>[33]Novembro!$J$30</f>
        <v>33.480000000000004</v>
      </c>
      <c r="AB37" s="11">
        <f>[33]Novembro!$J$31</f>
        <v>55.440000000000005</v>
      </c>
      <c r="AC37" s="11">
        <f>[33]Novembro!$J$32</f>
        <v>32.04</v>
      </c>
      <c r="AD37" s="11">
        <f>[33]Novembro!$J$33</f>
        <v>44.28</v>
      </c>
      <c r="AE37" s="11">
        <f>[33]Novembro!$J$34</f>
        <v>40.32</v>
      </c>
      <c r="AF37" s="15">
        <f t="shared" si="3"/>
        <v>55.440000000000005</v>
      </c>
      <c r="AG37" s="121">
        <f t="shared" si="4"/>
        <v>38.844000000000001</v>
      </c>
    </row>
    <row r="38" spans="1:37" x14ac:dyDescent="0.2">
      <c r="A38" s="58" t="s">
        <v>174</v>
      </c>
      <c r="B38" s="11">
        <f>[34]Novembro!$J$5</f>
        <v>16.559999999999999</v>
      </c>
      <c r="C38" s="11">
        <f>[34]Novembro!$J$6</f>
        <v>75.600000000000009</v>
      </c>
      <c r="D38" s="11">
        <f>[34]Novembro!$J$7</f>
        <v>18</v>
      </c>
      <c r="E38" s="11">
        <f>[34]Novembro!$J$8</f>
        <v>15.120000000000001</v>
      </c>
      <c r="F38" s="11">
        <f>[34]Novembro!$J$9</f>
        <v>32.76</v>
      </c>
      <c r="G38" s="11">
        <f>[34]Novembro!$J$10</f>
        <v>18.36</v>
      </c>
      <c r="H38" s="11">
        <f>[34]Novembro!$J$11</f>
        <v>46.800000000000004</v>
      </c>
      <c r="I38" s="11">
        <f>[34]Novembro!$J$12</f>
        <v>18.36</v>
      </c>
      <c r="J38" s="11">
        <f>[34]Novembro!$J$13</f>
        <v>76.319999999999993</v>
      </c>
      <c r="K38" s="11">
        <f>[34]Novembro!$J$14</f>
        <v>14.4</v>
      </c>
      <c r="L38" s="11">
        <f>[34]Novembro!$J$15</f>
        <v>16.2</v>
      </c>
      <c r="M38" s="11">
        <f>[34]Novembro!$J$16</f>
        <v>15.840000000000002</v>
      </c>
      <c r="N38" s="11">
        <f>[34]Novembro!$J$17</f>
        <v>34.56</v>
      </c>
      <c r="O38" s="11">
        <f>[34]Novembro!$J$18</f>
        <v>53.28</v>
      </c>
      <c r="P38" s="11">
        <f>[34]Novembro!$J$19</f>
        <v>13.68</v>
      </c>
      <c r="Q38" s="11">
        <f>[34]Novembro!$J$20</f>
        <v>14.4</v>
      </c>
      <c r="R38" s="11">
        <f>[34]Novembro!$J$21</f>
        <v>34.200000000000003</v>
      </c>
      <c r="S38" s="11">
        <f>[34]Novembro!$J$22</f>
        <v>13.32</v>
      </c>
      <c r="T38" s="11">
        <f>[34]Novembro!$J$23</f>
        <v>38.159999999999997</v>
      </c>
      <c r="U38" s="11">
        <f>[34]Novembro!$J$24</f>
        <v>37.080000000000005</v>
      </c>
      <c r="V38" s="11">
        <f>[34]Novembro!$J$25</f>
        <v>65.160000000000011</v>
      </c>
      <c r="W38" s="11">
        <f>[34]Novembro!$J$26</f>
        <v>26.28</v>
      </c>
      <c r="X38" s="11">
        <f>[34]Novembro!$J$27</f>
        <v>16.559999999999999</v>
      </c>
      <c r="Y38" s="11">
        <f>[34]Novembro!$J$28</f>
        <v>25.56</v>
      </c>
      <c r="Z38" s="11">
        <f>[34]Novembro!$J$29</f>
        <v>18</v>
      </c>
      <c r="AA38" s="11">
        <f>[34]Novembro!$J$30</f>
        <v>44.64</v>
      </c>
      <c r="AB38" s="11">
        <f>[34]Novembro!$J$31</f>
        <v>38.880000000000003</v>
      </c>
      <c r="AC38" s="11">
        <f>[34]Novembro!$J$32</f>
        <v>27.36</v>
      </c>
      <c r="AD38" s="11">
        <f>[34]Novembro!$J$33</f>
        <v>25.92</v>
      </c>
      <c r="AE38" s="11">
        <f>[34]Novembro!$J$34</f>
        <v>13.32</v>
      </c>
      <c r="AF38" s="15">
        <f>MAX(B38:AE38)</f>
        <v>76.319999999999993</v>
      </c>
      <c r="AG38" s="121">
        <f>AVERAGE(B38:AE38)</f>
        <v>30.155999999999995</v>
      </c>
      <c r="AJ38" t="s">
        <v>47</v>
      </c>
    </row>
    <row r="39" spans="1:37" x14ac:dyDescent="0.2">
      <c r="A39" s="58" t="s">
        <v>15</v>
      </c>
      <c r="B39" s="11">
        <f>[35]Novembro!$J$5</f>
        <v>39.6</v>
      </c>
      <c r="C39" s="11">
        <f>[35]Novembro!$J$6</f>
        <v>36.36</v>
      </c>
      <c r="D39" s="11">
        <f>[35]Novembro!$J$7</f>
        <v>37.080000000000005</v>
      </c>
      <c r="E39" s="11">
        <f>[35]Novembro!$J$8</f>
        <v>46.800000000000004</v>
      </c>
      <c r="F39" s="11">
        <f>[35]Novembro!$J$9</f>
        <v>47.88</v>
      </c>
      <c r="G39" s="11">
        <f>[35]Novembro!$J$10</f>
        <v>38.880000000000003</v>
      </c>
      <c r="H39" s="11">
        <f>[35]Novembro!$J$11</f>
        <v>54</v>
      </c>
      <c r="I39" s="11">
        <f>[35]Novembro!$J$12</f>
        <v>19.440000000000001</v>
      </c>
      <c r="J39" s="11">
        <f>[35]Novembro!$J$13</f>
        <v>31.319999999999997</v>
      </c>
      <c r="K39" s="11">
        <f>[35]Novembro!$J$14</f>
        <v>40.680000000000007</v>
      </c>
      <c r="L39" s="11">
        <f>[35]Novembro!$J$15</f>
        <v>25.2</v>
      </c>
      <c r="M39" s="11">
        <f>[35]Novembro!$J$16</f>
        <v>42.480000000000004</v>
      </c>
      <c r="N39" s="11">
        <f>[35]Novembro!$J$17</f>
        <v>38.159999999999997</v>
      </c>
      <c r="O39" s="11">
        <f>[35]Novembro!$J$18</f>
        <v>32.4</v>
      </c>
      <c r="P39" s="11">
        <f>[35]Novembro!$J$19</f>
        <v>29.52</v>
      </c>
      <c r="Q39" s="11">
        <f>[35]Novembro!$J$20</f>
        <v>28.44</v>
      </c>
      <c r="R39" s="11">
        <f>[35]Novembro!$J$21</f>
        <v>25.2</v>
      </c>
      <c r="S39" s="11">
        <f>[35]Novembro!$J$22</f>
        <v>36.36</v>
      </c>
      <c r="T39" s="11">
        <f>[35]Novembro!$J$23</f>
        <v>41.04</v>
      </c>
      <c r="U39" s="11">
        <f>[35]Novembro!$J$24</f>
        <v>28.44</v>
      </c>
      <c r="V39" s="11">
        <f>[35]Novembro!$J$25</f>
        <v>32.4</v>
      </c>
      <c r="W39" s="11">
        <f>[35]Novembro!$J$26</f>
        <v>69.84</v>
      </c>
      <c r="X39" s="11">
        <f>[35]Novembro!$J$27</f>
        <v>34.200000000000003</v>
      </c>
      <c r="Y39" s="11">
        <f>[35]Novembro!$J$28</f>
        <v>43.56</v>
      </c>
      <c r="Z39" s="11">
        <f>[35]Novembro!$J$29</f>
        <v>43.92</v>
      </c>
      <c r="AA39" s="11">
        <f>[35]Novembro!$J$30</f>
        <v>35.64</v>
      </c>
      <c r="AB39" s="11">
        <f>[35]Novembro!$J$31</f>
        <v>76.319999999999993</v>
      </c>
      <c r="AC39" s="11">
        <f>[35]Novembro!$J$32</f>
        <v>0</v>
      </c>
      <c r="AD39" s="11">
        <f>[35]Novembro!$J$33</f>
        <v>0</v>
      </c>
      <c r="AE39" s="11">
        <f>[35]Novembro!$J$34</f>
        <v>22.68</v>
      </c>
      <c r="AF39" s="15">
        <f t="shared" si="3"/>
        <v>76.319999999999993</v>
      </c>
      <c r="AG39" s="121">
        <f t="shared" si="4"/>
        <v>35.928000000000004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[36]Novembro!$J$5</f>
        <v>26.28</v>
      </c>
      <c r="C40" s="11">
        <f>[36]Novembro!$J$6</f>
        <v>36</v>
      </c>
      <c r="D40" s="11">
        <f>[36]Novembro!$J$7</f>
        <v>29.16</v>
      </c>
      <c r="E40" s="11">
        <f>[36]Novembro!$J$8</f>
        <v>45.72</v>
      </c>
      <c r="F40" s="11">
        <f>[36]Novembro!$J$9</f>
        <v>43.2</v>
      </c>
      <c r="G40" s="11">
        <f>[36]Novembro!$J$10</f>
        <v>33.480000000000004</v>
      </c>
      <c r="H40" s="11">
        <f>[36]Novembro!$J$11</f>
        <v>36</v>
      </c>
      <c r="I40" s="11">
        <f>[36]Novembro!$J$12</f>
        <v>22.68</v>
      </c>
      <c r="J40" s="11">
        <f>[36]Novembro!$J$13</f>
        <v>31.680000000000003</v>
      </c>
      <c r="K40" s="11">
        <f>[36]Novembro!$J$14</f>
        <v>25.92</v>
      </c>
      <c r="L40" s="11">
        <f>[36]Novembro!$J$15</f>
        <v>31.319999999999997</v>
      </c>
      <c r="M40" s="11">
        <f>[36]Novembro!$J$16</f>
        <v>32.04</v>
      </c>
      <c r="N40" s="11">
        <f>[36]Novembro!$J$17</f>
        <v>41.4</v>
      </c>
      <c r="O40" s="11">
        <f>[36]Novembro!$J$18</f>
        <v>31.680000000000003</v>
      </c>
      <c r="P40" s="11">
        <f>[36]Novembro!$J$19</f>
        <v>41.4</v>
      </c>
      <c r="Q40" s="11">
        <f>[36]Novembro!$J$20</f>
        <v>26.28</v>
      </c>
      <c r="R40" s="11">
        <f>[36]Novembro!$J$21</f>
        <v>20.16</v>
      </c>
      <c r="S40" s="11">
        <f>[36]Novembro!$J$22</f>
        <v>21.6</v>
      </c>
      <c r="T40" s="11">
        <f>[36]Novembro!$J$23</f>
        <v>24.12</v>
      </c>
      <c r="U40" s="11">
        <f>[36]Novembro!$J$24</f>
        <v>28.8</v>
      </c>
      <c r="V40" s="11">
        <f>[36]Novembro!$J$25</f>
        <v>21.96</v>
      </c>
      <c r="W40" s="11">
        <f>[36]Novembro!$J$26</f>
        <v>37.440000000000005</v>
      </c>
      <c r="X40" s="11">
        <f>[36]Novembro!$J$27</f>
        <v>0</v>
      </c>
      <c r="Y40" s="11">
        <f>[36]Novembro!$J$28</f>
        <v>23.759999999999998</v>
      </c>
      <c r="Z40" s="11">
        <f>[36]Novembro!$J$29</f>
        <v>29.880000000000003</v>
      </c>
      <c r="AA40" s="11">
        <f>[36]Novembro!$J$30</f>
        <v>47.16</v>
      </c>
      <c r="AB40" s="11">
        <f>[36]Novembro!$J$31</f>
        <v>27.720000000000002</v>
      </c>
      <c r="AC40" s="11">
        <f>[36]Novembro!$J$32</f>
        <v>20.88</v>
      </c>
      <c r="AD40" s="11">
        <f>[36]Novembro!$J$33</f>
        <v>21.6</v>
      </c>
      <c r="AE40" s="11">
        <f>[36]Novembro!$J$34</f>
        <v>28.44</v>
      </c>
      <c r="AF40" s="15">
        <f t="shared" si="3"/>
        <v>47.16</v>
      </c>
      <c r="AG40" s="121">
        <f t="shared" si="4"/>
        <v>29.592000000000002</v>
      </c>
      <c r="AK40" t="s">
        <v>47</v>
      </c>
    </row>
    <row r="41" spans="1:37" x14ac:dyDescent="0.2">
      <c r="A41" s="58" t="s">
        <v>175</v>
      </c>
      <c r="B41" s="11">
        <f>[37]Novembro!$J$5</f>
        <v>34.200000000000003</v>
      </c>
      <c r="C41" s="11">
        <f>[37]Novembro!$J$6</f>
        <v>28.44</v>
      </c>
      <c r="D41" s="11">
        <f>[37]Novembro!$J$7</f>
        <v>36.72</v>
      </c>
      <c r="E41" s="11">
        <f>[37]Novembro!$J$8</f>
        <v>41.04</v>
      </c>
      <c r="F41" s="11">
        <f>[37]Novembro!$J$9</f>
        <v>39.6</v>
      </c>
      <c r="G41" s="11">
        <f>[37]Novembro!$J$10</f>
        <v>38.159999999999997</v>
      </c>
      <c r="H41" s="11">
        <f>[37]Novembro!$J$11</f>
        <v>29.52</v>
      </c>
      <c r="I41" s="11">
        <f>[37]Novembro!$J$12</f>
        <v>33.480000000000004</v>
      </c>
      <c r="J41" s="11">
        <f>[37]Novembro!$J$13</f>
        <v>50.4</v>
      </c>
      <c r="K41" s="11">
        <f>[37]Novembro!$J$14</f>
        <v>40.680000000000007</v>
      </c>
      <c r="L41" s="11">
        <f>[37]Novembro!$J$15</f>
        <v>33.480000000000004</v>
      </c>
      <c r="M41" s="11">
        <f>[37]Novembro!$J$16</f>
        <v>27.36</v>
      </c>
      <c r="N41" s="11">
        <f>[37]Novembro!$J$17</f>
        <v>73.08</v>
      </c>
      <c r="O41" s="11">
        <f>[37]Novembro!$J$18</f>
        <v>36.36</v>
      </c>
      <c r="P41" s="11">
        <f>[37]Novembro!$J$19</f>
        <v>33.119999999999997</v>
      </c>
      <c r="Q41" s="11">
        <f>[37]Novembro!$J$20</f>
        <v>27.36</v>
      </c>
      <c r="R41" s="11">
        <f>[37]Novembro!$J$21</f>
        <v>21.6</v>
      </c>
      <c r="S41" s="11">
        <f>[37]Novembro!$J$22</f>
        <v>30.96</v>
      </c>
      <c r="T41" s="11">
        <f>[37]Novembro!$J$23</f>
        <v>30.240000000000002</v>
      </c>
      <c r="U41" s="11">
        <f>[37]Novembro!$J$24</f>
        <v>34.56</v>
      </c>
      <c r="V41" s="11">
        <f>[37]Novembro!$J$25</f>
        <v>54</v>
      </c>
      <c r="W41" s="11">
        <f>[37]Novembro!$J$26</f>
        <v>42.12</v>
      </c>
      <c r="X41" s="11">
        <f>[37]Novembro!$J$27</f>
        <v>48.6</v>
      </c>
      <c r="Y41" s="11">
        <f>[37]Novembro!$J$28</f>
        <v>41.76</v>
      </c>
      <c r="Z41" s="11">
        <f>[37]Novembro!$J$29</f>
        <v>34.56</v>
      </c>
      <c r="AA41" s="11">
        <f>[37]Novembro!$J$30</f>
        <v>54</v>
      </c>
      <c r="AB41" s="11">
        <f>[37]Novembro!$J$31</f>
        <v>43.2</v>
      </c>
      <c r="AC41" s="11">
        <f>[37]Novembro!$J$32</f>
        <v>22.32</v>
      </c>
      <c r="AD41" s="11">
        <f>[37]Novembro!$J$33</f>
        <v>26.64</v>
      </c>
      <c r="AE41" s="11">
        <f>[37]Novembro!$J$34</f>
        <v>37.440000000000005</v>
      </c>
      <c r="AF41" s="15">
        <f t="shared" si="3"/>
        <v>73.08</v>
      </c>
      <c r="AG41" s="121">
        <f t="shared" si="4"/>
        <v>37.500000000000007</v>
      </c>
    </row>
    <row r="42" spans="1:37" x14ac:dyDescent="0.2">
      <c r="A42" s="58" t="s">
        <v>17</v>
      </c>
      <c r="B42" s="11">
        <f>[38]Novembro!$J$5</f>
        <v>46.800000000000004</v>
      </c>
      <c r="C42" s="11">
        <f>[38]Novembro!$J$6</f>
        <v>40.680000000000007</v>
      </c>
      <c r="D42" s="11">
        <f>[38]Novembro!$J$7</f>
        <v>46.800000000000004</v>
      </c>
      <c r="E42" s="11">
        <f>[38]Novembro!$J$8</f>
        <v>53.64</v>
      </c>
      <c r="F42" s="11">
        <f>[38]Novembro!$J$9</f>
        <v>80.28</v>
      </c>
      <c r="G42" s="11">
        <f>[38]Novembro!$J$10</f>
        <v>38.519999999999996</v>
      </c>
      <c r="H42" s="11">
        <f>[38]Novembro!$J$11</f>
        <v>29.880000000000003</v>
      </c>
      <c r="I42" s="11">
        <f>[38]Novembro!$J$12</f>
        <v>38.880000000000003</v>
      </c>
      <c r="J42" s="11">
        <f>[38]Novembro!$J$13</f>
        <v>43.2</v>
      </c>
      <c r="K42" s="11">
        <f>[38]Novembro!$J$14</f>
        <v>48.24</v>
      </c>
      <c r="L42" s="11">
        <f>[38]Novembro!$J$15</f>
        <v>43.56</v>
      </c>
      <c r="M42" s="11">
        <f>[38]Novembro!$J$16</f>
        <v>32.76</v>
      </c>
      <c r="N42" s="11">
        <f>[38]Novembro!$J$17</f>
        <v>69.48</v>
      </c>
      <c r="O42" s="11">
        <f>[38]Novembro!$J$18</f>
        <v>31.680000000000003</v>
      </c>
      <c r="P42" s="11">
        <f>[38]Novembro!$J$19</f>
        <v>27</v>
      </c>
      <c r="Q42" s="11">
        <f>[38]Novembro!$J$20</f>
        <v>25.56</v>
      </c>
      <c r="R42" s="11">
        <f>[38]Novembro!$J$21</f>
        <v>25.56</v>
      </c>
      <c r="S42" s="11">
        <f>[38]Novembro!$J$22</f>
        <v>32.76</v>
      </c>
      <c r="T42" s="11">
        <f>[38]Novembro!$J$23</f>
        <v>25.56</v>
      </c>
      <c r="U42" s="11">
        <f>[38]Novembro!$J$24</f>
        <v>24.840000000000003</v>
      </c>
      <c r="V42" s="11">
        <f>[38]Novembro!$J$25</f>
        <v>31.680000000000003</v>
      </c>
      <c r="W42" s="11">
        <f>[38]Novembro!$J$26</f>
        <v>44.28</v>
      </c>
      <c r="X42" s="11">
        <f>[38]Novembro!$J$27</f>
        <v>39.6</v>
      </c>
      <c r="Y42" s="11">
        <f>[38]Novembro!$J$28</f>
        <v>46.080000000000005</v>
      </c>
      <c r="Z42" s="11">
        <f>[38]Novembro!$J$29</f>
        <v>44.28</v>
      </c>
      <c r="AA42" s="11">
        <f>[38]Novembro!$J$30</f>
        <v>39.24</v>
      </c>
      <c r="AB42" s="11">
        <f>[38]Novembro!$J$31</f>
        <v>51.84</v>
      </c>
      <c r="AC42" s="11">
        <f>[38]Novembro!$J$32</f>
        <v>20.88</v>
      </c>
      <c r="AD42" s="11">
        <f>[38]Novembro!$J$33</f>
        <v>36</v>
      </c>
      <c r="AE42" s="11">
        <f>[38]Novembro!$J$34</f>
        <v>37.800000000000004</v>
      </c>
      <c r="AF42" s="15">
        <f t="shared" si="3"/>
        <v>80.28</v>
      </c>
      <c r="AG42" s="121">
        <f t="shared" si="4"/>
        <v>39.911999999999992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[39]Novembro!$J$5</f>
        <v>45</v>
      </c>
      <c r="C43" s="11">
        <f>[39]Novembro!$J$6</f>
        <v>36</v>
      </c>
      <c r="D43" s="11">
        <f>[39]Novembro!$J$7</f>
        <v>48.24</v>
      </c>
      <c r="E43" s="11">
        <f>[39]Novembro!$J$8</f>
        <v>36</v>
      </c>
      <c r="F43" s="11">
        <f>[39]Novembro!$J$9</f>
        <v>43.2</v>
      </c>
      <c r="G43" s="11">
        <f>[39]Novembro!$J$10</f>
        <v>27</v>
      </c>
      <c r="H43" s="11">
        <f>[39]Novembro!$J$11</f>
        <v>28.8</v>
      </c>
      <c r="I43" s="11">
        <f>[39]Novembro!$J$12</f>
        <v>25.56</v>
      </c>
      <c r="J43" s="11">
        <f>[39]Novembro!$J$13</f>
        <v>52.2</v>
      </c>
      <c r="K43" s="11">
        <f>[39]Novembro!$J$14</f>
        <v>23.400000000000002</v>
      </c>
      <c r="L43" s="11">
        <f>[39]Novembro!$J$15</f>
        <v>51.12</v>
      </c>
      <c r="M43" s="11">
        <f>[39]Novembro!$J$16</f>
        <v>34.92</v>
      </c>
      <c r="N43" s="11">
        <f>[39]Novembro!$J$17</f>
        <v>61.92</v>
      </c>
      <c r="O43" s="11">
        <f>[39]Novembro!$J$18</f>
        <v>49.680000000000007</v>
      </c>
      <c r="P43" s="11">
        <f>[39]Novembro!$J$19</f>
        <v>28.8</v>
      </c>
      <c r="Q43" s="11">
        <f>[39]Novembro!$J$20</f>
        <v>24.840000000000003</v>
      </c>
      <c r="R43" s="11">
        <f>[39]Novembro!$J$21</f>
        <v>36.72</v>
      </c>
      <c r="S43" s="11">
        <f>[39]Novembro!$J$22</f>
        <v>38.159999999999997</v>
      </c>
      <c r="T43" s="11">
        <f>[39]Novembro!$J$23</f>
        <v>29.16</v>
      </c>
      <c r="U43" s="11">
        <f>[39]Novembro!$J$24</f>
        <v>30.96</v>
      </c>
      <c r="V43" s="11">
        <f>[39]Novembro!$J$25</f>
        <v>47.519999999999996</v>
      </c>
      <c r="W43" s="11">
        <f>[39]Novembro!$J$26</f>
        <v>39.6</v>
      </c>
      <c r="X43" s="11">
        <f>[39]Novembro!$J$27</f>
        <v>39.6</v>
      </c>
      <c r="Y43" s="11">
        <f>[39]Novembro!$J$28</f>
        <v>40.680000000000007</v>
      </c>
      <c r="Z43" s="11">
        <f>[39]Novembro!$J$29</f>
        <v>43.92</v>
      </c>
      <c r="AA43" s="11">
        <f>[39]Novembro!$J$30</f>
        <v>41.76</v>
      </c>
      <c r="AB43" s="11">
        <f>[39]Novembro!$J$31</f>
        <v>56.519999999999996</v>
      </c>
      <c r="AC43" s="11">
        <f>[39]Novembro!$J$32</f>
        <v>23.040000000000003</v>
      </c>
      <c r="AD43" s="11">
        <f>[39]Novembro!$J$33</f>
        <v>41.04</v>
      </c>
      <c r="AE43" s="11">
        <f>[39]Novembro!$J$34</f>
        <v>39.96</v>
      </c>
      <c r="AF43" s="91">
        <f t="shared" si="3"/>
        <v>61.92</v>
      </c>
      <c r="AG43" s="112">
        <f t="shared" si="4"/>
        <v>38.844000000000001</v>
      </c>
      <c r="AJ43" t="s">
        <v>47</v>
      </c>
    </row>
    <row r="44" spans="1:37" x14ac:dyDescent="0.2">
      <c r="A44" s="58" t="s">
        <v>18</v>
      </c>
      <c r="B44" s="11">
        <f>[40]Novembro!$J$5</f>
        <v>51.84</v>
      </c>
      <c r="C44" s="11">
        <f>[40]Novembro!$J$6</f>
        <v>31.319999999999997</v>
      </c>
      <c r="D44" s="11">
        <f>[40]Novembro!$J$7</f>
        <v>84.24</v>
      </c>
      <c r="E44" s="11">
        <f>[40]Novembro!$J$8</f>
        <v>38.880000000000003</v>
      </c>
      <c r="F44" s="11">
        <f>[40]Novembro!$J$9</f>
        <v>51.12</v>
      </c>
      <c r="G44" s="11">
        <f>[40]Novembro!$J$10</f>
        <v>30.6</v>
      </c>
      <c r="H44" s="11">
        <f>[40]Novembro!$J$11</f>
        <v>33.480000000000004</v>
      </c>
      <c r="I44" s="11">
        <f>[40]Novembro!$J$12</f>
        <v>31.319999999999997</v>
      </c>
      <c r="J44" s="11">
        <f>[40]Novembro!$J$13</f>
        <v>34.92</v>
      </c>
      <c r="K44" s="11">
        <f>[40]Novembro!$J$14</f>
        <v>45</v>
      </c>
      <c r="L44" s="11">
        <f>[40]Novembro!$J$15</f>
        <v>34.56</v>
      </c>
      <c r="M44" s="11">
        <f>[40]Novembro!$J$16</f>
        <v>35.64</v>
      </c>
      <c r="N44" s="11">
        <f>[40]Novembro!$J$17</f>
        <v>57.6</v>
      </c>
      <c r="O44" s="11">
        <f>[40]Novembro!$J$18</f>
        <v>39.96</v>
      </c>
      <c r="P44" s="11">
        <f>[40]Novembro!$J$19</f>
        <v>34.200000000000003</v>
      </c>
      <c r="Q44" s="11">
        <f>[40]Novembro!$J$20</f>
        <v>48.96</v>
      </c>
      <c r="R44" s="11">
        <f>[40]Novembro!$J$21</f>
        <v>28.8</v>
      </c>
      <c r="S44" s="11">
        <f>[40]Novembro!$J$22</f>
        <v>40.680000000000007</v>
      </c>
      <c r="T44" s="11">
        <f>[40]Novembro!$J$23</f>
        <v>36.72</v>
      </c>
      <c r="U44" s="11">
        <f>[40]Novembro!$J$24</f>
        <v>30.6</v>
      </c>
      <c r="V44" s="11">
        <f>[40]Novembro!$J$25</f>
        <v>43.56</v>
      </c>
      <c r="W44" s="11">
        <f>[40]Novembro!$J$26</f>
        <v>42.480000000000004</v>
      </c>
      <c r="X44" s="11">
        <f>[40]Novembro!$J$27</f>
        <v>66.960000000000008</v>
      </c>
      <c r="Y44" s="11">
        <f>[40]Novembro!$J$28</f>
        <v>40.32</v>
      </c>
      <c r="Z44" s="11">
        <f>[40]Novembro!$J$29</f>
        <v>29.16</v>
      </c>
      <c r="AA44" s="11">
        <f>[40]Novembro!$J$30</f>
        <v>57.960000000000008</v>
      </c>
      <c r="AB44" s="11">
        <f>[40]Novembro!$J$31</f>
        <v>45</v>
      </c>
      <c r="AC44" s="11">
        <f>[40]Novembro!$J$32</f>
        <v>32.76</v>
      </c>
      <c r="AD44" s="11">
        <f>[40]Novembro!$J$33</f>
        <v>29.16</v>
      </c>
      <c r="AE44" s="11">
        <f>[40]Novembro!$J$34</f>
        <v>40.680000000000007</v>
      </c>
      <c r="AF44" s="15">
        <f t="shared" si="3"/>
        <v>84.24</v>
      </c>
      <c r="AG44" s="121">
        <f t="shared" si="4"/>
        <v>41.616000000000014</v>
      </c>
      <c r="AJ44" t="s">
        <v>47</v>
      </c>
    </row>
    <row r="45" spans="1:37" x14ac:dyDescent="0.2">
      <c r="A45" s="58" t="s">
        <v>162</v>
      </c>
      <c r="B45" s="11" t="str">
        <f>[41]Novembro!$J$5</f>
        <v>*</v>
      </c>
      <c r="C45" s="11" t="str">
        <f>[41]Novembro!$J$6</f>
        <v>*</v>
      </c>
      <c r="D45" s="11" t="str">
        <f>[41]Novembro!$J$7</f>
        <v>*</v>
      </c>
      <c r="E45" s="11" t="str">
        <f>[41]Novembro!$J$8</f>
        <v>*</v>
      </c>
      <c r="F45" s="11" t="str">
        <f>[41]Novembro!$J$9</f>
        <v>*</v>
      </c>
      <c r="G45" s="11" t="str">
        <f>[41]Novembro!$J$10</f>
        <v>*</v>
      </c>
      <c r="H45" s="11" t="str">
        <f>[41]Novembro!$J$11</f>
        <v>*</v>
      </c>
      <c r="I45" s="11" t="str">
        <f>[41]Novembro!$J$12</f>
        <v>*</v>
      </c>
      <c r="J45" s="11" t="str">
        <f>[41]Novembro!$J$13</f>
        <v>*</v>
      </c>
      <c r="K45" s="11" t="str">
        <f>[41]Novembro!$J$14</f>
        <v>*</v>
      </c>
      <c r="L45" s="11" t="str">
        <f>[41]Novembro!$J$15</f>
        <v>*</v>
      </c>
      <c r="M45" s="11" t="str">
        <f>[41]Novembro!$J$16</f>
        <v>*</v>
      </c>
      <c r="N45" s="11" t="str">
        <f>[41]Novembro!$J$17</f>
        <v>*</v>
      </c>
      <c r="O45" s="11" t="str">
        <f>[41]Novembro!$J$18</f>
        <v>*</v>
      </c>
      <c r="P45" s="11" t="str">
        <f>[41]Novembro!$J$19</f>
        <v>*</v>
      </c>
      <c r="Q45" s="11" t="str">
        <f>[41]Novembro!$J$20</f>
        <v>*</v>
      </c>
      <c r="R45" s="11" t="str">
        <f>[41]Novembro!$J$21</f>
        <v>*</v>
      </c>
      <c r="S45" s="11" t="str">
        <f>[41]Novembro!$J$22</f>
        <v>*</v>
      </c>
      <c r="T45" s="11" t="str">
        <f>[41]Novembro!$J$23</f>
        <v>*</v>
      </c>
      <c r="U45" s="11" t="str">
        <f>[41]Novembro!$J$24</f>
        <v>*</v>
      </c>
      <c r="V45" s="11" t="str">
        <f>[41]Novembro!$J$25</f>
        <v>*</v>
      </c>
      <c r="W45" s="11" t="str">
        <f>[41]Novembro!$J$26</f>
        <v>*</v>
      </c>
      <c r="X45" s="11" t="str">
        <f>[41]Novembro!$J$27</f>
        <v>*</v>
      </c>
      <c r="Y45" s="11" t="str">
        <f>[41]Novembro!$J$28</f>
        <v>*</v>
      </c>
      <c r="Z45" s="11" t="str">
        <f>[41]Novembro!$J$29</f>
        <v>*</v>
      </c>
      <c r="AA45" s="11" t="str">
        <f>[41]Novembro!$J$30</f>
        <v>*</v>
      </c>
      <c r="AB45" s="11" t="str">
        <f>[41]Novembro!$J$31</f>
        <v>*</v>
      </c>
      <c r="AC45" s="11" t="str">
        <f>[41]Novembro!$J$32</f>
        <v>*</v>
      </c>
      <c r="AD45" s="11" t="str">
        <f>[41]Novembro!$J$33</f>
        <v>*</v>
      </c>
      <c r="AE45" s="11" t="str">
        <f>[41]Novembro!$J$34</f>
        <v>*</v>
      </c>
      <c r="AF45" s="91" t="s">
        <v>226</v>
      </c>
      <c r="AG45" s="112" t="s">
        <v>226</v>
      </c>
      <c r="AJ45" t="s">
        <v>47</v>
      </c>
      <c r="AK45" t="s">
        <v>47</v>
      </c>
    </row>
    <row r="46" spans="1:37" x14ac:dyDescent="0.2">
      <c r="A46" s="58" t="s">
        <v>19</v>
      </c>
      <c r="B46" s="11">
        <f>[42]Novembro!$J$5</f>
        <v>33.480000000000004</v>
      </c>
      <c r="C46" s="11">
        <f>[42]Novembro!$J$6</f>
        <v>35.28</v>
      </c>
      <c r="D46" s="11">
        <f>[42]Novembro!$J$7</f>
        <v>42.84</v>
      </c>
      <c r="E46" s="11">
        <f>[42]Novembro!$J$8</f>
        <v>43.92</v>
      </c>
      <c r="F46" s="11">
        <f>[42]Novembro!$J$9</f>
        <v>58.32</v>
      </c>
      <c r="G46" s="11">
        <f>[42]Novembro!$J$10</f>
        <v>21.96</v>
      </c>
      <c r="H46" s="11">
        <f>[42]Novembro!$J$11</f>
        <v>21.240000000000002</v>
      </c>
      <c r="I46" s="11">
        <f>[42]Novembro!$J$12</f>
        <v>25.2</v>
      </c>
      <c r="J46" s="11">
        <f>[42]Novembro!$J$13</f>
        <v>32.04</v>
      </c>
      <c r="K46" s="11">
        <f>[42]Novembro!$J$14</f>
        <v>45</v>
      </c>
      <c r="L46" s="11">
        <f>[42]Novembro!$J$15</f>
        <v>20.88</v>
      </c>
      <c r="M46" s="11">
        <f>[42]Novembro!$J$16</f>
        <v>46.440000000000005</v>
      </c>
      <c r="N46" s="11">
        <f>[42]Novembro!$J$17</f>
        <v>42.12</v>
      </c>
      <c r="O46" s="11">
        <f>[42]Novembro!$J$18</f>
        <v>43.92</v>
      </c>
      <c r="P46" s="11">
        <f>[42]Novembro!$J$19</f>
        <v>34.200000000000003</v>
      </c>
      <c r="Q46" s="11">
        <f>[42]Novembro!$J$20</f>
        <v>22.68</v>
      </c>
      <c r="R46" s="11">
        <f>[42]Novembro!$J$21</f>
        <v>22.68</v>
      </c>
      <c r="S46" s="11">
        <f>[42]Novembro!$J$22</f>
        <v>30.96</v>
      </c>
      <c r="T46" s="11">
        <f>[42]Novembro!$J$23</f>
        <v>30.96</v>
      </c>
      <c r="U46" s="11">
        <f>[42]Novembro!$J$24</f>
        <v>28.44</v>
      </c>
      <c r="V46" s="11">
        <f>[42]Novembro!$J$25</f>
        <v>38.880000000000003</v>
      </c>
      <c r="W46" s="11">
        <f>[42]Novembro!$J$26</f>
        <v>38.159999999999997</v>
      </c>
      <c r="X46" s="11">
        <f>[42]Novembro!$J$27</f>
        <v>33.840000000000003</v>
      </c>
      <c r="Y46" s="11">
        <f>[42]Novembro!$J$28</f>
        <v>37.440000000000005</v>
      </c>
      <c r="Z46" s="11">
        <f>[42]Novembro!$J$29</f>
        <v>42.480000000000004</v>
      </c>
      <c r="AA46" s="11">
        <f>[42]Novembro!$J$30</f>
        <v>47.88</v>
      </c>
      <c r="AB46" s="11">
        <f>[42]Novembro!$J$31</f>
        <v>32.76</v>
      </c>
      <c r="AC46" s="11">
        <f>[42]Novembro!$J$32</f>
        <v>19.440000000000001</v>
      </c>
      <c r="AD46" s="11">
        <f>[42]Novembro!$J$33</f>
        <v>38.159999999999997</v>
      </c>
      <c r="AE46" s="11">
        <f>[42]Novembro!$J$34</f>
        <v>30.6</v>
      </c>
      <c r="AF46" s="15">
        <f t="shared" si="3"/>
        <v>58.32</v>
      </c>
      <c r="AG46" s="121">
        <f t="shared" si="4"/>
        <v>34.74</v>
      </c>
      <c r="AH46" s="12" t="s">
        <v>47</v>
      </c>
      <c r="AI46" t="s">
        <v>47</v>
      </c>
      <c r="AJ46" t="s">
        <v>47</v>
      </c>
    </row>
    <row r="47" spans="1:37" x14ac:dyDescent="0.2">
      <c r="A47" s="58" t="s">
        <v>31</v>
      </c>
      <c r="B47" s="11">
        <f>[43]Novembro!$J$5</f>
        <v>41.76</v>
      </c>
      <c r="C47" s="11">
        <f>[43]Novembro!$J$6</f>
        <v>33.119999999999997</v>
      </c>
      <c r="D47" s="11">
        <f>[43]Novembro!$J$7</f>
        <v>50.04</v>
      </c>
      <c r="E47" s="11">
        <f>[43]Novembro!$J$8</f>
        <v>41.4</v>
      </c>
      <c r="F47" s="11">
        <f>[43]Novembro!$J$9</f>
        <v>55.440000000000005</v>
      </c>
      <c r="G47" s="11">
        <f>[43]Novembro!$J$10</f>
        <v>47.88</v>
      </c>
      <c r="H47" s="11">
        <f>[43]Novembro!$J$11</f>
        <v>35.28</v>
      </c>
      <c r="I47" s="11">
        <f>[43]Novembro!$J$12</f>
        <v>32.04</v>
      </c>
      <c r="J47" s="11">
        <f>[43]Novembro!$J$13</f>
        <v>40.32</v>
      </c>
      <c r="K47" s="11">
        <f>[43]Novembro!$J$14</f>
        <v>39.96</v>
      </c>
      <c r="L47" s="11">
        <f>[43]Novembro!$J$15</f>
        <v>31.680000000000003</v>
      </c>
      <c r="M47" s="11">
        <f>[43]Novembro!$J$16</f>
        <v>47.519999999999996</v>
      </c>
      <c r="N47" s="11">
        <f>[43]Novembro!$J$17</f>
        <v>44.28</v>
      </c>
      <c r="O47" s="11">
        <f>[43]Novembro!$J$18</f>
        <v>28.08</v>
      </c>
      <c r="P47" s="11">
        <f>[43]Novembro!$J$19</f>
        <v>32.4</v>
      </c>
      <c r="Q47" s="11">
        <f>[43]Novembro!$J$20</f>
        <v>27</v>
      </c>
      <c r="R47" s="11">
        <f>[43]Novembro!$J$21</f>
        <v>25.92</v>
      </c>
      <c r="S47" s="11">
        <f>[43]Novembro!$J$22</f>
        <v>38.519999999999996</v>
      </c>
      <c r="T47" s="11">
        <f>[43]Novembro!$J$23</f>
        <v>22.68</v>
      </c>
      <c r="U47" s="11">
        <f>[43]Novembro!$J$24</f>
        <v>26.64</v>
      </c>
      <c r="V47" s="11">
        <f>[43]Novembro!$J$25</f>
        <v>22.68</v>
      </c>
      <c r="W47" s="11">
        <f>[43]Novembro!$J$26</f>
        <v>43.92</v>
      </c>
      <c r="X47" s="11">
        <f>[43]Novembro!$J$27</f>
        <v>24.840000000000003</v>
      </c>
      <c r="Y47" s="11">
        <f>[43]Novembro!$J$28</f>
        <v>45</v>
      </c>
      <c r="Z47" s="11">
        <f>[43]Novembro!$J$29</f>
        <v>72</v>
      </c>
      <c r="AA47" s="11">
        <f>[43]Novembro!$J$30</f>
        <v>44.64</v>
      </c>
      <c r="AB47" s="11">
        <f>[43]Novembro!$J$31</f>
        <v>32.4</v>
      </c>
      <c r="AC47" s="11">
        <f>[43]Novembro!$J$32</f>
        <v>27</v>
      </c>
      <c r="AD47" s="11">
        <f>[43]Novembro!$J$33</f>
        <v>24.12</v>
      </c>
      <c r="AE47" s="11">
        <f>[43]Novembro!$J$34</f>
        <v>24.48</v>
      </c>
      <c r="AF47" s="15">
        <f t="shared" si="3"/>
        <v>72</v>
      </c>
      <c r="AG47" s="121">
        <f t="shared" si="4"/>
        <v>36.767999999999994</v>
      </c>
      <c r="AJ47" t="s">
        <v>47</v>
      </c>
    </row>
    <row r="48" spans="1:37" x14ac:dyDescent="0.2">
      <c r="A48" s="58" t="s">
        <v>44</v>
      </c>
      <c r="B48" s="11">
        <f>[44]Novembro!$J$5</f>
        <v>46.080000000000005</v>
      </c>
      <c r="C48" s="11">
        <f>[44]Novembro!$J$6</f>
        <v>84.960000000000008</v>
      </c>
      <c r="D48" s="11">
        <f>[44]Novembro!$J$7</f>
        <v>36.72</v>
      </c>
      <c r="E48" s="11">
        <f>[44]Novembro!$J$8</f>
        <v>37.440000000000005</v>
      </c>
      <c r="F48" s="11">
        <f>[44]Novembro!$J$9</f>
        <v>57.6</v>
      </c>
      <c r="G48" s="11">
        <f>[44]Novembro!$J$10</f>
        <v>34.56</v>
      </c>
      <c r="H48" s="11">
        <f>[44]Novembro!$J$11</f>
        <v>50.76</v>
      </c>
      <c r="I48" s="11">
        <f>[44]Novembro!$J$12</f>
        <v>51.12</v>
      </c>
      <c r="J48" s="11">
        <f>[44]Novembro!$J$13</f>
        <v>50.4</v>
      </c>
      <c r="K48" s="11">
        <f>[44]Novembro!$J$14</f>
        <v>30.6</v>
      </c>
      <c r="L48" s="11">
        <f>[44]Novembro!$J$15</f>
        <v>56.88</v>
      </c>
      <c r="M48" s="11">
        <f>[44]Novembro!$J$16</f>
        <v>55.440000000000005</v>
      </c>
      <c r="N48" s="11">
        <f>[44]Novembro!$J$17</f>
        <v>45.36</v>
      </c>
      <c r="O48" s="11">
        <f>[44]Novembro!$J$18</f>
        <v>50.04</v>
      </c>
      <c r="P48" s="11">
        <f>[44]Novembro!$J$19</f>
        <v>20.16</v>
      </c>
      <c r="Q48" s="11">
        <f>[44]Novembro!$J$20</f>
        <v>37.800000000000004</v>
      </c>
      <c r="R48" s="11">
        <f>[44]Novembro!$J$21</f>
        <v>61.560000000000009</v>
      </c>
      <c r="S48" s="11">
        <f>[44]Novembro!$J$22</f>
        <v>34.56</v>
      </c>
      <c r="T48" s="11">
        <f>[44]Novembro!$J$23</f>
        <v>88.92</v>
      </c>
      <c r="U48" s="11">
        <f>[44]Novembro!$J$24</f>
        <v>49.32</v>
      </c>
      <c r="V48" s="11">
        <f>[44]Novembro!$J$25</f>
        <v>48.6</v>
      </c>
      <c r="W48" s="11">
        <f>[44]Novembro!$J$26</f>
        <v>42.480000000000004</v>
      </c>
      <c r="X48" s="11">
        <f>[44]Novembro!$J$27</f>
        <v>36.72</v>
      </c>
      <c r="Y48" s="11">
        <f>[44]Novembro!$J$28</f>
        <v>30.96</v>
      </c>
      <c r="Z48" s="11">
        <f>[44]Novembro!$J$29</f>
        <v>52.92</v>
      </c>
      <c r="AA48" s="11">
        <f>[44]Novembro!$J$30</f>
        <v>45</v>
      </c>
      <c r="AB48" s="11">
        <f>[44]Novembro!$J$31</f>
        <v>54.72</v>
      </c>
      <c r="AC48" s="11">
        <f>[44]Novembro!$J$32</f>
        <v>30.6</v>
      </c>
      <c r="AD48" s="11">
        <f>[44]Novembro!$J$33</f>
        <v>35.64</v>
      </c>
      <c r="AE48" s="11">
        <f>[44]Novembro!$J$34</f>
        <v>45.72</v>
      </c>
      <c r="AF48" s="15">
        <f t="shared" si="3"/>
        <v>88.92</v>
      </c>
      <c r="AG48" s="121">
        <f t="shared" si="4"/>
        <v>46.788000000000004</v>
      </c>
      <c r="AH48" s="12" t="s">
        <v>47</v>
      </c>
      <c r="AJ48" t="s">
        <v>47</v>
      </c>
    </row>
    <row r="49" spans="1:37" x14ac:dyDescent="0.2">
      <c r="A49" s="58" t="s">
        <v>20</v>
      </c>
      <c r="B49" s="11" t="str">
        <f>[45]Novembro!$J$5</f>
        <v>*</v>
      </c>
      <c r="C49" s="11" t="str">
        <f>[45]Novembro!$J$6</f>
        <v>*</v>
      </c>
      <c r="D49" s="11" t="str">
        <f>[45]Novembro!$J$7</f>
        <v>*</v>
      </c>
      <c r="E49" s="11" t="str">
        <f>[45]Novembro!$J$8</f>
        <v>*</v>
      </c>
      <c r="F49" s="11" t="str">
        <f>[45]Novembro!$J$9</f>
        <v>*</v>
      </c>
      <c r="G49" s="11" t="str">
        <f>[45]Novembro!$J$10</f>
        <v>*</v>
      </c>
      <c r="H49" s="11" t="str">
        <f>[45]Novembro!$J$11</f>
        <v>*</v>
      </c>
      <c r="I49" s="11" t="str">
        <f>[45]Novembro!$J$12</f>
        <v>*</v>
      </c>
      <c r="J49" s="11" t="str">
        <f>[45]Novembro!$J$13</f>
        <v>*</v>
      </c>
      <c r="K49" s="11" t="str">
        <f>[45]Novembro!$J$14</f>
        <v>*</v>
      </c>
      <c r="L49" s="11" t="str">
        <f>[45]Novembro!$J$15</f>
        <v>*</v>
      </c>
      <c r="M49" s="11" t="str">
        <f>[45]Novembro!$J$16</f>
        <v>*</v>
      </c>
      <c r="N49" s="11" t="str">
        <f>[45]Novembro!$J$17</f>
        <v>*</v>
      </c>
      <c r="O49" s="11" t="str">
        <f>[45]Novembro!$J$18</f>
        <v>*</v>
      </c>
      <c r="P49" s="11" t="str">
        <f>[45]Novembro!$J$19</f>
        <v>*</v>
      </c>
      <c r="Q49" s="11" t="str">
        <f>[45]Novembro!$J$20</f>
        <v>*</v>
      </c>
      <c r="R49" s="11" t="str">
        <f>[45]Novembro!$J$21</f>
        <v>*</v>
      </c>
      <c r="S49" s="11" t="str">
        <f>[45]Novembro!$J$22</f>
        <v>*</v>
      </c>
      <c r="T49" s="11" t="str">
        <f>[45]Novembro!$J$23</f>
        <v>*</v>
      </c>
      <c r="U49" s="11" t="str">
        <f>[45]Novembro!$J$24</f>
        <v>*</v>
      </c>
      <c r="V49" s="11" t="str">
        <f>[45]Novembro!$J$25</f>
        <v>*</v>
      </c>
      <c r="W49" s="11" t="str">
        <f>[45]Novembro!$J$26</f>
        <v>*</v>
      </c>
      <c r="X49" s="11" t="str">
        <f>[45]Novembro!$J$27</f>
        <v>*</v>
      </c>
      <c r="Y49" s="11" t="str">
        <f>[45]Novembro!$J$28</f>
        <v>*</v>
      </c>
      <c r="Z49" s="11" t="str">
        <f>[45]Novembro!$J$29</f>
        <v>*</v>
      </c>
      <c r="AA49" s="11" t="str">
        <f>[45]Novembro!$J$30</f>
        <v>*</v>
      </c>
      <c r="AB49" s="11" t="str">
        <f>[45]Novembro!$J$31</f>
        <v>*</v>
      </c>
      <c r="AC49" s="11" t="str">
        <f>[45]Novembro!$J$32</f>
        <v>*</v>
      </c>
      <c r="AD49" s="11" t="str">
        <f>[45]Novembro!$J$33</f>
        <v>*</v>
      </c>
      <c r="AE49" s="11" t="str">
        <f>[45]Novembro!$J$34</f>
        <v>*</v>
      </c>
      <c r="AF49" s="15" t="s">
        <v>226</v>
      </c>
      <c r="AG49" s="121" t="s">
        <v>226</v>
      </c>
      <c r="AK49" t="s">
        <v>47</v>
      </c>
    </row>
    <row r="50" spans="1:37" s="5" customFormat="1" ht="17.100000000000001" customHeight="1" x14ac:dyDescent="0.2">
      <c r="A50" s="59" t="s">
        <v>33</v>
      </c>
      <c r="B50" s="13">
        <f t="shared" ref="B50:AF50" si="9">MAX(B5:B49)</f>
        <v>67.680000000000007</v>
      </c>
      <c r="C50" s="13">
        <f t="shared" si="9"/>
        <v>84.960000000000008</v>
      </c>
      <c r="D50" s="13">
        <f t="shared" si="9"/>
        <v>84.24</v>
      </c>
      <c r="E50" s="13">
        <f t="shared" si="9"/>
        <v>67.680000000000007</v>
      </c>
      <c r="F50" s="13">
        <f t="shared" si="9"/>
        <v>80.28</v>
      </c>
      <c r="G50" s="13">
        <f t="shared" si="9"/>
        <v>54.72</v>
      </c>
      <c r="H50" s="13">
        <f t="shared" si="9"/>
        <v>54</v>
      </c>
      <c r="I50" s="13">
        <f t="shared" si="9"/>
        <v>52.2</v>
      </c>
      <c r="J50" s="13">
        <f t="shared" si="9"/>
        <v>76.319999999999993</v>
      </c>
      <c r="K50" s="13">
        <f t="shared" si="9"/>
        <v>63</v>
      </c>
      <c r="L50" s="13">
        <f t="shared" si="9"/>
        <v>84.600000000000009</v>
      </c>
      <c r="M50" s="13">
        <f t="shared" si="9"/>
        <v>67.680000000000007</v>
      </c>
      <c r="N50" s="13">
        <f t="shared" si="9"/>
        <v>73.08</v>
      </c>
      <c r="O50" s="13">
        <f t="shared" si="9"/>
        <v>69.48</v>
      </c>
      <c r="P50" s="13">
        <f t="shared" si="9"/>
        <v>46.800000000000004</v>
      </c>
      <c r="Q50" s="13">
        <f t="shared" si="9"/>
        <v>48.96</v>
      </c>
      <c r="R50" s="13">
        <f t="shared" si="9"/>
        <v>61.560000000000009</v>
      </c>
      <c r="S50" s="13">
        <f t="shared" si="9"/>
        <v>55.800000000000004</v>
      </c>
      <c r="T50" s="13">
        <f t="shared" si="9"/>
        <v>88.92</v>
      </c>
      <c r="U50" s="13">
        <f t="shared" si="9"/>
        <v>50.76</v>
      </c>
      <c r="V50" s="13">
        <f t="shared" si="9"/>
        <v>65.160000000000011</v>
      </c>
      <c r="W50" s="13">
        <f t="shared" si="9"/>
        <v>69.84</v>
      </c>
      <c r="X50" s="13">
        <f t="shared" si="9"/>
        <v>69.12</v>
      </c>
      <c r="Y50" s="13">
        <f t="shared" si="9"/>
        <v>55.800000000000004</v>
      </c>
      <c r="Z50" s="13">
        <f t="shared" si="9"/>
        <v>72</v>
      </c>
      <c r="AA50" s="13">
        <f t="shared" si="9"/>
        <v>72</v>
      </c>
      <c r="AB50" s="13">
        <f t="shared" si="9"/>
        <v>84.600000000000009</v>
      </c>
      <c r="AC50" s="13">
        <f t="shared" si="9"/>
        <v>33.119999999999997</v>
      </c>
      <c r="AD50" s="13">
        <f t="shared" si="9"/>
        <v>48.96</v>
      </c>
      <c r="AE50" s="13">
        <f t="shared" si="9"/>
        <v>54</v>
      </c>
      <c r="AF50" s="15">
        <f t="shared" si="9"/>
        <v>88.92</v>
      </c>
      <c r="AG50" s="92">
        <f>AVERAGE(AG5:AG49)</f>
        <v>37.099497174122178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88"/>
      <c r="K52" s="88"/>
      <c r="L52" s="88"/>
      <c r="M52" s="88" t="s">
        <v>45</v>
      </c>
      <c r="N52" s="88"/>
      <c r="O52" s="88"/>
      <c r="P52" s="88"/>
      <c r="Q52" s="88"/>
      <c r="R52" s="88"/>
      <c r="S52" s="88"/>
      <c r="T52" s="152" t="s">
        <v>97</v>
      </c>
      <c r="U52" s="152"/>
      <c r="V52" s="152"/>
      <c r="W52" s="152"/>
      <c r="X52" s="152"/>
      <c r="Y52" s="88"/>
      <c r="Z52" s="88"/>
      <c r="AA52" s="88"/>
      <c r="AB52" s="88"/>
      <c r="AC52" s="88"/>
      <c r="AD52" s="88"/>
      <c r="AE52" s="88"/>
      <c r="AF52" s="52"/>
      <c r="AG52" s="51"/>
    </row>
    <row r="53" spans="1:37" x14ac:dyDescent="0.2">
      <c r="A53" s="50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 t="s">
        <v>46</v>
      </c>
      <c r="N53" s="89"/>
      <c r="O53" s="89"/>
      <c r="P53" s="89"/>
      <c r="Q53" s="88"/>
      <c r="R53" s="88"/>
      <c r="S53" s="88"/>
      <c r="T53" s="153" t="s">
        <v>98</v>
      </c>
      <c r="U53" s="153"/>
      <c r="V53" s="153"/>
      <c r="W53" s="153"/>
      <c r="X53" s="153"/>
      <c r="Y53" s="88"/>
      <c r="Z53" s="88"/>
      <c r="AA53" s="88"/>
      <c r="AB53" s="88"/>
      <c r="AC53" s="88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5"/>
      <c r="AE54" s="55"/>
      <c r="AF54" s="52"/>
      <c r="AG54" s="93"/>
    </row>
    <row r="55" spans="1:37" x14ac:dyDescent="0.2">
      <c r="A55" s="50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5"/>
      <c r="AF55" s="52"/>
      <c r="AG55" s="54"/>
      <c r="AJ55" t="s">
        <v>47</v>
      </c>
    </row>
    <row r="56" spans="1:37" x14ac:dyDescent="0.2">
      <c r="A56" s="50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4"/>
    </row>
    <row r="58" spans="1:37" x14ac:dyDescent="0.2">
      <c r="AF58" s="7"/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33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</row>
    <row r="66" spans="7:33" x14ac:dyDescent="0.2">
      <c r="K66" s="2" t="s">
        <v>47</v>
      </c>
    </row>
    <row r="67" spans="7:33" x14ac:dyDescent="0.2">
      <c r="K67" s="2" t="s">
        <v>47</v>
      </c>
    </row>
    <row r="68" spans="7:33" x14ac:dyDescent="0.2">
      <c r="G68" s="2" t="s">
        <v>47</v>
      </c>
      <c r="H68" s="2" t="s">
        <v>47</v>
      </c>
    </row>
    <row r="69" spans="7:33" x14ac:dyDescent="0.2">
      <c r="P69" s="2" t="s">
        <v>47</v>
      </c>
    </row>
    <row r="71" spans="7:33" x14ac:dyDescent="0.2">
      <c r="H71" s="2" t="s">
        <v>47</v>
      </c>
      <c r="Z71" s="2" t="s">
        <v>47</v>
      </c>
    </row>
    <row r="72" spans="7:33" x14ac:dyDescent="0.2">
      <c r="I72" s="2" t="s">
        <v>47</v>
      </c>
      <c r="T72" s="2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2022-03-10T16:47:29Z</dcterms:modified>
</cp:coreProperties>
</file>