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8\"/>
    </mc:Choice>
  </mc:AlternateContent>
  <bookViews>
    <workbookView xWindow="0" yWindow="0" windowWidth="20730" windowHeight="963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Chuva!$A$1:$AH$32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AE49" i="4" l="1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8" i="4" s="1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6" i="4" s="1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9" i="4" s="1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4" i="4" s="1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2" i="4" s="1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9" i="4" s="1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7" i="4" s="1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2" i="4" s="1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20" i="4" s="1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8" i="4" s="1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2" i="4" s="1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5" i="4" s="1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G48" i="5" s="1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G46" i="5" s="1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2" i="5" s="1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G39" i="5" s="1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4" i="5" s="1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9" i="5" s="1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7" i="5" s="1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2" i="5" s="1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G18" i="5" s="1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2" i="5" s="1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8" i="5" s="1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AF6" i="5" s="1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G48" i="6" s="1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G46" i="6" s="1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2" i="6" s="1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9" i="6" s="1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G34" i="6" s="1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G32" i="6" s="1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G29" i="6" s="1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G27" i="6" s="1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G22" i="6" s="1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G20" i="6" s="1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G18" i="6" s="1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G12" i="6" s="1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8" i="6" s="1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G5" i="6" s="1"/>
  <c r="B7" i="6"/>
  <c r="AF32" i="5" l="1"/>
  <c r="AG8" i="6"/>
  <c r="AG39" i="6"/>
  <c r="AG42" i="6"/>
  <c r="AG5" i="5"/>
  <c r="AG8" i="5"/>
  <c r="AG12" i="5"/>
  <c r="AG22" i="5"/>
  <c r="AG27" i="5"/>
  <c r="AG29" i="5"/>
  <c r="AG32" i="5"/>
  <c r="AG34" i="5"/>
  <c r="AG42" i="5"/>
  <c r="AG6" i="6"/>
  <c r="AF11" i="6"/>
  <c r="AG17" i="6"/>
  <c r="AG19" i="6"/>
  <c r="AG21" i="6"/>
  <c r="AG23" i="6"/>
  <c r="AG28" i="6"/>
  <c r="AG30" i="6"/>
  <c r="AG33" i="6"/>
  <c r="AF37" i="6"/>
  <c r="AF40" i="6"/>
  <c r="AG44" i="6"/>
  <c r="AG47" i="6"/>
  <c r="AF49" i="6"/>
  <c r="AF5" i="5"/>
  <c r="AG6" i="5"/>
  <c r="AF11" i="5"/>
  <c r="AG17" i="5"/>
  <c r="AG19" i="5"/>
  <c r="AG21" i="5"/>
  <c r="AF23" i="5"/>
  <c r="AF28" i="5"/>
  <c r="AF30" i="5"/>
  <c r="AF33" i="5"/>
  <c r="AF37" i="5"/>
  <c r="AG40" i="5"/>
  <c r="AG44" i="5"/>
  <c r="AG47" i="5"/>
  <c r="AF49" i="5"/>
  <c r="AF6" i="4"/>
  <c r="AF8" i="4"/>
  <c r="AF11" i="4"/>
  <c r="AF17" i="4"/>
  <c r="AF19" i="4"/>
  <c r="AF21" i="4"/>
  <c r="AF23" i="4"/>
  <c r="AF28" i="4"/>
  <c r="AF30" i="4"/>
  <c r="AF33" i="4"/>
  <c r="AF37" i="4"/>
  <c r="AF40" i="4"/>
  <c r="AF42" i="4"/>
  <c r="AF44" i="4"/>
  <c r="AF47" i="4"/>
  <c r="AF49" i="4"/>
  <c r="AG20" i="5"/>
  <c r="AG11" i="6"/>
  <c r="AG37" i="6"/>
  <c r="AG40" i="6"/>
  <c r="AG49" i="6"/>
  <c r="AG11" i="5"/>
  <c r="AG23" i="5"/>
  <c r="AG28" i="5"/>
  <c r="AG30" i="5"/>
  <c r="AG33" i="5"/>
  <c r="AG37" i="5"/>
  <c r="AG49" i="5"/>
  <c r="AF46" i="5"/>
  <c r="AF47" i="5"/>
  <c r="AF48" i="5"/>
  <c r="AF44" i="5"/>
  <c r="AF39" i="5"/>
  <c r="AF40" i="5"/>
  <c r="AF17" i="5"/>
  <c r="AF18" i="5"/>
  <c r="AF19" i="5"/>
  <c r="AF20" i="5"/>
  <c r="AF21" i="5"/>
  <c r="AF46" i="6"/>
  <c r="AF47" i="6"/>
  <c r="AF48" i="6"/>
  <c r="AF44" i="6"/>
  <c r="AF32" i="6"/>
  <c r="AF33" i="6"/>
  <c r="AF34" i="6"/>
  <c r="AF27" i="6"/>
  <c r="AF28" i="6"/>
  <c r="AF29" i="6"/>
  <c r="AF30" i="6"/>
  <c r="AF17" i="6"/>
  <c r="AF18" i="6"/>
  <c r="AF19" i="6"/>
  <c r="AF20" i="6"/>
  <c r="AF21" i="6"/>
  <c r="AF22" i="6"/>
  <c r="AF23" i="6"/>
  <c r="AF12" i="6"/>
  <c r="AF5" i="6"/>
  <c r="AF6" i="6"/>
  <c r="AE35" i="7" l="1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5" i="7" l="1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6" i="7" s="1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2" i="7" s="1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9" i="7" s="1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4" i="7" s="1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2" i="7" s="1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9" i="7" s="1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7" i="7" s="1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1" i="7" s="1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G49" i="8" s="1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G47" i="8" s="1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G44" i="8" s="1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G40" i="8" s="1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G37" i="8" s="1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G33" i="8" s="1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G30" i="8" s="1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G28" i="8" s="1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3" i="8" s="1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1" i="8" s="1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G19" i="8" s="1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G17" i="8" s="1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G11" i="8" s="1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6" i="8" s="1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G49" i="9" s="1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G47" i="9" s="1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G44" i="9" s="1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G40" i="9" s="1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7" i="9" s="1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3" i="9" s="1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AG29" i="9" s="1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AG27" i="9" s="1"/>
  <c r="C27" i="9"/>
  <c r="B27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M22" i="9"/>
  <c r="L22" i="9"/>
  <c r="K22" i="9"/>
  <c r="J22" i="9"/>
  <c r="I22" i="9"/>
  <c r="H22" i="9"/>
  <c r="G22" i="9"/>
  <c r="F22" i="9"/>
  <c r="E22" i="9"/>
  <c r="D22" i="9"/>
  <c r="C22" i="9"/>
  <c r="AG22" i="9" s="1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G12" i="9" s="1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AG39" i="12" s="1"/>
  <c r="B39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AG29" i="12" s="1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AG27" i="12" s="1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AH12" i="14" s="1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H19" i="14" l="1"/>
  <c r="AH23" i="14"/>
  <c r="AH30" i="14"/>
  <c r="AF32" i="14"/>
  <c r="AH33" i="14"/>
  <c r="AH37" i="14"/>
  <c r="AH40" i="14"/>
  <c r="AH44" i="14"/>
  <c r="AH47" i="14"/>
  <c r="AH49" i="14"/>
  <c r="AG6" i="15"/>
  <c r="AF11" i="15"/>
  <c r="AG17" i="15"/>
  <c r="AG18" i="15"/>
  <c r="AG20" i="15"/>
  <c r="AG22" i="15"/>
  <c r="AG28" i="15"/>
  <c r="AG30" i="15"/>
  <c r="AF33" i="15"/>
  <c r="AF37" i="15"/>
  <c r="AF40" i="15"/>
  <c r="AF44" i="15"/>
  <c r="AG47" i="15"/>
  <c r="AG49" i="15"/>
  <c r="AF17" i="14"/>
  <c r="AF21" i="14"/>
  <c r="AH28" i="14"/>
  <c r="AH5" i="14"/>
  <c r="AH6" i="14"/>
  <c r="AF21" i="7"/>
  <c r="AF28" i="7"/>
  <c r="AF48" i="7"/>
  <c r="AH8" i="14"/>
  <c r="AG12" i="14"/>
  <c r="AG46" i="14"/>
  <c r="AG11" i="15"/>
  <c r="AG33" i="15"/>
  <c r="AG37" i="15"/>
  <c r="AG40" i="15"/>
  <c r="AG6" i="12"/>
  <c r="AF11" i="12"/>
  <c r="AG17" i="12"/>
  <c r="AF19" i="12"/>
  <c r="AG22" i="12"/>
  <c r="AG28" i="12"/>
  <c r="AF30" i="12"/>
  <c r="AG33" i="12"/>
  <c r="AF37" i="12"/>
  <c r="AF40" i="12"/>
  <c r="AG44" i="12"/>
  <c r="AG47" i="12"/>
  <c r="AG49" i="12"/>
  <c r="AG5" i="9"/>
  <c r="AF11" i="9"/>
  <c r="AF17" i="9"/>
  <c r="AF19" i="9"/>
  <c r="AF21" i="9"/>
  <c r="AG33" i="9"/>
  <c r="AG37" i="9"/>
  <c r="AG21" i="8"/>
  <c r="AG23" i="8"/>
  <c r="AG6" i="14"/>
  <c r="AH18" i="14"/>
  <c r="AH22" i="14"/>
  <c r="AF28" i="14"/>
  <c r="AH39" i="14"/>
  <c r="AH42" i="14"/>
  <c r="AF46" i="14"/>
  <c r="AF47" i="14"/>
  <c r="AH48" i="14"/>
  <c r="AG5" i="15"/>
  <c r="AG8" i="15"/>
  <c r="AG12" i="15"/>
  <c r="AG19" i="15"/>
  <c r="AG21" i="15"/>
  <c r="AG23" i="15"/>
  <c r="AG27" i="15"/>
  <c r="AG29" i="15"/>
  <c r="AG32" i="15"/>
  <c r="AG34" i="15"/>
  <c r="AF39" i="15"/>
  <c r="AF42" i="15"/>
  <c r="AG46" i="15"/>
  <c r="AG48" i="15"/>
  <c r="AG11" i="12"/>
  <c r="AG30" i="12"/>
  <c r="AG37" i="12"/>
  <c r="AG40" i="12"/>
  <c r="AG11" i="9"/>
  <c r="AG23" i="9"/>
  <c r="AG28" i="9"/>
  <c r="AG30" i="9"/>
  <c r="AF32" i="9"/>
  <c r="AF34" i="9"/>
  <c r="AF39" i="9"/>
  <c r="AF42" i="9"/>
  <c r="AG46" i="9"/>
  <c r="AG48" i="9"/>
  <c r="AF5" i="8"/>
  <c r="AG8" i="8"/>
  <c r="AG12" i="8"/>
  <c r="AG18" i="8"/>
  <c r="AG20" i="8"/>
  <c r="AF22" i="8"/>
  <c r="AG27" i="8"/>
  <c r="AG29" i="8"/>
  <c r="AG32" i="8"/>
  <c r="AG34" i="8"/>
  <c r="AF39" i="8"/>
  <c r="AF42" i="8"/>
  <c r="AG46" i="8"/>
  <c r="AG48" i="8"/>
  <c r="AF6" i="7"/>
  <c r="AF8" i="7"/>
  <c r="AF12" i="7"/>
  <c r="AF18" i="7"/>
  <c r="AF20" i="7"/>
  <c r="AF22" i="7"/>
  <c r="AF23" i="7"/>
  <c r="AF27" i="7"/>
  <c r="AF30" i="7"/>
  <c r="AF31" i="7"/>
  <c r="AF33" i="7"/>
  <c r="AF37" i="7"/>
  <c r="AF40" i="7"/>
  <c r="AF44" i="7"/>
  <c r="AF47" i="7"/>
  <c r="AF49" i="7"/>
  <c r="AG20" i="14"/>
  <c r="AG27" i="14"/>
  <c r="AH29" i="14"/>
  <c r="AH32" i="14"/>
  <c r="AH34" i="14"/>
  <c r="AH11" i="14"/>
  <c r="AG39" i="15"/>
  <c r="AG42" i="15"/>
  <c r="AG5" i="12"/>
  <c r="AG8" i="12"/>
  <c r="AG12" i="12"/>
  <c r="AG18" i="12"/>
  <c r="AG19" i="12"/>
  <c r="AG20" i="12"/>
  <c r="AG21" i="12"/>
  <c r="AG23" i="12"/>
  <c r="AF29" i="12"/>
  <c r="AG32" i="12"/>
  <c r="AG34" i="12"/>
  <c r="AF39" i="12"/>
  <c r="AG42" i="12"/>
  <c r="AG46" i="12"/>
  <c r="AG48" i="12"/>
  <c r="AG6" i="9"/>
  <c r="AG8" i="9"/>
  <c r="AF12" i="9"/>
  <c r="AF18" i="9"/>
  <c r="AF20" i="9"/>
  <c r="AG32" i="9"/>
  <c r="AG34" i="9"/>
  <c r="AG39" i="9"/>
  <c r="AG42" i="9"/>
  <c r="AG22" i="8"/>
  <c r="AG39" i="8"/>
  <c r="AG42" i="8"/>
  <c r="AF5" i="7"/>
  <c r="AF29" i="7"/>
  <c r="AF46" i="8"/>
  <c r="AF47" i="8"/>
  <c r="AF48" i="8"/>
  <c r="AF49" i="8"/>
  <c r="AF44" i="8"/>
  <c r="AF40" i="8"/>
  <c r="AF37" i="8"/>
  <c r="AF32" i="8"/>
  <c r="AF33" i="8"/>
  <c r="AF34" i="8"/>
  <c r="AF27" i="8"/>
  <c r="AF28" i="8"/>
  <c r="AF29" i="8"/>
  <c r="AF30" i="8"/>
  <c r="AF17" i="8"/>
  <c r="AF18" i="8"/>
  <c r="AF19" i="8"/>
  <c r="AF20" i="8"/>
  <c r="AF11" i="8"/>
  <c r="AF12" i="8"/>
  <c r="AF8" i="8"/>
  <c r="AF46" i="9"/>
  <c r="AF47" i="9"/>
  <c r="AF48" i="9"/>
  <c r="AF49" i="9"/>
  <c r="AF44" i="9"/>
  <c r="AF40" i="9"/>
  <c r="AF27" i="9"/>
  <c r="AF28" i="9"/>
  <c r="AF29" i="9"/>
  <c r="AF30" i="9"/>
  <c r="AG17" i="9"/>
  <c r="AG18" i="9"/>
  <c r="AG19" i="9"/>
  <c r="AG20" i="9"/>
  <c r="AG21" i="9"/>
  <c r="AF22" i="9"/>
  <c r="AF23" i="9"/>
  <c r="AF8" i="9"/>
  <c r="AF5" i="9"/>
  <c r="AF6" i="9"/>
  <c r="AF46" i="12"/>
  <c r="AF47" i="12"/>
  <c r="AF48" i="12"/>
  <c r="AF49" i="12"/>
  <c r="AF44" i="12"/>
  <c r="AF42" i="12"/>
  <c r="AF32" i="12"/>
  <c r="AF33" i="12"/>
  <c r="AF34" i="12"/>
  <c r="AF27" i="12"/>
  <c r="AF28" i="12"/>
  <c r="AF17" i="12"/>
  <c r="AF18" i="12"/>
  <c r="AF20" i="12"/>
  <c r="AF21" i="12"/>
  <c r="AF22" i="12"/>
  <c r="AF23" i="12"/>
  <c r="AF12" i="12"/>
  <c r="AF8" i="12"/>
  <c r="AF5" i="12"/>
  <c r="AF6" i="12"/>
  <c r="AF46" i="15"/>
  <c r="AF47" i="15"/>
  <c r="AF48" i="15"/>
  <c r="AF49" i="15"/>
  <c r="AF32" i="15"/>
  <c r="AF34" i="15"/>
  <c r="AF27" i="15"/>
  <c r="AF28" i="15"/>
  <c r="AF29" i="15"/>
  <c r="AF30" i="15"/>
  <c r="AF17" i="15"/>
  <c r="AF18" i="15"/>
  <c r="AF19" i="15"/>
  <c r="AF20" i="15"/>
  <c r="AF21" i="15"/>
  <c r="AF22" i="15"/>
  <c r="AF23" i="15"/>
  <c r="AF12" i="15"/>
  <c r="AF8" i="15"/>
  <c r="AF5" i="15"/>
  <c r="AF6" i="15"/>
  <c r="AH46" i="14"/>
  <c r="AG47" i="14"/>
  <c r="AF48" i="14"/>
  <c r="AG48" i="14"/>
  <c r="AF49" i="14"/>
  <c r="AG49" i="14"/>
  <c r="AF44" i="14"/>
  <c r="AG44" i="14"/>
  <c r="AF42" i="14"/>
  <c r="AG42" i="14"/>
  <c r="AF39" i="14"/>
  <c r="AG39" i="14"/>
  <c r="AF40" i="14"/>
  <c r="AG40" i="14"/>
  <c r="AF37" i="14"/>
  <c r="AG37" i="14"/>
  <c r="AG32" i="14"/>
  <c r="AF33" i="14"/>
  <c r="AG33" i="14"/>
  <c r="AF34" i="14"/>
  <c r="AG34" i="14"/>
  <c r="AH27" i="14"/>
  <c r="AG28" i="14"/>
  <c r="AF29" i="14"/>
  <c r="AG29" i="14"/>
  <c r="AF30" i="14"/>
  <c r="AF27" i="14"/>
  <c r="AG30" i="14"/>
  <c r="AG17" i="14"/>
  <c r="AF18" i="14"/>
  <c r="AH20" i="14"/>
  <c r="AG21" i="14"/>
  <c r="AF22" i="14"/>
  <c r="AH17" i="14"/>
  <c r="AG18" i="14"/>
  <c r="AF19" i="14"/>
  <c r="AH21" i="14"/>
  <c r="AG22" i="14"/>
  <c r="AF23" i="14"/>
  <c r="AG19" i="14"/>
  <c r="AF20" i="14"/>
  <c r="AG23" i="14"/>
  <c r="AF11" i="14"/>
  <c r="AG11" i="14"/>
  <c r="AF12" i="14"/>
  <c r="AF8" i="14"/>
  <c r="AG8" i="14"/>
  <c r="AF5" i="14"/>
  <c r="AG5" i="14"/>
  <c r="AF6" i="14"/>
  <c r="AE45" i="14" l="1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H43" i="14" s="1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H38" i="14" s="1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H35" i="14" s="1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H26" i="14" s="1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H24" i="14" s="1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H15" i="14" s="1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G13" i="14" s="1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AG38" i="12" s="1"/>
  <c r="B38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AG35" i="12" s="1"/>
  <c r="B35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G45" i="9" s="1"/>
  <c r="B45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M31" i="9"/>
  <c r="L31" i="9"/>
  <c r="K31" i="9"/>
  <c r="J31" i="9"/>
  <c r="I31" i="9"/>
  <c r="H31" i="9"/>
  <c r="G31" i="9"/>
  <c r="F31" i="9"/>
  <c r="E31" i="9"/>
  <c r="D31" i="9"/>
  <c r="C31" i="9"/>
  <c r="B31" i="9"/>
  <c r="AG31" i="9" s="1"/>
  <c r="AG7" i="15" l="1"/>
  <c r="AG10" i="15"/>
  <c r="AG16" i="15"/>
  <c r="AG25" i="15"/>
  <c r="AG31" i="15"/>
  <c r="AG36" i="15"/>
  <c r="AG41" i="15"/>
  <c r="AF45" i="15"/>
  <c r="AG35" i="9"/>
  <c r="AF38" i="9"/>
  <c r="AG43" i="9"/>
  <c r="AF7" i="12"/>
  <c r="AF10" i="12"/>
  <c r="AG16" i="12"/>
  <c r="AG24" i="12"/>
  <c r="AG26" i="12"/>
  <c r="AG31" i="12"/>
  <c r="AF36" i="12"/>
  <c r="AG41" i="12"/>
  <c r="AG45" i="12"/>
  <c r="AG45" i="15"/>
  <c r="AG38" i="9"/>
  <c r="AG10" i="12"/>
  <c r="AG36" i="12"/>
  <c r="AG13" i="15"/>
  <c r="AG15" i="15"/>
  <c r="AG24" i="15"/>
  <c r="AG26" i="15"/>
  <c r="AG35" i="15"/>
  <c r="AF38" i="15"/>
  <c r="AF43" i="15"/>
  <c r="AH7" i="14"/>
  <c r="AH10" i="14"/>
  <c r="AF14" i="14"/>
  <c r="AH16" i="14"/>
  <c r="AF24" i="14"/>
  <c r="AH25" i="14"/>
  <c r="AH31" i="14"/>
  <c r="AH36" i="14"/>
  <c r="AH41" i="14"/>
  <c r="AH45" i="14"/>
  <c r="AG7" i="12"/>
  <c r="AG36" i="9"/>
  <c r="AG41" i="9"/>
  <c r="AF45" i="9"/>
  <c r="AG13" i="12"/>
  <c r="AG15" i="12"/>
  <c r="AG25" i="12"/>
  <c r="AF35" i="12"/>
  <c r="AF38" i="12"/>
  <c r="AG43" i="12"/>
  <c r="AG38" i="15"/>
  <c r="AG43" i="15"/>
  <c r="AF45" i="14"/>
  <c r="AG45" i="14"/>
  <c r="AF43" i="14"/>
  <c r="AG43" i="14"/>
  <c r="AF41" i="14"/>
  <c r="AG41" i="14"/>
  <c r="AF38" i="14"/>
  <c r="AG38" i="14"/>
  <c r="AF35" i="14"/>
  <c r="AG35" i="14"/>
  <c r="AF36" i="14"/>
  <c r="AG36" i="14"/>
  <c r="AF31" i="14"/>
  <c r="AG31" i="14"/>
  <c r="AG24" i="14"/>
  <c r="AF25" i="14"/>
  <c r="AG25" i="14"/>
  <c r="AF26" i="14"/>
  <c r="AG26" i="14"/>
  <c r="AH13" i="14"/>
  <c r="AG14" i="14"/>
  <c r="AF15" i="14"/>
  <c r="AH14" i="14"/>
  <c r="AG15" i="14"/>
  <c r="AF16" i="14"/>
  <c r="AF13" i="14"/>
  <c r="AG16" i="14"/>
  <c r="AF10" i="14"/>
  <c r="AG10" i="14"/>
  <c r="AF7" i="14"/>
  <c r="AG7" i="14"/>
  <c r="AF41" i="15"/>
  <c r="AF35" i="15"/>
  <c r="AF36" i="15"/>
  <c r="AF31" i="15"/>
  <c r="AF24" i="15"/>
  <c r="AF25" i="15"/>
  <c r="AF26" i="15"/>
  <c r="AF13" i="15"/>
  <c r="AF15" i="15"/>
  <c r="AF16" i="15"/>
  <c r="AF10" i="15"/>
  <c r="AF7" i="15"/>
  <c r="AF45" i="12"/>
  <c r="AF43" i="12"/>
  <c r="AF41" i="12"/>
  <c r="AF31" i="12"/>
  <c r="AF24" i="12"/>
  <c r="AF25" i="12"/>
  <c r="AF26" i="12"/>
  <c r="AF13" i="12"/>
  <c r="AF15" i="12"/>
  <c r="AF16" i="12"/>
  <c r="AF43" i="9"/>
  <c r="AF41" i="9"/>
  <c r="AF35" i="9"/>
  <c r="AF36" i="9"/>
  <c r="AF31" i="9"/>
  <c r="AE26" i="9" l="1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G24" i="8" s="1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G15" i="8" s="1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G13" i="8" s="1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5" i="7" s="1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1" i="7" s="1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G31" i="8" l="1"/>
  <c r="AG35" i="8"/>
  <c r="AG38" i="8"/>
  <c r="AF43" i="8"/>
  <c r="AF10" i="9"/>
  <c r="AG14" i="9"/>
  <c r="AF14" i="4"/>
  <c r="AF25" i="4"/>
  <c r="AF26" i="4"/>
  <c r="AF31" i="4"/>
  <c r="AF36" i="4"/>
  <c r="AF41" i="4"/>
  <c r="AF45" i="4"/>
  <c r="AG13" i="5"/>
  <c r="AG15" i="5"/>
  <c r="AG24" i="5"/>
  <c r="AG26" i="5"/>
  <c r="AF35" i="5"/>
  <c r="AF38" i="5"/>
  <c r="AG43" i="5"/>
  <c r="AF7" i="6"/>
  <c r="AF10" i="6"/>
  <c r="AF14" i="6"/>
  <c r="AG16" i="6"/>
  <c r="AG25" i="6"/>
  <c r="AG31" i="6"/>
  <c r="AF36" i="6"/>
  <c r="AG41" i="6"/>
  <c r="AG45" i="6"/>
  <c r="AF13" i="7"/>
  <c r="AF15" i="7"/>
  <c r="AF24" i="7"/>
  <c r="AF10" i="4"/>
  <c r="AG35" i="5"/>
  <c r="AG38" i="5"/>
  <c r="AG7" i="6"/>
  <c r="AG10" i="6"/>
  <c r="AG14" i="6"/>
  <c r="AG36" i="6"/>
  <c r="AG43" i="8"/>
  <c r="AG10" i="9"/>
  <c r="AF24" i="4"/>
  <c r="AF35" i="4"/>
  <c r="AF38" i="4"/>
  <c r="AF43" i="4"/>
  <c r="AG7" i="5"/>
  <c r="AG10" i="5"/>
  <c r="AG14" i="5"/>
  <c r="AG16" i="5"/>
  <c r="AF25" i="5"/>
  <c r="AG31" i="5"/>
  <c r="AF36" i="5"/>
  <c r="AF41" i="5"/>
  <c r="AF45" i="5"/>
  <c r="AF13" i="6"/>
  <c r="AF15" i="6"/>
  <c r="AG24" i="6"/>
  <c r="AG26" i="6"/>
  <c r="AF35" i="6"/>
  <c r="AF38" i="6"/>
  <c r="AG43" i="6"/>
  <c r="AF7" i="7"/>
  <c r="AF10" i="7"/>
  <c r="AF14" i="7"/>
  <c r="AF25" i="7"/>
  <c r="AF36" i="7"/>
  <c r="AF38" i="7"/>
  <c r="AF43" i="7"/>
  <c r="AG7" i="8"/>
  <c r="AF10" i="8"/>
  <c r="AG14" i="8"/>
  <c r="AF25" i="8"/>
  <c r="AG36" i="8"/>
  <c r="AG41" i="8"/>
  <c r="AG45" i="8"/>
  <c r="AG7" i="9"/>
  <c r="AG13" i="9"/>
  <c r="AG15" i="9"/>
  <c r="AG24" i="9"/>
  <c r="AG25" i="9"/>
  <c r="AF13" i="4"/>
  <c r="AF15" i="4"/>
  <c r="AF16" i="4"/>
  <c r="AF7" i="4"/>
  <c r="AG25" i="5"/>
  <c r="AG36" i="5"/>
  <c r="AG41" i="5"/>
  <c r="AG45" i="5"/>
  <c r="AG13" i="6"/>
  <c r="AG15" i="6"/>
  <c r="AG35" i="6"/>
  <c r="AG38" i="6"/>
  <c r="AG10" i="8"/>
  <c r="AG25" i="8"/>
  <c r="AF24" i="9"/>
  <c r="AF25" i="9"/>
  <c r="AF13" i="9"/>
  <c r="AF14" i="9"/>
  <c r="AF15" i="9"/>
  <c r="AF7" i="9"/>
  <c r="AF45" i="8"/>
  <c r="AF41" i="8"/>
  <c r="AF38" i="8"/>
  <c r="AF35" i="8"/>
  <c r="AF36" i="8"/>
  <c r="AF31" i="8"/>
  <c r="AF24" i="8"/>
  <c r="AF13" i="8"/>
  <c r="AF14" i="8"/>
  <c r="AF15" i="8"/>
  <c r="AF7" i="8"/>
  <c r="AF45" i="6"/>
  <c r="AF43" i="6"/>
  <c r="AF41" i="6"/>
  <c r="AF31" i="6"/>
  <c r="AF24" i="6"/>
  <c r="AF25" i="6"/>
  <c r="AF26" i="6"/>
  <c r="AF16" i="6"/>
  <c r="AF43" i="5"/>
  <c r="AF31" i="5"/>
  <c r="AF24" i="5"/>
  <c r="AF26" i="5"/>
  <c r="AF13" i="5"/>
  <c r="AF14" i="5"/>
  <c r="AF15" i="5"/>
  <c r="AF16" i="5"/>
  <c r="AF10" i="5"/>
  <c r="AF7" i="5"/>
  <c r="AG5" i="8" l="1"/>
  <c r="AG6" i="8"/>
  <c r="AG44" i="15" l="1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E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B50" i="15"/>
  <c r="AE50" i="12"/>
  <c r="B50" i="12"/>
  <c r="M50" i="12"/>
  <c r="AC50" i="12"/>
  <c r="AA50" i="12"/>
  <c r="AE50" i="8"/>
  <c r="B50" i="8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E51" i="14"/>
  <c r="I50" i="14"/>
  <c r="Q50" i="14"/>
  <c r="Y50" i="14"/>
  <c r="AA51" i="14"/>
  <c r="E50" i="14"/>
  <c r="M51" i="14"/>
  <c r="U50" i="14"/>
  <c r="AC50" i="14"/>
  <c r="U51" i="14"/>
  <c r="E51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G50" i="15"/>
  <c r="AG50" i="12"/>
  <c r="AG50" i="9"/>
  <c r="AG50" i="8"/>
  <c r="AF50" i="7"/>
  <c r="AG50" i="6"/>
  <c r="AF50" i="15"/>
  <c r="AF50" i="12"/>
  <c r="AF50" i="9"/>
  <c r="AF50" i="8"/>
  <c r="AF50" i="6"/>
  <c r="AG50" i="5"/>
  <c r="D51" i="14"/>
  <c r="H51" i="14"/>
  <c r="L51" i="14"/>
  <c r="P51" i="14"/>
  <c r="T51" i="14"/>
  <c r="X51" i="14"/>
  <c r="AB51" i="14"/>
  <c r="B50" i="14"/>
  <c r="AF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E50" i="4" l="1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H47" i="16" l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F50" i="4" l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51" i="14" l="1"/>
  <c r="AF50" i="14"/>
  <c r="AG50" i="14"/>
</calcChain>
</file>

<file path=xl/sharedStrings.xml><?xml version="1.0" encoding="utf-8"?>
<sst xmlns="http://schemas.openxmlformats.org/spreadsheetml/2006/main" count="1413" uniqueCount="239">
  <si>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</si>
  <si>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</si>
  <si>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</si>
  <si>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</si>
  <si>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</si>
  <si>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</si>
  <si>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</si>
  <si>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</si>
  <si>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</si>
  <si>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</si>
  <si>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</si>
  <si>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</si>
  <si>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</si>
  <si>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</si>
  <si>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</si>
  <si>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</si>
  <si>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</si>
  <si>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</si>
  <si>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</si>
  <si>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</si>
  <si>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</si>
  <si>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</si>
  <si>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</si>
  <si>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</si>
  <si>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</si>
  <si>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</si>
  <si>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</si>
  <si>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</si>
  <si>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</si>
  <si>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</si>
  <si>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</si>
  <si>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</si>
  <si>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</si>
  <si>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</si>
  <si>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</si>
  <si>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</si>
  <si>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</si>
  <si>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</si>
  <si>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</si>
  <si>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</si>
  <si>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</si>
  <si>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</si>
  <si>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</si>
  <si>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</si>
  <si>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</si>
  <si>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</si>
  <si>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</si>
  <si>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</si>
  <si>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</si>
  <si>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</si>
  <si>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</si>
  <si>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</si>
  <si>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</si>
  <si>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</si>
  <si>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</si>
  <si>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</si>
  <si>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</si>
  <si>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</si>
  <si>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</si>
  <si>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</si>
  <si>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</si>
  <si>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</si>
  <si>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</si>
  <si>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</si>
  <si>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</si>
  <si>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</si>
  <si>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</si>
  <si>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</si>
  <si>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</si>
  <si>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</si>
  <si>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</si>
  <si>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</si>
  <si>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</si>
  <si>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</si>
  <si>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</si>
  <si>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</si>
  <si>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</si>
  <si>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</si>
  <si>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</si>
  <si>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</si>
  <si>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</si>
  <si>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</si>
  <si>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</si>
  <si>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</si>
  <si>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</si>
  <si>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</si>
  <si>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</si>
  <si>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</si>
  <si>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</si>
  <si>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</si>
  <si>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</si>
  <si>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</si>
  <si>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</si>
  <si>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</si>
  <si>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</si>
  <si>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</si>
  <si>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</si>
  <si>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</si>
  <si>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</si>
  <si>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</si>
  <si>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</si>
  <si>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</si>
  <si>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</si>
  <si>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</si>
  <si>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</si>
  <si>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</si>
  <si>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</si>
  <si>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</si>
  <si>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</si>
  <si>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</si>
  <si>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</si>
  <si>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</si>
  <si>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</si>
  <si>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</si>
  <si>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</si>
  <si>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</si>
  <si>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</si>
  <si>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</si>
  <si>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</si>
  <si>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</si>
  <si>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</si>
  <si>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</si>
  <si>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</si>
  <si>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</si>
  <si>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</si>
  <si>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</si>
  <si>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</si>
  <si>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</si>
  <si>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</si>
  <si>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</si>
  <si>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</si>
  <si>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</si>
  <si>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</si>
  <si>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</si>
  <si>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</si>
  <si>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</si>
  <si>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</si>
  <si>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</si>
  <si>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</si>
  <si>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</si>
  <si>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</si>
  <si>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</si>
  <si>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</si>
  <si>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</si>
  <si>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</si>
  <si>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</si>
  <si>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</si>
  <si>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</si>
  <si>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</si>
  <si>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</si>
  <si>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</si>
  <si>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</si>
  <si>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</si>
  <si>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</si>
  <si>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</si>
  <si>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</si>
  <si>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</si>
  <si>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</si>
  <si>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</si>
  <si>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</si>
  <si>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</si>
  <si>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</si>
  <si>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</si>
  <si>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</si>
  <si>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</si>
  <si>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</si>
  <si>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</si>
  <si>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</si>
  <si>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</si>
  <si>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</si>
  <si>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</si>
  <si>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</si>
  <si>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</si>
  <si>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</si>
  <si>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</si>
  <si>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</si>
  <si>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</si>
  <si>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</si>
  <si>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</si>
  <si>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</si>
  <si>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</si>
  <si>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</si>
  <si>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</si>
  <si>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</si>
  <si>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</si>
  <si>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</si>
  <si>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</si>
  <si>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</si>
  <si>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</si>
  <si>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</si>
  <si>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</si>
  <si>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</si>
  <si>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</si>
  <si>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</si>
  <si>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</si>
  <si>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</si>
  <si>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</si>
  <si>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</si>
  <si>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</si>
  <si>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</si>
  <si>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</si>
  <si>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</si>
  <si>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</si>
  <si>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</si>
  <si>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</si>
  <si>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</si>
  <si>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</si>
  <si>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</si>
  <si>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</si>
  <si>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</si>
  <si>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</si>
  <si>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</si>
  <si>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</si>
  <si>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</si>
  <si>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</si>
  <si>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</si>
  <si>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</si>
  <si>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</si>
  <si>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</si>
  <si>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</si>
  <si>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</si>
  <si>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</si>
  <si>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</si>
  <si>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</si>
  <si>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</si>
  <si>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NOVEMBRO/2018</t>
  </si>
  <si>
    <t>Dia sem chuva</t>
  </si>
  <si>
    <t>*</t>
  </si>
  <si>
    <t>Média Registrada</t>
  </si>
  <si>
    <t>Mínima Registrada</t>
  </si>
  <si>
    <t xml:space="preserve">  </t>
  </si>
  <si>
    <t>**</t>
  </si>
  <si>
    <t>NO</t>
  </si>
  <si>
    <t>L</t>
  </si>
  <si>
    <t>N</t>
  </si>
  <si>
    <t>NE</t>
  </si>
  <si>
    <t>S</t>
  </si>
  <si>
    <t>SE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</si>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</sst>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2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7" borderId="1" xfId="0" applyFont="1" applyFill="1" applyBorder="1" applyAlignment="1">
      <alignment wrapText="1"/>
    </xf>
    <xf numFmtId="0" fontId="12" fillId="7" borderId="1" xfId="0" applyFont="1" applyFill="1" applyBorder="1" applyAlignment="1">
      <alignment horizontal="center" vertical="center" wrapText="1"/>
    </xf>
    <xf numFmtId="14" fontId="12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2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2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0" fontId="12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5" fillId="7" borderId="0" xfId="2" applyFont="1" applyFill="1" applyAlignment="1" applyProtection="1"/>
    <xf numFmtId="0" fontId="0" fillId="7" borderId="0" xfId="0" applyFill="1" applyBorder="1" applyAlignment="1"/>
    <xf numFmtId="0" fontId="15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1" fillId="3" borderId="1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6" fillId="5" borderId="15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1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2" fillId="7" borderId="1" xfId="0" applyNumberFormat="1" applyFont="1" applyFill="1" applyBorder="1" applyAlignment="1">
      <alignment horizontal="center" wrapText="1"/>
    </xf>
    <xf numFmtId="3" fontId="12" fillId="7" borderId="1" xfId="0" applyNumberFormat="1" applyFont="1" applyFill="1" applyBorder="1" applyAlignment="1">
      <alignment horizontal="center" wrapText="1"/>
    </xf>
    <xf numFmtId="0" fontId="18" fillId="7" borderId="1" xfId="0" applyFont="1" applyFill="1" applyBorder="1" applyAlignment="1">
      <alignment wrapText="1"/>
    </xf>
    <xf numFmtId="0" fontId="18" fillId="7" borderId="1" xfId="0" applyFont="1" applyFill="1" applyBorder="1" applyAlignment="1">
      <alignment horizontal="center" vertical="center" wrapText="1"/>
    </xf>
    <xf numFmtId="3" fontId="18" fillId="7" borderId="1" xfId="0" applyNumberFormat="1" applyFont="1" applyFill="1" applyBorder="1" applyAlignment="1">
      <alignment horizontal="center" wrapText="1"/>
    </xf>
    <xf numFmtId="0" fontId="18" fillId="7" borderId="1" xfId="0" applyNumberFormat="1" applyFont="1" applyFill="1" applyBorder="1" applyAlignment="1">
      <alignment horizontal="center" wrapText="1"/>
    </xf>
    <xf numFmtId="14" fontId="18" fillId="7" borderId="1" xfId="0" applyNumberFormat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 wrapText="1"/>
    </xf>
    <xf numFmtId="0" fontId="19" fillId="7" borderId="1" xfId="0" applyFont="1" applyFill="1" applyBorder="1" applyAlignment="1">
      <alignment horizontal="center"/>
    </xf>
    <xf numFmtId="0" fontId="19" fillId="7" borderId="0" xfId="0" applyFont="1" applyFill="1"/>
    <xf numFmtId="0" fontId="19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2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2" fontId="8" fillId="12" borderId="26" xfId="0" applyNumberFormat="1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1" fontId="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2" fontId="11" fillId="7" borderId="9" xfId="0" applyNumberFormat="1" applyFont="1" applyFill="1" applyBorder="1" applyAlignment="1">
      <alignment horizontal="center" vertical="center"/>
    </xf>
    <xf numFmtId="2" fontId="11" fillId="2" borderId="41" xfId="0" applyNumberFormat="1" applyFont="1" applyFill="1" applyBorder="1" applyAlignment="1">
      <alignment horizontal="center" vertical="center"/>
    </xf>
    <xf numFmtId="2" fontId="11" fillId="2" borderId="42" xfId="0" applyNumberFormat="1" applyFont="1" applyFill="1" applyBorder="1" applyAlignment="1">
      <alignment horizontal="center" vertical="center"/>
    </xf>
    <xf numFmtId="2" fontId="11" fillId="2" borderId="43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right" vertical="center"/>
    </xf>
    <xf numFmtId="0" fontId="8" fillId="0" borderId="39" xfId="0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174625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297392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47888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309034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301625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32</xdr:col>
      <xdr:colOff>432858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350308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32</xdr:col>
      <xdr:colOff>565149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31</xdr:col>
      <xdr:colOff>991658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342899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uaClara_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rasil&#226;ndia_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arap&#243;_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apu&#227;_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poGrande_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ssilandia_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hapadaoDoSul_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rumba_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staRica_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xim_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Dourados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mambai_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FatimaDoSul_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guatemi_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por&#227;_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quirai_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vinhema_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ardim_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uti_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LagunaCarap&#227;_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aracaju_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iranda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elica_201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humirim_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lvorada_20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ndradina_2018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aranaiba_20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edroGomes_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ntaPora_201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rtoMurtinho_2018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basdoRioPardo_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oBrilhante_2018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ntaRitadoPardo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quidauana_2018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oGabriel_2018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lviria_2018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teQuedas_2018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idrolandia_2018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onora_201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TresLagoas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ralMoreira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ndeirantes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taguassu_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elaVista_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onito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24.629166666666663</v>
          </cell>
          <cell r="C5">
            <v>33.1</v>
          </cell>
          <cell r="D5">
            <v>20.5</v>
          </cell>
          <cell r="E5">
            <v>80.458333333333329</v>
          </cell>
          <cell r="F5">
            <v>98</v>
          </cell>
          <cell r="G5">
            <v>49</v>
          </cell>
          <cell r="H5">
            <v>24.12</v>
          </cell>
          <cell r="I5" t="str">
            <v>SO</v>
          </cell>
          <cell r="J5">
            <v>65.52</v>
          </cell>
          <cell r="K5">
            <v>9.1999999999999993</v>
          </cell>
        </row>
        <row r="6">
          <cell r="B6">
            <v>25.070833333333329</v>
          </cell>
          <cell r="C6">
            <v>32.200000000000003</v>
          </cell>
          <cell r="D6">
            <v>19.899999999999999</v>
          </cell>
          <cell r="E6">
            <v>80.916666666666671</v>
          </cell>
          <cell r="F6">
            <v>100</v>
          </cell>
          <cell r="G6">
            <v>52</v>
          </cell>
          <cell r="H6">
            <v>7.9200000000000008</v>
          </cell>
          <cell r="I6" t="str">
            <v>SO</v>
          </cell>
          <cell r="J6">
            <v>19.079999999999998</v>
          </cell>
          <cell r="K6">
            <v>0.4</v>
          </cell>
        </row>
        <row r="7">
          <cell r="B7">
            <v>27.608333333333334</v>
          </cell>
          <cell r="C7">
            <v>36.4</v>
          </cell>
          <cell r="D7">
            <v>22.9</v>
          </cell>
          <cell r="E7">
            <v>75.916666666666671</v>
          </cell>
          <cell r="F7">
            <v>97</v>
          </cell>
          <cell r="G7">
            <v>35</v>
          </cell>
          <cell r="H7">
            <v>9.7200000000000006</v>
          </cell>
          <cell r="I7" t="str">
            <v>SO</v>
          </cell>
          <cell r="J7">
            <v>47.16</v>
          </cell>
          <cell r="K7">
            <v>2.2000000000000002</v>
          </cell>
        </row>
        <row r="8">
          <cell r="B8">
            <v>25.770833333333339</v>
          </cell>
          <cell r="C8">
            <v>30.5</v>
          </cell>
          <cell r="D8">
            <v>21.8</v>
          </cell>
          <cell r="E8">
            <v>83.75</v>
          </cell>
          <cell r="F8">
            <v>98</v>
          </cell>
          <cell r="G8">
            <v>58</v>
          </cell>
          <cell r="H8">
            <v>10.44</v>
          </cell>
          <cell r="I8" t="str">
            <v>SO</v>
          </cell>
          <cell r="J8">
            <v>37.080000000000005</v>
          </cell>
          <cell r="K8">
            <v>10.6</v>
          </cell>
        </row>
        <row r="9">
          <cell r="B9">
            <v>25.670833333333331</v>
          </cell>
          <cell r="C9">
            <v>31.6</v>
          </cell>
          <cell r="D9">
            <v>22.4</v>
          </cell>
          <cell r="E9">
            <v>81.708333333333329</v>
          </cell>
          <cell r="F9">
            <v>99</v>
          </cell>
          <cell r="G9">
            <v>54</v>
          </cell>
          <cell r="H9">
            <v>9</v>
          </cell>
          <cell r="I9" t="str">
            <v>SO</v>
          </cell>
          <cell r="J9">
            <v>21.240000000000002</v>
          </cell>
          <cell r="K9">
            <v>0</v>
          </cell>
        </row>
        <row r="10">
          <cell r="B10">
            <v>25.816666666666677</v>
          </cell>
          <cell r="C10">
            <v>33</v>
          </cell>
          <cell r="D10">
            <v>20.7</v>
          </cell>
          <cell r="E10">
            <v>76.416666666666671</v>
          </cell>
          <cell r="F10">
            <v>97</v>
          </cell>
          <cell r="G10">
            <v>50</v>
          </cell>
          <cell r="H10">
            <v>7.9200000000000008</v>
          </cell>
          <cell r="I10" t="str">
            <v>SO</v>
          </cell>
          <cell r="J10">
            <v>20.16</v>
          </cell>
          <cell r="K10">
            <v>0</v>
          </cell>
        </row>
        <row r="11">
          <cell r="B11">
            <v>25.662499999999994</v>
          </cell>
          <cell r="C11">
            <v>31</v>
          </cell>
          <cell r="D11">
            <v>23.4</v>
          </cell>
          <cell r="E11">
            <v>80.125</v>
          </cell>
          <cell r="F11">
            <v>91</v>
          </cell>
          <cell r="G11">
            <v>61</v>
          </cell>
          <cell r="H11">
            <v>13.68</v>
          </cell>
          <cell r="I11" t="str">
            <v>SO</v>
          </cell>
          <cell r="J11">
            <v>32.76</v>
          </cell>
          <cell r="K11">
            <v>0</v>
          </cell>
        </row>
        <row r="12">
          <cell r="B12">
            <v>23.029166666666669</v>
          </cell>
          <cell r="C12">
            <v>25.5</v>
          </cell>
          <cell r="D12">
            <v>21.2</v>
          </cell>
          <cell r="E12">
            <v>82</v>
          </cell>
          <cell r="F12">
            <v>96</v>
          </cell>
          <cell r="G12">
            <v>66</v>
          </cell>
          <cell r="H12">
            <v>14.4</v>
          </cell>
          <cell r="I12" t="str">
            <v>SO</v>
          </cell>
          <cell r="J12">
            <v>32.76</v>
          </cell>
          <cell r="K12">
            <v>0</v>
          </cell>
        </row>
        <row r="13">
          <cell r="B13">
            <v>22.166666666666668</v>
          </cell>
          <cell r="C13">
            <v>25</v>
          </cell>
          <cell r="D13">
            <v>19.899999999999999</v>
          </cell>
          <cell r="E13">
            <v>85.083333333333329</v>
          </cell>
          <cell r="F13">
            <v>96</v>
          </cell>
          <cell r="G13">
            <v>75</v>
          </cell>
          <cell r="H13">
            <v>16.2</v>
          </cell>
          <cell r="I13" t="str">
            <v>SO</v>
          </cell>
          <cell r="J13">
            <v>32.76</v>
          </cell>
          <cell r="K13">
            <v>0</v>
          </cell>
        </row>
        <row r="14">
          <cell r="B14">
            <v>24.987500000000001</v>
          </cell>
          <cell r="C14">
            <v>31.9</v>
          </cell>
          <cell r="D14">
            <v>21</v>
          </cell>
          <cell r="E14">
            <v>81.25</v>
          </cell>
          <cell r="F14">
            <v>99</v>
          </cell>
          <cell r="G14">
            <v>51</v>
          </cell>
          <cell r="H14">
            <v>6.48</v>
          </cell>
          <cell r="I14" t="str">
            <v>SO</v>
          </cell>
          <cell r="J14">
            <v>15.48</v>
          </cell>
          <cell r="K14">
            <v>0.2</v>
          </cell>
        </row>
        <row r="15">
          <cell r="B15">
            <v>27.779166666666672</v>
          </cell>
          <cell r="C15">
            <v>36.4</v>
          </cell>
          <cell r="D15">
            <v>20.8</v>
          </cell>
          <cell r="E15">
            <v>72.291666666666671</v>
          </cell>
          <cell r="F15">
            <v>100</v>
          </cell>
          <cell r="G15">
            <v>34</v>
          </cell>
          <cell r="H15">
            <v>7.9200000000000008</v>
          </cell>
          <cell r="I15" t="str">
            <v>SO</v>
          </cell>
          <cell r="J15">
            <v>18.720000000000002</v>
          </cell>
          <cell r="K15">
            <v>0</v>
          </cell>
        </row>
        <row r="16">
          <cell r="B16">
            <v>29.391666666666666</v>
          </cell>
          <cell r="C16">
            <v>37.6</v>
          </cell>
          <cell r="D16">
            <v>21.8</v>
          </cell>
          <cell r="E16">
            <v>63.208333333333336</v>
          </cell>
          <cell r="F16">
            <v>98</v>
          </cell>
          <cell r="G16">
            <v>28</v>
          </cell>
          <cell r="H16">
            <v>9.3600000000000012</v>
          </cell>
          <cell r="I16" t="str">
            <v>SO</v>
          </cell>
          <cell r="J16">
            <v>19.8</v>
          </cell>
          <cell r="K16">
            <v>0</v>
          </cell>
        </row>
        <row r="17">
          <cell r="B17">
            <v>29.249999999999996</v>
          </cell>
          <cell r="C17">
            <v>38.4</v>
          </cell>
          <cell r="D17">
            <v>20.8</v>
          </cell>
          <cell r="E17">
            <v>61.375</v>
          </cell>
          <cell r="F17">
            <v>95</v>
          </cell>
          <cell r="G17">
            <v>25</v>
          </cell>
          <cell r="H17">
            <v>9.3600000000000012</v>
          </cell>
          <cell r="I17" t="str">
            <v>SO</v>
          </cell>
          <cell r="J17">
            <v>25.56</v>
          </cell>
          <cell r="K17">
            <v>0</v>
          </cell>
        </row>
        <row r="18">
          <cell r="B18">
            <v>28.654166666666665</v>
          </cell>
          <cell r="C18">
            <v>36.5</v>
          </cell>
          <cell r="D18">
            <v>24.4</v>
          </cell>
          <cell r="E18">
            <v>69.375</v>
          </cell>
          <cell r="F18">
            <v>91</v>
          </cell>
          <cell r="G18">
            <v>39</v>
          </cell>
          <cell r="H18">
            <v>12.6</v>
          </cell>
          <cell r="I18" t="str">
            <v>SO</v>
          </cell>
          <cell r="J18">
            <v>57.960000000000008</v>
          </cell>
          <cell r="K18">
            <v>2.8000000000000003</v>
          </cell>
        </row>
        <row r="19">
          <cell r="B19">
            <v>27.587499999999995</v>
          </cell>
          <cell r="C19">
            <v>35.700000000000003</v>
          </cell>
          <cell r="D19">
            <v>22.4</v>
          </cell>
          <cell r="E19">
            <v>75.791666666666671</v>
          </cell>
          <cell r="F19">
            <v>98</v>
          </cell>
          <cell r="G19">
            <v>38</v>
          </cell>
          <cell r="H19">
            <v>10.08</v>
          </cell>
          <cell r="I19" t="str">
            <v>SO</v>
          </cell>
          <cell r="J19">
            <v>19.8</v>
          </cell>
          <cell r="K19">
            <v>0</v>
          </cell>
        </row>
        <row r="20">
          <cell r="B20">
            <v>26.958333333333332</v>
          </cell>
          <cell r="C20">
            <v>35.1</v>
          </cell>
          <cell r="D20">
            <v>22.6</v>
          </cell>
          <cell r="E20">
            <v>79.791666666666671</v>
          </cell>
          <cell r="F20">
            <v>96</v>
          </cell>
          <cell r="G20">
            <v>48</v>
          </cell>
          <cell r="H20">
            <v>10.8</v>
          </cell>
          <cell r="I20" t="str">
            <v>SO</v>
          </cell>
          <cell r="J20">
            <v>40.32</v>
          </cell>
          <cell r="K20">
            <v>7.4</v>
          </cell>
        </row>
        <row r="21">
          <cell r="B21">
            <v>25.833333333333332</v>
          </cell>
          <cell r="C21">
            <v>32.5</v>
          </cell>
          <cell r="D21">
            <v>21.7</v>
          </cell>
          <cell r="E21">
            <v>79.666666666666671</v>
          </cell>
          <cell r="F21">
            <v>98</v>
          </cell>
          <cell r="G21">
            <v>53</v>
          </cell>
          <cell r="H21">
            <v>19.440000000000001</v>
          </cell>
          <cell r="I21" t="str">
            <v>SO</v>
          </cell>
          <cell r="J21">
            <v>38.159999999999997</v>
          </cell>
          <cell r="K21">
            <v>13</v>
          </cell>
        </row>
        <row r="22">
          <cell r="B22">
            <v>25.625</v>
          </cell>
          <cell r="C22">
            <v>30.2</v>
          </cell>
          <cell r="D22">
            <v>21.2</v>
          </cell>
          <cell r="E22">
            <v>84.666666666666671</v>
          </cell>
          <cell r="F22">
            <v>97</v>
          </cell>
          <cell r="G22">
            <v>64</v>
          </cell>
          <cell r="H22">
            <v>14.04</v>
          </cell>
          <cell r="I22" t="str">
            <v>SO</v>
          </cell>
          <cell r="J22">
            <v>52.92</v>
          </cell>
          <cell r="K22">
            <v>10.600000000000001</v>
          </cell>
        </row>
        <row r="23">
          <cell r="B23">
            <v>22.795833333333331</v>
          </cell>
          <cell r="C23">
            <v>27.6</v>
          </cell>
          <cell r="D23">
            <v>20.100000000000001</v>
          </cell>
          <cell r="E23">
            <v>86.125</v>
          </cell>
          <cell r="F23">
            <v>98</v>
          </cell>
          <cell r="G23">
            <v>63</v>
          </cell>
          <cell r="H23">
            <v>9.3600000000000012</v>
          </cell>
          <cell r="I23" t="str">
            <v>SO</v>
          </cell>
          <cell r="J23">
            <v>19.8</v>
          </cell>
          <cell r="K23">
            <v>0.2</v>
          </cell>
        </row>
        <row r="24">
          <cell r="B24">
            <v>24.279166666666669</v>
          </cell>
          <cell r="C24">
            <v>29.8</v>
          </cell>
          <cell r="D24">
            <v>20.399999999999999</v>
          </cell>
          <cell r="E24">
            <v>81.875</v>
          </cell>
          <cell r="F24">
            <v>99</v>
          </cell>
          <cell r="G24">
            <v>60</v>
          </cell>
          <cell r="H24">
            <v>9</v>
          </cell>
          <cell r="I24" t="str">
            <v>SO</v>
          </cell>
          <cell r="J24">
            <v>21.6</v>
          </cell>
          <cell r="K24">
            <v>0.4</v>
          </cell>
        </row>
        <row r="25">
          <cell r="B25">
            <v>26.087500000000002</v>
          </cell>
          <cell r="C25">
            <v>32.299999999999997</v>
          </cell>
          <cell r="D25">
            <v>21.4</v>
          </cell>
          <cell r="E25">
            <v>74.833333333333329</v>
          </cell>
          <cell r="F25">
            <v>95</v>
          </cell>
          <cell r="G25">
            <v>50</v>
          </cell>
          <cell r="H25">
            <v>8.64</v>
          </cell>
          <cell r="I25" t="str">
            <v>SO</v>
          </cell>
          <cell r="J25">
            <v>21.6</v>
          </cell>
          <cell r="K25">
            <v>0</v>
          </cell>
        </row>
        <row r="26">
          <cell r="B26">
            <v>26.112499999999997</v>
          </cell>
          <cell r="C26">
            <v>33.5</v>
          </cell>
          <cell r="D26">
            <v>21.6</v>
          </cell>
          <cell r="E26">
            <v>80.208333333333329</v>
          </cell>
          <cell r="F26">
            <v>98</v>
          </cell>
          <cell r="G26">
            <v>49</v>
          </cell>
          <cell r="H26">
            <v>12.24</v>
          </cell>
          <cell r="I26" t="str">
            <v>SO</v>
          </cell>
          <cell r="J26">
            <v>40.32</v>
          </cell>
          <cell r="K26">
            <v>3</v>
          </cell>
        </row>
        <row r="27">
          <cell r="B27">
            <v>23.895833333333332</v>
          </cell>
          <cell r="C27">
            <v>27.4</v>
          </cell>
          <cell r="D27">
            <v>22.1</v>
          </cell>
          <cell r="E27">
            <v>91.166666666666671</v>
          </cell>
          <cell r="F27">
            <v>99</v>
          </cell>
          <cell r="G27">
            <v>77</v>
          </cell>
          <cell r="H27">
            <v>8.64</v>
          </cell>
          <cell r="I27" t="str">
            <v>SO</v>
          </cell>
          <cell r="J27">
            <v>47.519999999999996</v>
          </cell>
          <cell r="K27">
            <v>14</v>
          </cell>
        </row>
        <row r="28">
          <cell r="B28">
            <v>25.041666666666657</v>
          </cell>
          <cell r="C28">
            <v>30.2</v>
          </cell>
          <cell r="D28">
            <v>21.8</v>
          </cell>
          <cell r="E28">
            <v>85.625</v>
          </cell>
          <cell r="F28">
            <v>99</v>
          </cell>
          <cell r="G28">
            <v>63</v>
          </cell>
          <cell r="H28">
            <v>9</v>
          </cell>
          <cell r="I28" t="str">
            <v>SO</v>
          </cell>
          <cell r="J28">
            <v>22.32</v>
          </cell>
          <cell r="K28">
            <v>4.8</v>
          </cell>
        </row>
        <row r="29">
          <cell r="B29">
            <v>26.233333333333331</v>
          </cell>
          <cell r="C29">
            <v>33</v>
          </cell>
          <cell r="D29">
            <v>20.2</v>
          </cell>
          <cell r="E29">
            <v>73.791666666666671</v>
          </cell>
          <cell r="F29">
            <v>98</v>
          </cell>
          <cell r="G29">
            <v>42</v>
          </cell>
          <cell r="H29">
            <v>8.2799999999999994</v>
          </cell>
          <cell r="I29" t="str">
            <v>SO</v>
          </cell>
          <cell r="J29">
            <v>19.079999999999998</v>
          </cell>
          <cell r="K29">
            <v>0</v>
          </cell>
        </row>
        <row r="30">
          <cell r="B30">
            <v>26.8125</v>
          </cell>
          <cell r="C30">
            <v>33.299999999999997</v>
          </cell>
          <cell r="D30">
            <v>20.6</v>
          </cell>
          <cell r="E30">
            <v>75.25</v>
          </cell>
          <cell r="F30">
            <v>98</v>
          </cell>
          <cell r="G30">
            <v>47</v>
          </cell>
          <cell r="H30">
            <v>12.6</v>
          </cell>
          <cell r="I30" t="str">
            <v>SO</v>
          </cell>
          <cell r="J30">
            <v>31.319999999999997</v>
          </cell>
          <cell r="K30">
            <v>0</v>
          </cell>
        </row>
        <row r="31">
          <cell r="B31">
            <v>27.491666666666664</v>
          </cell>
          <cell r="C31">
            <v>33.299999999999997</v>
          </cell>
          <cell r="D31">
            <v>22</v>
          </cell>
          <cell r="E31">
            <v>67.875</v>
          </cell>
          <cell r="F31">
            <v>91</v>
          </cell>
          <cell r="G31">
            <v>48</v>
          </cell>
          <cell r="H31">
            <v>12.24</v>
          </cell>
          <cell r="I31" t="str">
            <v>SO</v>
          </cell>
          <cell r="J31">
            <v>28.8</v>
          </cell>
          <cell r="K31">
            <v>0</v>
          </cell>
        </row>
        <row r="32">
          <cell r="B32">
            <v>28.004166666666674</v>
          </cell>
          <cell r="C32">
            <v>35.9</v>
          </cell>
          <cell r="D32">
            <v>20.9</v>
          </cell>
          <cell r="E32">
            <v>65.291666666666671</v>
          </cell>
          <cell r="F32">
            <v>96</v>
          </cell>
          <cell r="G32">
            <v>33</v>
          </cell>
          <cell r="H32">
            <v>14.4</v>
          </cell>
          <cell r="I32" t="str">
            <v>SO</v>
          </cell>
          <cell r="J32">
            <v>35.28</v>
          </cell>
          <cell r="K32">
            <v>0</v>
          </cell>
        </row>
        <row r="33">
          <cell r="B33">
            <v>26.366666666666671</v>
          </cell>
          <cell r="C33">
            <v>33.700000000000003</v>
          </cell>
          <cell r="D33">
            <v>21.7</v>
          </cell>
          <cell r="E33">
            <v>75.583333333333329</v>
          </cell>
          <cell r="F33">
            <v>98</v>
          </cell>
          <cell r="G33">
            <v>46</v>
          </cell>
          <cell r="H33">
            <v>22.68</v>
          </cell>
          <cell r="I33" t="str">
            <v>SO</v>
          </cell>
          <cell r="J33">
            <v>70.92</v>
          </cell>
          <cell r="K33">
            <v>17</v>
          </cell>
        </row>
        <row r="34">
          <cell r="B34">
            <v>26.291666666666668</v>
          </cell>
          <cell r="C34">
            <v>33</v>
          </cell>
          <cell r="D34">
            <v>22.6</v>
          </cell>
          <cell r="E34">
            <v>78.583333333333329</v>
          </cell>
          <cell r="F34">
            <v>97</v>
          </cell>
          <cell r="G34">
            <v>44</v>
          </cell>
          <cell r="H34">
            <v>16.559999999999999</v>
          </cell>
          <cell r="I34" t="str">
            <v>SO</v>
          </cell>
          <cell r="J34">
            <v>42.480000000000004</v>
          </cell>
          <cell r="K34">
            <v>0.2</v>
          </cell>
        </row>
      </sheetData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22.570833333333336</v>
          </cell>
          <cell r="C5">
            <v>29.4</v>
          </cell>
          <cell r="D5">
            <v>19.399999999999999</v>
          </cell>
          <cell r="E5">
            <v>84.333333333333329</v>
          </cell>
          <cell r="F5">
            <v>96</v>
          </cell>
          <cell r="G5">
            <v>64</v>
          </cell>
          <cell r="H5" t="str">
            <v>*</v>
          </cell>
          <cell r="I5" t="str">
            <v>N</v>
          </cell>
          <cell r="J5" t="str">
            <v>*</v>
          </cell>
          <cell r="K5">
            <v>6.0000000000000009</v>
          </cell>
        </row>
        <row r="6">
          <cell r="B6">
            <v>24.920833333333331</v>
          </cell>
          <cell r="C6">
            <v>33</v>
          </cell>
          <cell r="D6">
            <v>18.8</v>
          </cell>
          <cell r="E6">
            <v>75.583333333333329</v>
          </cell>
          <cell r="F6">
            <v>98</v>
          </cell>
          <cell r="G6">
            <v>45</v>
          </cell>
          <cell r="H6" t="str">
            <v>*</v>
          </cell>
          <cell r="I6" t="str">
            <v>N</v>
          </cell>
          <cell r="J6" t="str">
            <v>*</v>
          </cell>
          <cell r="K6">
            <v>0.2</v>
          </cell>
        </row>
        <row r="7">
          <cell r="B7">
            <v>28.345833333333342</v>
          </cell>
          <cell r="C7">
            <v>35.4</v>
          </cell>
          <cell r="D7">
            <v>21.8</v>
          </cell>
          <cell r="E7">
            <v>66</v>
          </cell>
          <cell r="F7">
            <v>92</v>
          </cell>
          <cell r="G7">
            <v>38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25.208333333333339</v>
          </cell>
          <cell r="C8">
            <v>30.8</v>
          </cell>
          <cell r="D8">
            <v>20.9</v>
          </cell>
          <cell r="E8">
            <v>80.166666666666671</v>
          </cell>
          <cell r="F8">
            <v>97</v>
          </cell>
          <cell r="G8">
            <v>54</v>
          </cell>
          <cell r="H8" t="str">
            <v>*</v>
          </cell>
          <cell r="I8" t="str">
            <v>N</v>
          </cell>
          <cell r="J8" t="str">
            <v>*</v>
          </cell>
          <cell r="K8">
            <v>18.999999999999996</v>
          </cell>
        </row>
        <row r="9">
          <cell r="B9">
            <v>25.495833333333337</v>
          </cell>
          <cell r="C9">
            <v>31.6</v>
          </cell>
          <cell r="D9">
            <v>20.3</v>
          </cell>
          <cell r="E9">
            <v>71.416666666666671</v>
          </cell>
          <cell r="F9">
            <v>95</v>
          </cell>
          <cell r="G9">
            <v>47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25.754166666666663</v>
          </cell>
          <cell r="C10">
            <v>32.299999999999997</v>
          </cell>
          <cell r="D10">
            <v>19.100000000000001</v>
          </cell>
          <cell r="E10">
            <v>66.833333333333329</v>
          </cell>
          <cell r="F10">
            <v>85</v>
          </cell>
          <cell r="G10">
            <v>50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26.233333333333334</v>
          </cell>
          <cell r="C11">
            <v>30.7</v>
          </cell>
          <cell r="D11">
            <v>23</v>
          </cell>
          <cell r="E11">
            <v>70.458333333333329</v>
          </cell>
          <cell r="F11">
            <v>81</v>
          </cell>
          <cell r="G11">
            <v>57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23</v>
          </cell>
          <cell r="C12">
            <v>25.5</v>
          </cell>
          <cell r="D12">
            <v>20</v>
          </cell>
          <cell r="E12">
            <v>70.541666666666671</v>
          </cell>
          <cell r="F12">
            <v>82</v>
          </cell>
          <cell r="G12">
            <v>58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22.641666666666669</v>
          </cell>
          <cell r="C13">
            <v>26.9</v>
          </cell>
          <cell r="D13">
            <v>20.5</v>
          </cell>
          <cell r="E13">
            <v>75.166666666666671</v>
          </cell>
          <cell r="F13">
            <v>96</v>
          </cell>
          <cell r="G13">
            <v>58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23.262499999999999</v>
          </cell>
          <cell r="C14">
            <v>29.1</v>
          </cell>
          <cell r="D14">
            <v>20.3</v>
          </cell>
          <cell r="E14">
            <v>86.666666666666671</v>
          </cell>
          <cell r="F14">
            <v>98</v>
          </cell>
          <cell r="G14">
            <v>64</v>
          </cell>
          <cell r="H14" t="str">
            <v>*</v>
          </cell>
          <cell r="I14" t="str">
            <v>N</v>
          </cell>
          <cell r="J14" t="str">
            <v>*</v>
          </cell>
          <cell r="K14">
            <v>1.9999999999999998</v>
          </cell>
        </row>
        <row r="15">
          <cell r="B15">
            <v>26.925000000000001</v>
          </cell>
          <cell r="C15">
            <v>34.9</v>
          </cell>
          <cell r="D15">
            <v>20.8</v>
          </cell>
          <cell r="E15">
            <v>72.916666666666671</v>
          </cell>
          <cell r="F15">
            <v>96</v>
          </cell>
          <cell r="G15">
            <v>41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28.666666666666668</v>
          </cell>
          <cell r="C16">
            <v>36.200000000000003</v>
          </cell>
          <cell r="D16">
            <v>21.4</v>
          </cell>
          <cell r="E16">
            <v>56.375</v>
          </cell>
          <cell r="F16">
            <v>85</v>
          </cell>
          <cell r="G16">
            <v>31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28.933333333333334</v>
          </cell>
          <cell r="C17">
            <v>37.1</v>
          </cell>
          <cell r="D17">
            <v>21.9</v>
          </cell>
          <cell r="E17">
            <v>59.291666666666664</v>
          </cell>
          <cell r="F17">
            <v>82</v>
          </cell>
          <cell r="G17">
            <v>37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26.920833333333338</v>
          </cell>
          <cell r="C18">
            <v>35.6</v>
          </cell>
          <cell r="D18">
            <v>22.3</v>
          </cell>
          <cell r="E18">
            <v>74.083333333333329</v>
          </cell>
          <cell r="F18">
            <v>92</v>
          </cell>
          <cell r="G18">
            <v>43</v>
          </cell>
          <cell r="H18" t="str">
            <v>*</v>
          </cell>
          <cell r="I18" t="str">
            <v>N</v>
          </cell>
          <cell r="J18" t="str">
            <v>*</v>
          </cell>
          <cell r="K18">
            <v>8</v>
          </cell>
        </row>
        <row r="19">
          <cell r="B19">
            <v>26.541666666666668</v>
          </cell>
          <cell r="C19">
            <v>33.299999999999997</v>
          </cell>
          <cell r="D19">
            <v>21.5</v>
          </cell>
          <cell r="E19">
            <v>78.333333333333329</v>
          </cell>
          <cell r="F19">
            <v>98</v>
          </cell>
          <cell r="G19">
            <v>50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27.383333333333329</v>
          </cell>
          <cell r="C20">
            <v>35.799999999999997</v>
          </cell>
          <cell r="D20">
            <v>21.3</v>
          </cell>
          <cell r="E20">
            <v>75.5</v>
          </cell>
          <cell r="F20">
            <v>97</v>
          </cell>
          <cell r="G20">
            <v>43</v>
          </cell>
          <cell r="H20" t="str">
            <v>*</v>
          </cell>
          <cell r="I20" t="str">
            <v>N</v>
          </cell>
          <cell r="J20" t="str">
            <v>*</v>
          </cell>
          <cell r="K20">
            <v>4.5999999999999996</v>
          </cell>
        </row>
        <row r="21">
          <cell r="B21">
            <v>24.520833333333339</v>
          </cell>
          <cell r="C21">
            <v>31.4</v>
          </cell>
          <cell r="D21">
            <v>21.4</v>
          </cell>
          <cell r="E21">
            <v>85.875</v>
          </cell>
          <cell r="F21">
            <v>98</v>
          </cell>
          <cell r="G21">
            <v>59</v>
          </cell>
          <cell r="H21" t="str">
            <v>*</v>
          </cell>
          <cell r="I21" t="str">
            <v>N</v>
          </cell>
          <cell r="J21" t="str">
            <v>*</v>
          </cell>
          <cell r="K21">
            <v>30.199999999999992</v>
          </cell>
        </row>
        <row r="22">
          <cell r="B22">
            <v>25.095833333333328</v>
          </cell>
          <cell r="C22">
            <v>31</v>
          </cell>
          <cell r="D22">
            <v>20.6</v>
          </cell>
          <cell r="E22">
            <v>85.166666666666671</v>
          </cell>
          <cell r="F22">
            <v>98</v>
          </cell>
          <cell r="G22">
            <v>62</v>
          </cell>
          <cell r="H22" t="str">
            <v>*</v>
          </cell>
          <cell r="I22" t="str">
            <v>N</v>
          </cell>
          <cell r="J22" t="str">
            <v>*</v>
          </cell>
          <cell r="K22">
            <v>7.1999999999999993</v>
          </cell>
        </row>
        <row r="23">
          <cell r="B23">
            <v>22.645833333333332</v>
          </cell>
          <cell r="C23">
            <v>26.6</v>
          </cell>
          <cell r="D23">
            <v>19.7</v>
          </cell>
          <cell r="E23">
            <v>87.833333333333329</v>
          </cell>
          <cell r="F23">
            <v>98</v>
          </cell>
          <cell r="G23">
            <v>71</v>
          </cell>
          <cell r="H23" t="str">
            <v>*</v>
          </cell>
          <cell r="I23" t="str">
            <v>N</v>
          </cell>
          <cell r="J23" t="str">
            <v>*</v>
          </cell>
          <cell r="K23">
            <v>4.4000000000000012</v>
          </cell>
        </row>
        <row r="24">
          <cell r="B24">
            <v>23.658333333333335</v>
          </cell>
          <cell r="C24">
            <v>28.8</v>
          </cell>
          <cell r="D24">
            <v>19.5</v>
          </cell>
          <cell r="E24">
            <v>71.791666666666671</v>
          </cell>
          <cell r="F24">
            <v>87</v>
          </cell>
          <cell r="G24">
            <v>55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24.954166666666666</v>
          </cell>
          <cell r="C25">
            <v>31.4</v>
          </cell>
          <cell r="D25">
            <v>18.600000000000001</v>
          </cell>
          <cell r="E25">
            <v>68.875</v>
          </cell>
          <cell r="F25">
            <v>86</v>
          </cell>
          <cell r="G25">
            <v>50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26.741666666666671</v>
          </cell>
          <cell r="C26">
            <v>33.5</v>
          </cell>
          <cell r="D26">
            <v>21.6</v>
          </cell>
          <cell r="E26">
            <v>73.083333333333329</v>
          </cell>
          <cell r="F26">
            <v>91</v>
          </cell>
          <cell r="G26">
            <v>51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24.1875</v>
          </cell>
          <cell r="C27">
            <v>26.5</v>
          </cell>
          <cell r="D27">
            <v>22</v>
          </cell>
          <cell r="E27">
            <v>88.791666666666671</v>
          </cell>
          <cell r="F27">
            <v>97</v>
          </cell>
          <cell r="G27">
            <v>76</v>
          </cell>
          <cell r="H27" t="str">
            <v>*</v>
          </cell>
          <cell r="I27" t="str">
            <v>N</v>
          </cell>
          <cell r="J27" t="str">
            <v>*</v>
          </cell>
          <cell r="K27">
            <v>15.2</v>
          </cell>
        </row>
        <row r="28">
          <cell r="B28">
            <v>24.037499999999998</v>
          </cell>
          <cell r="C28">
            <v>28.3</v>
          </cell>
          <cell r="D28">
            <v>21.3</v>
          </cell>
          <cell r="E28">
            <v>88.708333333333329</v>
          </cell>
          <cell r="F28">
            <v>98</v>
          </cell>
          <cell r="G28">
            <v>70</v>
          </cell>
          <cell r="H28" t="str">
            <v>*</v>
          </cell>
          <cell r="I28" t="str">
            <v>N</v>
          </cell>
          <cell r="J28" t="str">
            <v>*</v>
          </cell>
          <cell r="K28">
            <v>6</v>
          </cell>
        </row>
        <row r="29">
          <cell r="B29">
            <v>25.599999999999994</v>
          </cell>
          <cell r="C29">
            <v>32.4</v>
          </cell>
          <cell r="D29">
            <v>20.2</v>
          </cell>
          <cell r="E29">
            <v>75.5</v>
          </cell>
          <cell r="F29">
            <v>97</v>
          </cell>
          <cell r="G29">
            <v>44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26.366666666666664</v>
          </cell>
          <cell r="C30">
            <v>33.1</v>
          </cell>
          <cell r="D30">
            <v>21.9</v>
          </cell>
          <cell r="E30">
            <v>71.666666666666671</v>
          </cell>
          <cell r="F30">
            <v>93</v>
          </cell>
          <cell r="G30">
            <v>48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26.662499999999991</v>
          </cell>
          <cell r="C31">
            <v>33.1</v>
          </cell>
          <cell r="D31">
            <v>20.399999999999999</v>
          </cell>
          <cell r="E31">
            <v>62.083333333333336</v>
          </cell>
          <cell r="F31">
            <v>82</v>
          </cell>
          <cell r="G31">
            <v>43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27.724999999999994</v>
          </cell>
          <cell r="C32">
            <v>34.6</v>
          </cell>
          <cell r="D32">
            <v>21.8</v>
          </cell>
          <cell r="E32">
            <v>61.625</v>
          </cell>
          <cell r="F32">
            <v>85</v>
          </cell>
          <cell r="G32">
            <v>38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26.491666666666664</v>
          </cell>
          <cell r="C33">
            <v>30.8</v>
          </cell>
          <cell r="D33">
            <v>21.2</v>
          </cell>
          <cell r="E33">
            <v>71.25</v>
          </cell>
          <cell r="F33">
            <v>92</v>
          </cell>
          <cell r="G33">
            <v>56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>
            <v>26.345833333333331</v>
          </cell>
          <cell r="C34">
            <v>33.200000000000003</v>
          </cell>
          <cell r="D34">
            <v>22.2</v>
          </cell>
          <cell r="E34">
            <v>76.75</v>
          </cell>
          <cell r="F34">
            <v>95</v>
          </cell>
          <cell r="G34">
            <v>48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0.60000000000000009</v>
          </cell>
        </row>
      </sheetData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19.620833333333334</v>
          </cell>
          <cell r="C5">
            <v>21.5</v>
          </cell>
          <cell r="D5">
            <v>18.5</v>
          </cell>
          <cell r="E5">
            <v>92.958333333333329</v>
          </cell>
          <cell r="F5">
            <v>98</v>
          </cell>
          <cell r="G5">
            <v>80</v>
          </cell>
          <cell r="H5">
            <v>28.44</v>
          </cell>
          <cell r="I5" t="str">
            <v>NO</v>
          </cell>
          <cell r="J5">
            <v>47.16</v>
          </cell>
          <cell r="K5">
            <v>43.8</v>
          </cell>
        </row>
        <row r="6">
          <cell r="B6">
            <v>23.429166666666671</v>
          </cell>
          <cell r="C6">
            <v>30.7</v>
          </cell>
          <cell r="D6">
            <v>18.5</v>
          </cell>
          <cell r="E6">
            <v>82.583333333333329</v>
          </cell>
          <cell r="F6">
            <v>98</v>
          </cell>
          <cell r="G6">
            <v>56</v>
          </cell>
          <cell r="H6">
            <v>19.440000000000001</v>
          </cell>
          <cell r="I6" t="str">
            <v>NO</v>
          </cell>
          <cell r="J6">
            <v>36</v>
          </cell>
          <cell r="K6">
            <v>0</v>
          </cell>
        </row>
        <row r="7">
          <cell r="B7">
            <v>26.466666666666669</v>
          </cell>
          <cell r="C7">
            <v>34.200000000000003</v>
          </cell>
          <cell r="D7">
            <v>21.5</v>
          </cell>
          <cell r="E7">
            <v>74.083333333333329</v>
          </cell>
          <cell r="F7">
            <v>94</v>
          </cell>
          <cell r="G7">
            <v>46</v>
          </cell>
          <cell r="H7">
            <v>18.720000000000002</v>
          </cell>
          <cell r="I7" t="str">
            <v>NO</v>
          </cell>
          <cell r="J7">
            <v>38.519999999999996</v>
          </cell>
          <cell r="K7">
            <v>3.4</v>
          </cell>
        </row>
        <row r="8">
          <cell r="B8">
            <v>23.345833333333331</v>
          </cell>
          <cell r="C8">
            <v>29.7</v>
          </cell>
          <cell r="D8">
            <v>19.899999999999999</v>
          </cell>
          <cell r="E8">
            <v>79.375</v>
          </cell>
          <cell r="F8">
            <v>91</v>
          </cell>
          <cell r="G8">
            <v>59</v>
          </cell>
          <cell r="H8">
            <v>25.56</v>
          </cell>
          <cell r="I8" t="str">
            <v>NO</v>
          </cell>
          <cell r="J8">
            <v>58.32</v>
          </cell>
          <cell r="K8">
            <v>0</v>
          </cell>
        </row>
        <row r="9">
          <cell r="B9">
            <v>25.095833333333331</v>
          </cell>
          <cell r="C9">
            <v>30.6</v>
          </cell>
          <cell r="D9">
            <v>21.5</v>
          </cell>
          <cell r="E9">
            <v>74.125</v>
          </cell>
          <cell r="F9">
            <v>92</v>
          </cell>
          <cell r="G9">
            <v>52</v>
          </cell>
          <cell r="H9">
            <v>25.56</v>
          </cell>
          <cell r="I9" t="str">
            <v>NO</v>
          </cell>
          <cell r="J9">
            <v>40.32</v>
          </cell>
          <cell r="K9">
            <v>0</v>
          </cell>
        </row>
        <row r="10">
          <cell r="B10">
            <v>24.791666666666668</v>
          </cell>
          <cell r="C10">
            <v>30.6</v>
          </cell>
          <cell r="D10">
            <v>20.399999999999999</v>
          </cell>
          <cell r="E10">
            <v>64.041666666666671</v>
          </cell>
          <cell r="F10">
            <v>85</v>
          </cell>
          <cell r="G10">
            <v>37</v>
          </cell>
          <cell r="H10">
            <v>20.88</v>
          </cell>
          <cell r="I10" t="str">
            <v>NO</v>
          </cell>
          <cell r="J10">
            <v>33.119999999999997</v>
          </cell>
          <cell r="K10">
            <v>0</v>
          </cell>
        </row>
        <row r="11">
          <cell r="B11">
            <v>25.025000000000002</v>
          </cell>
          <cell r="C11">
            <v>30.8</v>
          </cell>
          <cell r="D11">
            <v>20.8</v>
          </cell>
          <cell r="E11">
            <v>67.666666666666671</v>
          </cell>
          <cell r="F11">
            <v>90</v>
          </cell>
          <cell r="G11">
            <v>43</v>
          </cell>
          <cell r="H11">
            <v>17.64</v>
          </cell>
          <cell r="I11" t="str">
            <v>NO</v>
          </cell>
          <cell r="J11">
            <v>33.480000000000004</v>
          </cell>
          <cell r="K11">
            <v>0</v>
          </cell>
        </row>
        <row r="12">
          <cell r="B12">
            <v>24.737500000000008</v>
          </cell>
          <cell r="C12">
            <v>29.7</v>
          </cell>
          <cell r="D12">
            <v>19.8</v>
          </cell>
          <cell r="E12">
            <v>63.541666666666664</v>
          </cell>
          <cell r="F12">
            <v>82</v>
          </cell>
          <cell r="G12">
            <v>47</v>
          </cell>
          <cell r="H12">
            <v>25.92</v>
          </cell>
          <cell r="I12" t="str">
            <v>NO</v>
          </cell>
          <cell r="J12">
            <v>47.519999999999996</v>
          </cell>
          <cell r="K12">
            <v>0</v>
          </cell>
        </row>
        <row r="13">
          <cell r="B13">
            <v>22.799999999999994</v>
          </cell>
          <cell r="C13">
            <v>25.7</v>
          </cell>
          <cell r="D13">
            <v>18.8</v>
          </cell>
          <cell r="E13">
            <v>72.166666666666671</v>
          </cell>
          <cell r="F13">
            <v>92</v>
          </cell>
          <cell r="G13">
            <v>61</v>
          </cell>
          <cell r="H13">
            <v>24.840000000000003</v>
          </cell>
          <cell r="I13" t="str">
            <v>NO</v>
          </cell>
          <cell r="J13">
            <v>45</v>
          </cell>
          <cell r="K13">
            <v>0</v>
          </cell>
        </row>
        <row r="14">
          <cell r="B14">
            <v>22.758333333333336</v>
          </cell>
          <cell r="C14">
            <v>28</v>
          </cell>
          <cell r="D14">
            <v>19.3</v>
          </cell>
          <cell r="E14">
            <v>79.708333333333329</v>
          </cell>
          <cell r="F14">
            <v>93</v>
          </cell>
          <cell r="G14">
            <v>60</v>
          </cell>
          <cell r="H14">
            <v>17.64</v>
          </cell>
          <cell r="I14" t="str">
            <v>NO</v>
          </cell>
          <cell r="J14">
            <v>34.200000000000003</v>
          </cell>
          <cell r="K14">
            <v>0</v>
          </cell>
        </row>
        <row r="15">
          <cell r="B15">
            <v>26.591666666666665</v>
          </cell>
          <cell r="C15">
            <v>35</v>
          </cell>
          <cell r="D15">
            <v>20.2</v>
          </cell>
          <cell r="E15">
            <v>70.291666666666671</v>
          </cell>
          <cell r="F15">
            <v>93</v>
          </cell>
          <cell r="G15">
            <v>38</v>
          </cell>
          <cell r="H15">
            <v>19.079999999999998</v>
          </cell>
          <cell r="I15" t="str">
            <v>NO</v>
          </cell>
          <cell r="J15">
            <v>33.480000000000004</v>
          </cell>
          <cell r="K15">
            <v>0</v>
          </cell>
        </row>
        <row r="16">
          <cell r="B16">
            <v>28.929166666666664</v>
          </cell>
          <cell r="C16">
            <v>35.5</v>
          </cell>
          <cell r="D16">
            <v>23.2</v>
          </cell>
          <cell r="E16">
            <v>61.541666666666664</v>
          </cell>
          <cell r="F16">
            <v>79</v>
          </cell>
          <cell r="G16">
            <v>41</v>
          </cell>
          <cell r="H16">
            <v>21.240000000000002</v>
          </cell>
          <cell r="I16" t="str">
            <v>NO</v>
          </cell>
          <cell r="J16">
            <v>40.680000000000007</v>
          </cell>
          <cell r="K16">
            <v>0</v>
          </cell>
        </row>
        <row r="17">
          <cell r="B17">
            <v>28.791666666666661</v>
          </cell>
          <cell r="C17">
            <v>35.9</v>
          </cell>
          <cell r="D17">
            <v>22.9</v>
          </cell>
          <cell r="E17">
            <v>60.875</v>
          </cell>
          <cell r="F17">
            <v>89</v>
          </cell>
          <cell r="G17">
            <v>37</v>
          </cell>
          <cell r="H17">
            <v>23.400000000000002</v>
          </cell>
          <cell r="I17" t="str">
            <v>NO</v>
          </cell>
          <cell r="J17">
            <v>47.519999999999996</v>
          </cell>
          <cell r="K17">
            <v>2.4000000000000004</v>
          </cell>
        </row>
        <row r="18">
          <cell r="B18">
            <v>25.170833333333331</v>
          </cell>
          <cell r="C18">
            <v>27.7</v>
          </cell>
          <cell r="D18">
            <v>22.9</v>
          </cell>
          <cell r="E18">
            <v>84.75</v>
          </cell>
          <cell r="F18">
            <v>93</v>
          </cell>
          <cell r="G18">
            <v>69</v>
          </cell>
          <cell r="H18">
            <v>23.759999999999998</v>
          </cell>
          <cell r="I18" t="str">
            <v>NO</v>
          </cell>
          <cell r="J18">
            <v>49.680000000000007</v>
          </cell>
          <cell r="K18">
            <v>0.8</v>
          </cell>
        </row>
        <row r="19">
          <cell r="B19">
            <v>25.174999999999997</v>
          </cell>
          <cell r="C19">
            <v>30</v>
          </cell>
          <cell r="D19">
            <v>22.4</v>
          </cell>
          <cell r="E19">
            <v>83.833333333333329</v>
          </cell>
          <cell r="F19">
            <v>95</v>
          </cell>
          <cell r="G19">
            <v>65</v>
          </cell>
          <cell r="H19">
            <v>13.32</v>
          </cell>
          <cell r="I19" t="str">
            <v>NO</v>
          </cell>
          <cell r="J19">
            <v>25.56</v>
          </cell>
          <cell r="K19">
            <v>0.2</v>
          </cell>
        </row>
        <row r="20">
          <cell r="B20">
            <v>25.000000000000004</v>
          </cell>
          <cell r="C20">
            <v>30.8</v>
          </cell>
          <cell r="D20">
            <v>22.4</v>
          </cell>
          <cell r="E20">
            <v>86.291666666666671</v>
          </cell>
          <cell r="F20">
            <v>98</v>
          </cell>
          <cell r="G20">
            <v>64</v>
          </cell>
          <cell r="H20">
            <v>21.6</v>
          </cell>
          <cell r="I20" t="str">
            <v>NO</v>
          </cell>
          <cell r="J20">
            <v>42.480000000000004</v>
          </cell>
          <cell r="K20">
            <v>16</v>
          </cell>
        </row>
        <row r="21">
          <cell r="B21">
            <v>25.245833333333334</v>
          </cell>
          <cell r="C21">
            <v>31</v>
          </cell>
          <cell r="D21">
            <v>21.3</v>
          </cell>
          <cell r="E21">
            <v>78.25</v>
          </cell>
          <cell r="F21">
            <v>96</v>
          </cell>
          <cell r="G21">
            <v>55</v>
          </cell>
          <cell r="H21">
            <v>26.28</v>
          </cell>
          <cell r="I21" t="str">
            <v>NO</v>
          </cell>
          <cell r="J21">
            <v>46.800000000000004</v>
          </cell>
          <cell r="K21">
            <v>2.2000000000000002</v>
          </cell>
        </row>
        <row r="22">
          <cell r="B22">
            <v>23.595833333333328</v>
          </cell>
          <cell r="C22">
            <v>29.6</v>
          </cell>
          <cell r="D22">
            <v>17.7</v>
          </cell>
          <cell r="E22">
            <v>84.833333333333329</v>
          </cell>
          <cell r="F22">
            <v>98</v>
          </cell>
          <cell r="G22">
            <v>67</v>
          </cell>
          <cell r="H22">
            <v>36.36</v>
          </cell>
          <cell r="I22" t="str">
            <v>NO</v>
          </cell>
          <cell r="J22">
            <v>83.160000000000011</v>
          </cell>
          <cell r="K22">
            <v>20.400000000000002</v>
          </cell>
        </row>
        <row r="23">
          <cell r="B23">
            <v>22.054166666666664</v>
          </cell>
          <cell r="C23">
            <v>28.2</v>
          </cell>
          <cell r="D23">
            <v>18.5</v>
          </cell>
          <cell r="E23">
            <v>82.583333333333329</v>
          </cell>
          <cell r="F23">
            <v>97</v>
          </cell>
          <cell r="G23">
            <v>56</v>
          </cell>
          <cell r="H23">
            <v>18.720000000000002</v>
          </cell>
          <cell r="I23" t="str">
            <v>NO</v>
          </cell>
          <cell r="J23">
            <v>33.840000000000003</v>
          </cell>
          <cell r="K23">
            <v>0.2</v>
          </cell>
        </row>
        <row r="24">
          <cell r="B24">
            <v>23.483333333333331</v>
          </cell>
          <cell r="C24">
            <v>29.5</v>
          </cell>
          <cell r="D24">
            <v>18.100000000000001</v>
          </cell>
          <cell r="E24">
            <v>72</v>
          </cell>
          <cell r="F24">
            <v>91</v>
          </cell>
          <cell r="G24">
            <v>46</v>
          </cell>
          <cell r="H24">
            <v>18.720000000000002</v>
          </cell>
          <cell r="I24" t="str">
            <v>NO</v>
          </cell>
          <cell r="J24">
            <v>35.28</v>
          </cell>
          <cell r="K24">
            <v>0</v>
          </cell>
        </row>
        <row r="25">
          <cell r="B25">
            <v>24.487499999999997</v>
          </cell>
          <cell r="C25">
            <v>31.9</v>
          </cell>
          <cell r="D25">
            <v>19.100000000000001</v>
          </cell>
          <cell r="E25">
            <v>64.708333333333329</v>
          </cell>
          <cell r="F25">
            <v>88</v>
          </cell>
          <cell r="G25">
            <v>42</v>
          </cell>
          <cell r="H25">
            <v>19.079999999999998</v>
          </cell>
          <cell r="I25" t="str">
            <v>NO</v>
          </cell>
          <cell r="J25">
            <v>32.76</v>
          </cell>
          <cell r="K25">
            <v>0</v>
          </cell>
        </row>
        <row r="26">
          <cell r="B26">
            <v>25.854166666666668</v>
          </cell>
          <cell r="C26">
            <v>33.1</v>
          </cell>
          <cell r="D26">
            <v>20.6</v>
          </cell>
          <cell r="E26">
            <v>67.208333333333329</v>
          </cell>
          <cell r="F26">
            <v>87</v>
          </cell>
          <cell r="G26">
            <v>49</v>
          </cell>
          <cell r="H26">
            <v>22.32</v>
          </cell>
          <cell r="I26" t="str">
            <v>NO</v>
          </cell>
          <cell r="J26">
            <v>38.880000000000003</v>
          </cell>
          <cell r="K26">
            <v>0</v>
          </cell>
        </row>
        <row r="27">
          <cell r="B27">
            <v>22.866666666666671</v>
          </cell>
          <cell r="C27">
            <v>26.9</v>
          </cell>
          <cell r="D27">
            <v>19.5</v>
          </cell>
          <cell r="E27">
            <v>88.75</v>
          </cell>
          <cell r="F27">
            <v>96</v>
          </cell>
          <cell r="G27">
            <v>75</v>
          </cell>
          <cell r="H27">
            <v>21.96</v>
          </cell>
          <cell r="I27" t="str">
            <v>NO</v>
          </cell>
          <cell r="J27">
            <v>53.28</v>
          </cell>
          <cell r="K27">
            <v>19.999999999999996</v>
          </cell>
        </row>
        <row r="28">
          <cell r="B28">
            <v>22.274999999999995</v>
          </cell>
          <cell r="C28">
            <v>27.4</v>
          </cell>
          <cell r="D28">
            <v>19.100000000000001</v>
          </cell>
          <cell r="E28">
            <v>83.25</v>
          </cell>
          <cell r="F28">
            <v>94</v>
          </cell>
          <cell r="G28">
            <v>59</v>
          </cell>
          <cell r="H28">
            <v>19.079999999999998</v>
          </cell>
          <cell r="I28" t="str">
            <v>NO</v>
          </cell>
          <cell r="J28">
            <v>34.200000000000003</v>
          </cell>
          <cell r="K28">
            <v>0.2</v>
          </cell>
        </row>
        <row r="29">
          <cell r="B29">
            <v>22.600000000000005</v>
          </cell>
          <cell r="C29">
            <v>30.3</v>
          </cell>
          <cell r="D29">
            <v>16.899999999999999</v>
          </cell>
          <cell r="E29">
            <v>78.833333333333329</v>
          </cell>
          <cell r="F29">
            <v>98</v>
          </cell>
          <cell r="G29">
            <v>47</v>
          </cell>
          <cell r="H29">
            <v>14.76</v>
          </cell>
          <cell r="I29" t="str">
            <v>NO</v>
          </cell>
          <cell r="J29">
            <v>25.56</v>
          </cell>
          <cell r="K29">
            <v>0</v>
          </cell>
        </row>
        <row r="30">
          <cell r="B30">
            <v>25.908333333333331</v>
          </cell>
          <cell r="C30">
            <v>33</v>
          </cell>
          <cell r="D30">
            <v>19.7</v>
          </cell>
          <cell r="E30">
            <v>71.541666666666671</v>
          </cell>
          <cell r="F30">
            <v>95</v>
          </cell>
          <cell r="G30">
            <v>46</v>
          </cell>
          <cell r="H30">
            <v>18</v>
          </cell>
          <cell r="I30" t="str">
            <v>NO</v>
          </cell>
          <cell r="J30">
            <v>34.56</v>
          </cell>
          <cell r="K30">
            <v>0</v>
          </cell>
        </row>
        <row r="31">
          <cell r="B31">
            <v>26.558333333333334</v>
          </cell>
          <cell r="C31">
            <v>31.8</v>
          </cell>
          <cell r="D31">
            <v>21.4</v>
          </cell>
          <cell r="E31">
            <v>65.333333333333329</v>
          </cell>
          <cell r="F31">
            <v>81</v>
          </cell>
          <cell r="G31">
            <v>49</v>
          </cell>
          <cell r="H31">
            <v>24.840000000000003</v>
          </cell>
          <cell r="I31" t="str">
            <v>NO</v>
          </cell>
          <cell r="J31">
            <v>41.4</v>
          </cell>
          <cell r="K31">
            <v>0</v>
          </cell>
        </row>
        <row r="32">
          <cell r="B32">
            <v>26.079166666666669</v>
          </cell>
          <cell r="C32">
            <v>31.8</v>
          </cell>
          <cell r="D32">
            <v>20.9</v>
          </cell>
          <cell r="E32">
            <v>69.25</v>
          </cell>
          <cell r="F32">
            <v>91</v>
          </cell>
          <cell r="G32">
            <v>51</v>
          </cell>
          <cell r="H32">
            <v>30.96</v>
          </cell>
          <cell r="I32" t="str">
            <v>NO</v>
          </cell>
          <cell r="J32">
            <v>62.28</v>
          </cell>
          <cell r="K32">
            <v>1.4</v>
          </cell>
        </row>
        <row r="33">
          <cell r="B33">
            <v>23.674999999999997</v>
          </cell>
          <cell r="C33">
            <v>29.6</v>
          </cell>
          <cell r="D33">
            <v>20.3</v>
          </cell>
          <cell r="E33">
            <v>87.083333333333329</v>
          </cell>
          <cell r="F33">
            <v>98</v>
          </cell>
          <cell r="G33">
            <v>66</v>
          </cell>
          <cell r="H33">
            <v>16.559999999999999</v>
          </cell>
          <cell r="I33" t="str">
            <v>NO</v>
          </cell>
          <cell r="J33">
            <v>31.319999999999997</v>
          </cell>
          <cell r="K33">
            <v>6</v>
          </cell>
        </row>
        <row r="34">
          <cell r="B34">
            <v>24.512500000000003</v>
          </cell>
          <cell r="C34">
            <v>30.8</v>
          </cell>
          <cell r="D34">
            <v>21.3</v>
          </cell>
          <cell r="E34">
            <v>84.375</v>
          </cell>
          <cell r="F34">
            <v>98</v>
          </cell>
          <cell r="G34">
            <v>56</v>
          </cell>
          <cell r="H34">
            <v>19.440000000000001</v>
          </cell>
          <cell r="I34" t="str">
            <v>NO</v>
          </cell>
          <cell r="J34">
            <v>37.800000000000004</v>
          </cell>
          <cell r="K34">
            <v>13.4</v>
          </cell>
        </row>
      </sheetData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25.266666666666662</v>
          </cell>
          <cell r="C5">
            <v>32.1</v>
          </cell>
          <cell r="D5">
            <v>20</v>
          </cell>
          <cell r="E5" t="str">
            <v>*</v>
          </cell>
          <cell r="F5" t="str">
            <v>*</v>
          </cell>
          <cell r="G5" t="str">
            <v>*</v>
          </cell>
          <cell r="H5">
            <v>41.4</v>
          </cell>
          <cell r="I5" t="str">
            <v>N</v>
          </cell>
          <cell r="J5">
            <v>69.84</v>
          </cell>
          <cell r="K5">
            <v>12.4</v>
          </cell>
        </row>
        <row r="6">
          <cell r="B6">
            <v>23.879166666666674</v>
          </cell>
          <cell r="C6">
            <v>30.2</v>
          </cell>
          <cell r="D6">
            <v>19.8</v>
          </cell>
          <cell r="E6" t="str">
            <v>*</v>
          </cell>
          <cell r="F6" t="str">
            <v>*</v>
          </cell>
          <cell r="G6" t="str">
            <v>*</v>
          </cell>
          <cell r="H6">
            <v>17.28</v>
          </cell>
          <cell r="I6" t="str">
            <v>NO</v>
          </cell>
          <cell r="J6">
            <v>36.72</v>
          </cell>
          <cell r="K6">
            <v>1.4</v>
          </cell>
        </row>
        <row r="7">
          <cell r="B7">
            <v>25.487500000000001</v>
          </cell>
          <cell r="C7">
            <v>31.9</v>
          </cell>
          <cell r="D7">
            <v>20.7</v>
          </cell>
          <cell r="E7" t="str">
            <v>*</v>
          </cell>
          <cell r="F7" t="str">
            <v>*</v>
          </cell>
          <cell r="G7" t="str">
            <v>*</v>
          </cell>
          <cell r="H7">
            <v>20.52</v>
          </cell>
          <cell r="I7" t="str">
            <v>NO</v>
          </cell>
          <cell r="J7">
            <v>57.960000000000008</v>
          </cell>
          <cell r="K7">
            <v>11.799999999999999</v>
          </cell>
        </row>
        <row r="8">
          <cell r="B8">
            <v>23.933333333333337</v>
          </cell>
          <cell r="C8">
            <v>27.7</v>
          </cell>
          <cell r="D8">
            <v>21.6</v>
          </cell>
          <cell r="E8" t="str">
            <v>*</v>
          </cell>
          <cell r="F8" t="str">
            <v>*</v>
          </cell>
          <cell r="G8" t="str">
            <v>*</v>
          </cell>
          <cell r="H8">
            <v>16.2</v>
          </cell>
          <cell r="I8" t="str">
            <v>NO</v>
          </cell>
          <cell r="J8">
            <v>29.16</v>
          </cell>
          <cell r="K8">
            <v>0.6</v>
          </cell>
        </row>
        <row r="9">
          <cell r="B9">
            <v>24.558333333333334</v>
          </cell>
          <cell r="C9">
            <v>28.4</v>
          </cell>
          <cell r="D9">
            <v>22.1</v>
          </cell>
          <cell r="E9" t="str">
            <v>*</v>
          </cell>
          <cell r="F9" t="str">
            <v>*</v>
          </cell>
          <cell r="G9" t="str">
            <v>*</v>
          </cell>
          <cell r="H9">
            <v>11.879999999999999</v>
          </cell>
          <cell r="I9" t="str">
            <v>N</v>
          </cell>
          <cell r="J9">
            <v>28.44</v>
          </cell>
          <cell r="K9">
            <v>5.4</v>
          </cell>
        </row>
        <row r="10">
          <cell r="B10">
            <v>25.566666666666663</v>
          </cell>
          <cell r="C10">
            <v>31.6</v>
          </cell>
          <cell r="D10">
            <v>20.7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17.64</v>
          </cell>
          <cell r="I10" t="str">
            <v>SE</v>
          </cell>
          <cell r="J10">
            <v>29.16</v>
          </cell>
          <cell r="K10">
            <v>0</v>
          </cell>
        </row>
        <row r="11">
          <cell r="B11">
            <v>24.258333333333329</v>
          </cell>
          <cell r="C11">
            <v>30.3</v>
          </cell>
          <cell r="D11">
            <v>21.8</v>
          </cell>
          <cell r="E11" t="str">
            <v>*</v>
          </cell>
          <cell r="F11" t="str">
            <v>*</v>
          </cell>
          <cell r="G11" t="str">
            <v>*</v>
          </cell>
          <cell r="H11">
            <v>29.52</v>
          </cell>
          <cell r="I11" t="str">
            <v>SE</v>
          </cell>
          <cell r="J11">
            <v>45.72</v>
          </cell>
          <cell r="K11">
            <v>18.2</v>
          </cell>
        </row>
        <row r="12">
          <cell r="B12">
            <v>22.520833333333332</v>
          </cell>
          <cell r="C12">
            <v>26.8</v>
          </cell>
          <cell r="D12">
            <v>20.5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27.720000000000002</v>
          </cell>
          <cell r="I12" t="str">
            <v>SE</v>
          </cell>
          <cell r="J12">
            <v>49.32</v>
          </cell>
          <cell r="K12">
            <v>0.8</v>
          </cell>
        </row>
        <row r="13">
          <cell r="B13">
            <v>22.125</v>
          </cell>
          <cell r="C13">
            <v>25.7</v>
          </cell>
          <cell r="D13">
            <v>19.600000000000001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27</v>
          </cell>
          <cell r="I13" t="str">
            <v>SE</v>
          </cell>
          <cell r="J13">
            <v>43.2</v>
          </cell>
          <cell r="K13">
            <v>0</v>
          </cell>
        </row>
        <row r="14">
          <cell r="B14">
            <v>24.762499999999999</v>
          </cell>
          <cell r="C14">
            <v>32.299999999999997</v>
          </cell>
          <cell r="D14">
            <v>19.8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21.6</v>
          </cell>
          <cell r="I14" t="str">
            <v>SE</v>
          </cell>
          <cell r="J14">
            <v>35.64</v>
          </cell>
          <cell r="K14">
            <v>0</v>
          </cell>
        </row>
        <row r="15">
          <cell r="B15">
            <v>26.729166666666661</v>
          </cell>
          <cell r="C15">
            <v>32.299999999999997</v>
          </cell>
          <cell r="D15">
            <v>21.8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19.8</v>
          </cell>
          <cell r="I15" t="str">
            <v>NO</v>
          </cell>
          <cell r="J15">
            <v>33.840000000000003</v>
          </cell>
          <cell r="K15">
            <v>0</v>
          </cell>
        </row>
        <row r="16">
          <cell r="B16">
            <v>27.504347826086953</v>
          </cell>
          <cell r="C16">
            <v>33.6</v>
          </cell>
          <cell r="D16">
            <v>22.7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13.32</v>
          </cell>
          <cell r="I16" t="str">
            <v>NO</v>
          </cell>
          <cell r="J16">
            <v>27.36</v>
          </cell>
          <cell r="K16">
            <v>0</v>
          </cell>
        </row>
        <row r="17">
          <cell r="B17">
            <v>28.134782608695648</v>
          </cell>
          <cell r="C17">
            <v>34.6</v>
          </cell>
          <cell r="D17">
            <v>22.3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22.68</v>
          </cell>
          <cell r="I17" t="str">
            <v>N</v>
          </cell>
          <cell r="J17">
            <v>36.72</v>
          </cell>
          <cell r="K17">
            <v>0</v>
          </cell>
        </row>
        <row r="18">
          <cell r="B18">
            <v>25.38695652173913</v>
          </cell>
          <cell r="C18">
            <v>32.1</v>
          </cell>
          <cell r="D18">
            <v>22.1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18.36</v>
          </cell>
          <cell r="I18" t="str">
            <v>NO</v>
          </cell>
          <cell r="J18">
            <v>41.04</v>
          </cell>
          <cell r="K18">
            <v>9.3999999999999986</v>
          </cell>
        </row>
        <row r="19">
          <cell r="B19">
            <v>25.065217391304348</v>
          </cell>
          <cell r="C19">
            <v>31.9</v>
          </cell>
          <cell r="D19">
            <v>21.8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14.76</v>
          </cell>
          <cell r="I19" t="str">
            <v>SO</v>
          </cell>
          <cell r="J19">
            <v>26.64</v>
          </cell>
          <cell r="K19">
            <v>0</v>
          </cell>
        </row>
        <row r="20">
          <cell r="B20">
            <v>24.762499999999999</v>
          </cell>
          <cell r="C20">
            <v>32.6</v>
          </cell>
          <cell r="D20">
            <v>21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20.16</v>
          </cell>
          <cell r="I20" t="str">
            <v>S</v>
          </cell>
          <cell r="J20">
            <v>40.32</v>
          </cell>
          <cell r="K20">
            <v>40.200000000000003</v>
          </cell>
        </row>
        <row r="21">
          <cell r="B21">
            <v>24.029166666666669</v>
          </cell>
          <cell r="C21">
            <v>29.9</v>
          </cell>
          <cell r="D21">
            <v>21.4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18.720000000000002</v>
          </cell>
          <cell r="I21" t="str">
            <v>L</v>
          </cell>
          <cell r="J21">
            <v>37.800000000000004</v>
          </cell>
          <cell r="K21">
            <v>8.9999999999999982</v>
          </cell>
        </row>
        <row r="22">
          <cell r="B22">
            <v>23.820833333333336</v>
          </cell>
          <cell r="C22">
            <v>29.4</v>
          </cell>
          <cell r="D22">
            <v>19.5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23.759999999999998</v>
          </cell>
          <cell r="I22" t="str">
            <v>N</v>
          </cell>
          <cell r="J22">
            <v>52.56</v>
          </cell>
          <cell r="K22">
            <v>27.199999999999996</v>
          </cell>
        </row>
        <row r="23">
          <cell r="B23">
            <v>20.662500000000001</v>
          </cell>
          <cell r="C23">
            <v>25.3</v>
          </cell>
          <cell r="D23">
            <v>18.7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25.2</v>
          </cell>
          <cell r="I23" t="str">
            <v>S</v>
          </cell>
          <cell r="J23">
            <v>46.440000000000005</v>
          </cell>
          <cell r="K23">
            <v>1.2000000000000002</v>
          </cell>
        </row>
        <row r="24">
          <cell r="B24">
            <v>23.552173913043479</v>
          </cell>
          <cell r="C24">
            <v>28.2</v>
          </cell>
          <cell r="D24">
            <v>20.2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14.76</v>
          </cell>
          <cell r="I24" t="str">
            <v>SE</v>
          </cell>
          <cell r="J24">
            <v>26.28</v>
          </cell>
          <cell r="K24">
            <v>0</v>
          </cell>
        </row>
        <row r="25">
          <cell r="B25">
            <v>25.308333333333334</v>
          </cell>
          <cell r="C25">
            <v>30.9</v>
          </cell>
          <cell r="D25">
            <v>22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14.4</v>
          </cell>
          <cell r="I25" t="str">
            <v>L</v>
          </cell>
          <cell r="J25">
            <v>29.880000000000003</v>
          </cell>
          <cell r="K25">
            <v>0</v>
          </cell>
        </row>
        <row r="26">
          <cell r="B26">
            <v>24.309090909090912</v>
          </cell>
          <cell r="C26">
            <v>30.5</v>
          </cell>
          <cell r="D26">
            <v>20.9</v>
          </cell>
          <cell r="E26" t="str">
            <v>*</v>
          </cell>
          <cell r="F26" t="str">
            <v>*</v>
          </cell>
          <cell r="G26" t="str">
            <v>*</v>
          </cell>
          <cell r="H26">
            <v>20.16</v>
          </cell>
          <cell r="I26" t="str">
            <v>N</v>
          </cell>
          <cell r="J26">
            <v>32.76</v>
          </cell>
          <cell r="K26">
            <v>1.2</v>
          </cell>
        </row>
        <row r="27">
          <cell r="B27">
            <v>22.286363636363635</v>
          </cell>
          <cell r="C27">
            <v>24.9</v>
          </cell>
          <cell r="D27">
            <v>20.7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22.32</v>
          </cell>
          <cell r="I27" t="str">
            <v>N</v>
          </cell>
          <cell r="J27">
            <v>45</v>
          </cell>
          <cell r="K27">
            <v>11.599999999999998</v>
          </cell>
        </row>
        <row r="28">
          <cell r="B28">
            <v>23.566666666666663</v>
          </cell>
          <cell r="C28">
            <v>28.7</v>
          </cell>
          <cell r="D28">
            <v>21.3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16.2</v>
          </cell>
          <cell r="I28" t="str">
            <v>N</v>
          </cell>
          <cell r="J28">
            <v>33.119999999999997</v>
          </cell>
          <cell r="K28">
            <v>12</v>
          </cell>
        </row>
        <row r="29">
          <cell r="B29">
            <v>24.995833333333337</v>
          </cell>
          <cell r="C29">
            <v>30.8</v>
          </cell>
          <cell r="D29">
            <v>20.399999999999999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17.64</v>
          </cell>
          <cell r="I29" t="str">
            <v>S</v>
          </cell>
          <cell r="J29">
            <v>27.720000000000002</v>
          </cell>
          <cell r="K29">
            <v>0</v>
          </cell>
        </row>
        <row r="30">
          <cell r="B30">
            <v>27.004347826086956</v>
          </cell>
          <cell r="C30">
            <v>33.200000000000003</v>
          </cell>
          <cell r="D30">
            <v>21.6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21.96</v>
          </cell>
          <cell r="I30" t="str">
            <v>SE</v>
          </cell>
          <cell r="J30">
            <v>40.32</v>
          </cell>
          <cell r="K30">
            <v>0</v>
          </cell>
        </row>
        <row r="31">
          <cell r="B31">
            <v>27.356521739130436</v>
          </cell>
          <cell r="C31">
            <v>33.1</v>
          </cell>
          <cell r="D31">
            <v>21.7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18.36</v>
          </cell>
          <cell r="I31" t="str">
            <v>L</v>
          </cell>
          <cell r="J31">
            <v>36.36</v>
          </cell>
          <cell r="K31">
            <v>0</v>
          </cell>
        </row>
        <row r="32">
          <cell r="B32">
            <v>26.704166666666666</v>
          </cell>
          <cell r="C32">
            <v>32</v>
          </cell>
          <cell r="D32">
            <v>19.7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19.079999999999998</v>
          </cell>
          <cell r="I32" t="str">
            <v>L</v>
          </cell>
          <cell r="J32">
            <v>40.680000000000007</v>
          </cell>
          <cell r="K32">
            <v>5.2</v>
          </cell>
        </row>
        <row r="33">
          <cell r="B33">
            <v>23.887500000000003</v>
          </cell>
          <cell r="C33">
            <v>30.8</v>
          </cell>
          <cell r="D33">
            <v>20.399999999999999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20.88</v>
          </cell>
          <cell r="I33" t="str">
            <v>N</v>
          </cell>
          <cell r="J33">
            <v>42.12</v>
          </cell>
          <cell r="K33">
            <v>74.599999999999994</v>
          </cell>
        </row>
        <row r="34">
          <cell r="B34">
            <v>23.191666666666666</v>
          </cell>
          <cell r="C34">
            <v>29.4</v>
          </cell>
          <cell r="D34">
            <v>20.9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15.840000000000002</v>
          </cell>
          <cell r="I34" t="str">
            <v>NO</v>
          </cell>
          <cell r="J34">
            <v>37.800000000000004</v>
          </cell>
          <cell r="K34">
            <v>5.6000000000000005</v>
          </cell>
        </row>
      </sheetData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23.958333333333339</v>
          </cell>
          <cell r="C5">
            <v>29.3</v>
          </cell>
          <cell r="D5">
            <v>18.899999999999999</v>
          </cell>
          <cell r="E5">
            <v>75.958333333333329</v>
          </cell>
          <cell r="F5">
            <v>96</v>
          </cell>
          <cell r="G5">
            <v>58</v>
          </cell>
          <cell r="H5">
            <v>33.119999999999997</v>
          </cell>
          <cell r="I5" t="str">
            <v>L</v>
          </cell>
          <cell r="J5">
            <v>71.28</v>
          </cell>
          <cell r="K5">
            <v>3.6</v>
          </cell>
        </row>
        <row r="6">
          <cell r="B6">
            <v>23.541666666666668</v>
          </cell>
          <cell r="C6">
            <v>29.7</v>
          </cell>
          <cell r="D6">
            <v>18.8</v>
          </cell>
          <cell r="E6">
            <v>77.833333333333329</v>
          </cell>
          <cell r="F6">
            <v>93</v>
          </cell>
          <cell r="G6">
            <v>51</v>
          </cell>
          <cell r="H6">
            <v>15.48</v>
          </cell>
          <cell r="I6" t="str">
            <v>N</v>
          </cell>
          <cell r="J6">
            <v>27.36</v>
          </cell>
          <cell r="K6">
            <v>13.8</v>
          </cell>
        </row>
        <row r="7">
          <cell r="B7">
            <v>25.608333333333334</v>
          </cell>
          <cell r="C7">
            <v>31.8</v>
          </cell>
          <cell r="D7">
            <v>21.8</v>
          </cell>
          <cell r="E7">
            <v>76</v>
          </cell>
          <cell r="F7">
            <v>91</v>
          </cell>
          <cell r="G7">
            <v>50</v>
          </cell>
          <cell r="H7">
            <v>15.120000000000001</v>
          </cell>
          <cell r="I7" t="str">
            <v>N</v>
          </cell>
          <cell r="J7">
            <v>36.36</v>
          </cell>
          <cell r="K7">
            <v>1.2</v>
          </cell>
        </row>
        <row r="8">
          <cell r="B8">
            <v>23.170833333333334</v>
          </cell>
          <cell r="C8">
            <v>27.1</v>
          </cell>
          <cell r="D8">
            <v>20.6</v>
          </cell>
          <cell r="E8">
            <v>84.916666666666671</v>
          </cell>
          <cell r="F8">
            <v>94</v>
          </cell>
          <cell r="G8">
            <v>69</v>
          </cell>
          <cell r="H8">
            <v>15.120000000000001</v>
          </cell>
          <cell r="I8" t="str">
            <v>N</v>
          </cell>
          <cell r="J8">
            <v>38.880000000000003</v>
          </cell>
          <cell r="K8">
            <v>12.199999999999998</v>
          </cell>
        </row>
        <row r="9">
          <cell r="B9">
            <v>23.545833333333334</v>
          </cell>
          <cell r="C9">
            <v>29.4</v>
          </cell>
          <cell r="D9">
            <v>20.9</v>
          </cell>
          <cell r="E9">
            <v>85.375</v>
          </cell>
          <cell r="F9">
            <v>93</v>
          </cell>
          <cell r="G9">
            <v>59</v>
          </cell>
          <cell r="H9">
            <v>12.6</v>
          </cell>
          <cell r="I9" t="str">
            <v>NE</v>
          </cell>
          <cell r="J9">
            <v>28.8</v>
          </cell>
          <cell r="K9">
            <v>8</v>
          </cell>
        </row>
        <row r="10">
          <cell r="B10">
            <v>26.05</v>
          </cell>
          <cell r="C10">
            <v>32.1</v>
          </cell>
          <cell r="D10">
            <v>21.4</v>
          </cell>
          <cell r="E10">
            <v>67.166666666666671</v>
          </cell>
          <cell r="F10">
            <v>93</v>
          </cell>
          <cell r="G10">
            <v>39</v>
          </cell>
          <cell r="H10">
            <v>22.68</v>
          </cell>
          <cell r="I10" t="str">
            <v>L</v>
          </cell>
          <cell r="J10">
            <v>35.28</v>
          </cell>
          <cell r="K10">
            <v>0</v>
          </cell>
        </row>
        <row r="11">
          <cell r="B11">
            <v>25.566666666666666</v>
          </cell>
          <cell r="C11">
            <v>29.3</v>
          </cell>
          <cell r="D11">
            <v>22.7</v>
          </cell>
          <cell r="E11">
            <v>67.791666666666671</v>
          </cell>
          <cell r="F11">
            <v>77</v>
          </cell>
          <cell r="G11">
            <v>53</v>
          </cell>
          <cell r="H11">
            <v>22.32</v>
          </cell>
          <cell r="I11" t="str">
            <v>SE</v>
          </cell>
          <cell r="J11">
            <v>38.159999999999997</v>
          </cell>
          <cell r="K11">
            <v>1.4</v>
          </cell>
        </row>
        <row r="12">
          <cell r="B12">
            <v>23.941666666666663</v>
          </cell>
          <cell r="C12">
            <v>28.5</v>
          </cell>
          <cell r="D12">
            <v>21.1</v>
          </cell>
          <cell r="E12">
            <v>71.541666666666671</v>
          </cell>
          <cell r="F12">
            <v>84</v>
          </cell>
          <cell r="G12">
            <v>54</v>
          </cell>
          <cell r="H12">
            <v>30.240000000000002</v>
          </cell>
          <cell r="I12" t="str">
            <v>SE</v>
          </cell>
          <cell r="J12">
            <v>52.56</v>
          </cell>
          <cell r="K12">
            <v>0</v>
          </cell>
        </row>
        <row r="13">
          <cell r="B13">
            <v>21.975000000000005</v>
          </cell>
          <cell r="C13">
            <v>25</v>
          </cell>
          <cell r="D13">
            <v>19.600000000000001</v>
          </cell>
          <cell r="E13">
            <v>78.25</v>
          </cell>
          <cell r="F13">
            <v>87</v>
          </cell>
          <cell r="G13">
            <v>68</v>
          </cell>
          <cell r="H13">
            <v>40.32</v>
          </cell>
          <cell r="I13" t="str">
            <v>SE</v>
          </cell>
          <cell r="J13">
            <v>66.600000000000009</v>
          </cell>
          <cell r="K13">
            <v>0</v>
          </cell>
        </row>
        <row r="14">
          <cell r="B14">
            <v>24.541666666666668</v>
          </cell>
          <cell r="C14">
            <v>31.4</v>
          </cell>
          <cell r="D14">
            <v>19.600000000000001</v>
          </cell>
          <cell r="E14">
            <v>72.625</v>
          </cell>
          <cell r="F14">
            <v>90</v>
          </cell>
          <cell r="G14">
            <v>47</v>
          </cell>
          <cell r="H14">
            <v>21.96</v>
          </cell>
          <cell r="I14" t="str">
            <v>N</v>
          </cell>
          <cell r="J14">
            <v>32.4</v>
          </cell>
          <cell r="K14">
            <v>0</v>
          </cell>
        </row>
        <row r="15">
          <cell r="B15">
            <v>26.900000000000002</v>
          </cell>
          <cell r="C15">
            <v>33.700000000000003</v>
          </cell>
          <cell r="D15">
            <v>22.5</v>
          </cell>
          <cell r="E15">
            <v>70.083333333333329</v>
          </cell>
          <cell r="F15">
            <v>86</v>
          </cell>
          <cell r="G15">
            <v>45</v>
          </cell>
          <cell r="H15">
            <v>18.720000000000002</v>
          </cell>
          <cell r="I15" t="str">
            <v>N</v>
          </cell>
          <cell r="J15">
            <v>32.04</v>
          </cell>
          <cell r="K15">
            <v>0</v>
          </cell>
        </row>
        <row r="16">
          <cell r="B16">
            <v>28.412499999999991</v>
          </cell>
          <cell r="C16">
            <v>34.1</v>
          </cell>
          <cell r="D16">
            <v>23.8</v>
          </cell>
          <cell r="E16">
            <v>66.083333333333329</v>
          </cell>
          <cell r="F16">
            <v>83</v>
          </cell>
          <cell r="G16">
            <v>41</v>
          </cell>
          <cell r="H16">
            <v>12.96</v>
          </cell>
          <cell r="I16" t="str">
            <v>NE</v>
          </cell>
          <cell r="J16">
            <v>30.6</v>
          </cell>
          <cell r="K16">
            <v>0</v>
          </cell>
        </row>
        <row r="17">
          <cell r="B17">
            <v>29.295833333333334</v>
          </cell>
          <cell r="C17">
            <v>35</v>
          </cell>
          <cell r="D17">
            <v>24.8</v>
          </cell>
          <cell r="E17">
            <v>57.083333333333336</v>
          </cell>
          <cell r="F17">
            <v>74</v>
          </cell>
          <cell r="G17">
            <v>34</v>
          </cell>
          <cell r="H17">
            <v>14.4</v>
          </cell>
          <cell r="I17" t="str">
            <v>NE</v>
          </cell>
          <cell r="J17">
            <v>34.92</v>
          </cell>
          <cell r="K17">
            <v>0</v>
          </cell>
        </row>
        <row r="18">
          <cell r="B18">
            <v>25.929166666666664</v>
          </cell>
          <cell r="C18">
            <v>29.4</v>
          </cell>
          <cell r="D18">
            <v>23.4</v>
          </cell>
          <cell r="E18">
            <v>78</v>
          </cell>
          <cell r="F18">
            <v>89</v>
          </cell>
          <cell r="G18">
            <v>63</v>
          </cell>
          <cell r="H18">
            <v>17.64</v>
          </cell>
          <cell r="I18" t="str">
            <v>N</v>
          </cell>
          <cell r="J18">
            <v>39.96</v>
          </cell>
          <cell r="K18">
            <v>0.2</v>
          </cell>
        </row>
        <row r="19">
          <cell r="B19">
            <v>25.424999999999997</v>
          </cell>
          <cell r="C19">
            <v>31.6</v>
          </cell>
          <cell r="D19">
            <v>22</v>
          </cell>
          <cell r="E19">
            <v>81.375</v>
          </cell>
          <cell r="F19">
            <v>95</v>
          </cell>
          <cell r="G19">
            <v>55</v>
          </cell>
          <cell r="H19">
            <v>13.32</v>
          </cell>
          <cell r="I19" t="str">
            <v>N</v>
          </cell>
          <cell r="J19">
            <v>24.48</v>
          </cell>
          <cell r="K19">
            <v>0</v>
          </cell>
        </row>
        <row r="20">
          <cell r="B20">
            <v>24.570833333333329</v>
          </cell>
          <cell r="C20">
            <v>30</v>
          </cell>
          <cell r="D20">
            <v>20.8</v>
          </cell>
          <cell r="E20">
            <v>83.625</v>
          </cell>
          <cell r="F20">
            <v>93</v>
          </cell>
          <cell r="G20">
            <v>63</v>
          </cell>
          <cell r="H20">
            <v>20.88</v>
          </cell>
          <cell r="I20" t="str">
            <v>L</v>
          </cell>
          <cell r="J20">
            <v>35.28</v>
          </cell>
          <cell r="K20">
            <v>23</v>
          </cell>
        </row>
        <row r="21">
          <cell r="B21">
            <v>25.270833333333332</v>
          </cell>
          <cell r="C21">
            <v>31.3</v>
          </cell>
          <cell r="D21">
            <v>21.9</v>
          </cell>
          <cell r="E21">
            <v>70.916666666666671</v>
          </cell>
          <cell r="F21">
            <v>83</v>
          </cell>
          <cell r="G21">
            <v>50</v>
          </cell>
          <cell r="H21">
            <v>27</v>
          </cell>
          <cell r="I21" t="str">
            <v>NE</v>
          </cell>
          <cell r="J21">
            <v>55.080000000000005</v>
          </cell>
          <cell r="K21">
            <v>0</v>
          </cell>
        </row>
        <row r="22">
          <cell r="B22">
            <v>24.074999999999999</v>
          </cell>
          <cell r="C22">
            <v>29.4</v>
          </cell>
          <cell r="D22">
            <v>17.8</v>
          </cell>
          <cell r="E22">
            <v>82.375</v>
          </cell>
          <cell r="F22">
            <v>96</v>
          </cell>
          <cell r="G22">
            <v>62</v>
          </cell>
          <cell r="H22">
            <v>34.200000000000003</v>
          </cell>
          <cell r="I22" t="str">
            <v>N</v>
          </cell>
          <cell r="J22">
            <v>55.800000000000004</v>
          </cell>
          <cell r="K22">
            <v>5</v>
          </cell>
        </row>
        <row r="23">
          <cell r="B23">
            <v>21.504166666666674</v>
          </cell>
          <cell r="C23">
            <v>28.2</v>
          </cell>
          <cell r="D23">
            <v>17.7</v>
          </cell>
          <cell r="E23">
            <v>79.666666666666671</v>
          </cell>
          <cell r="F23">
            <v>97</v>
          </cell>
          <cell r="G23">
            <v>57</v>
          </cell>
          <cell r="H23">
            <v>23.040000000000003</v>
          </cell>
          <cell r="I23" t="str">
            <v>NE</v>
          </cell>
          <cell r="J23">
            <v>39.6</v>
          </cell>
          <cell r="K23">
            <v>15.000000000000002</v>
          </cell>
        </row>
        <row r="24">
          <cell r="B24">
            <v>23.837500000000006</v>
          </cell>
          <cell r="C24">
            <v>29</v>
          </cell>
          <cell r="D24">
            <v>20.7</v>
          </cell>
          <cell r="E24">
            <v>75.75</v>
          </cell>
          <cell r="F24">
            <v>89</v>
          </cell>
          <cell r="G24">
            <v>54</v>
          </cell>
          <cell r="H24">
            <v>15.120000000000001</v>
          </cell>
          <cell r="I24" t="str">
            <v>L</v>
          </cell>
          <cell r="J24">
            <v>27.36</v>
          </cell>
          <cell r="K24">
            <v>0</v>
          </cell>
        </row>
        <row r="25">
          <cell r="B25">
            <v>25.912500000000005</v>
          </cell>
          <cell r="C25">
            <v>31.2</v>
          </cell>
          <cell r="D25">
            <v>23.2</v>
          </cell>
          <cell r="E25">
            <v>68.333333333333329</v>
          </cell>
          <cell r="F25">
            <v>80</v>
          </cell>
          <cell r="G25">
            <v>46</v>
          </cell>
          <cell r="H25">
            <v>21.96</v>
          </cell>
          <cell r="I25" t="str">
            <v>L</v>
          </cell>
          <cell r="J25">
            <v>39.96</v>
          </cell>
          <cell r="K25">
            <v>0</v>
          </cell>
        </row>
        <row r="26">
          <cell r="B26">
            <v>24.662499999999998</v>
          </cell>
          <cell r="C26">
            <v>31.8</v>
          </cell>
          <cell r="D26">
            <v>20.9</v>
          </cell>
          <cell r="E26">
            <v>79.25</v>
          </cell>
          <cell r="F26">
            <v>94</v>
          </cell>
          <cell r="G26">
            <v>54</v>
          </cell>
          <cell r="H26">
            <v>18.36</v>
          </cell>
          <cell r="I26" t="str">
            <v>N</v>
          </cell>
          <cell r="J26">
            <v>38.519999999999996</v>
          </cell>
          <cell r="K26">
            <v>0.60000000000000009</v>
          </cell>
        </row>
        <row r="27">
          <cell r="B27">
            <v>22.608333333333334</v>
          </cell>
          <cell r="C27">
            <v>24.6</v>
          </cell>
          <cell r="D27">
            <v>19.600000000000001</v>
          </cell>
          <cell r="E27">
            <v>89.833333333333329</v>
          </cell>
          <cell r="F27">
            <v>96</v>
          </cell>
          <cell r="G27">
            <v>81</v>
          </cell>
          <cell r="H27">
            <v>15.120000000000001</v>
          </cell>
          <cell r="I27" t="str">
            <v>N</v>
          </cell>
          <cell r="J27">
            <v>34.56</v>
          </cell>
          <cell r="K27">
            <v>32.200000000000003</v>
          </cell>
        </row>
        <row r="28">
          <cell r="B28">
            <v>23.0625</v>
          </cell>
          <cell r="C28">
            <v>28.3</v>
          </cell>
          <cell r="D28">
            <v>20.9</v>
          </cell>
          <cell r="E28">
            <v>86.416666666666671</v>
          </cell>
          <cell r="F28">
            <v>97</v>
          </cell>
          <cell r="G28">
            <v>62</v>
          </cell>
          <cell r="H28">
            <v>14.04</v>
          </cell>
          <cell r="I28" t="str">
            <v>N</v>
          </cell>
          <cell r="J28">
            <v>25.92</v>
          </cell>
          <cell r="K28">
            <v>2.0000000000000004</v>
          </cell>
        </row>
        <row r="29">
          <cell r="B29">
            <v>24.433333333333334</v>
          </cell>
          <cell r="C29">
            <v>31.3</v>
          </cell>
          <cell r="D29">
            <v>18.899999999999999</v>
          </cell>
          <cell r="E29">
            <v>69.75</v>
          </cell>
          <cell r="F29">
            <v>91</v>
          </cell>
          <cell r="G29">
            <v>43</v>
          </cell>
          <cell r="H29">
            <v>16.920000000000002</v>
          </cell>
          <cell r="I29" t="str">
            <v>N</v>
          </cell>
          <cell r="J29">
            <v>28.8</v>
          </cell>
          <cell r="K29">
            <v>0</v>
          </cell>
        </row>
        <row r="30">
          <cell r="B30">
            <v>27.041666666666668</v>
          </cell>
          <cell r="C30">
            <v>34</v>
          </cell>
          <cell r="D30">
            <v>21.4</v>
          </cell>
          <cell r="E30">
            <v>59.291666666666664</v>
          </cell>
          <cell r="F30">
            <v>81</v>
          </cell>
          <cell r="G30">
            <v>34</v>
          </cell>
          <cell r="H30">
            <v>18.36</v>
          </cell>
          <cell r="I30" t="str">
            <v>SE</v>
          </cell>
          <cell r="J30">
            <v>31.680000000000003</v>
          </cell>
          <cell r="K30">
            <v>0</v>
          </cell>
        </row>
        <row r="31">
          <cell r="B31">
            <v>27.941666666666663</v>
          </cell>
          <cell r="C31">
            <v>33.700000000000003</v>
          </cell>
          <cell r="D31">
            <v>23.5</v>
          </cell>
          <cell r="E31">
            <v>59.166666666666664</v>
          </cell>
          <cell r="F31">
            <v>79</v>
          </cell>
          <cell r="G31">
            <v>36</v>
          </cell>
          <cell r="H31">
            <v>24.12</v>
          </cell>
          <cell r="I31" t="str">
            <v>L</v>
          </cell>
          <cell r="J31">
            <v>46.440000000000005</v>
          </cell>
          <cell r="K31">
            <v>0</v>
          </cell>
        </row>
        <row r="32">
          <cell r="B32">
            <v>27.683333333333341</v>
          </cell>
          <cell r="C32">
            <v>32</v>
          </cell>
          <cell r="D32">
            <v>24.1</v>
          </cell>
          <cell r="E32">
            <v>58.875</v>
          </cell>
          <cell r="F32">
            <v>69</v>
          </cell>
          <cell r="G32">
            <v>42</v>
          </cell>
          <cell r="H32">
            <v>20.88</v>
          </cell>
          <cell r="I32" t="str">
            <v>L</v>
          </cell>
          <cell r="J32">
            <v>36.72</v>
          </cell>
          <cell r="K32">
            <v>0</v>
          </cell>
        </row>
        <row r="33">
          <cell r="B33">
            <v>24.837499999999991</v>
          </cell>
          <cell r="C33">
            <v>29.3</v>
          </cell>
          <cell r="D33">
            <v>21.5</v>
          </cell>
          <cell r="E33">
            <v>76.375</v>
          </cell>
          <cell r="F33">
            <v>92</v>
          </cell>
          <cell r="G33">
            <v>59</v>
          </cell>
          <cell r="H33">
            <v>15.840000000000002</v>
          </cell>
          <cell r="I33" t="str">
            <v>N</v>
          </cell>
          <cell r="J33">
            <v>37.440000000000005</v>
          </cell>
          <cell r="K33">
            <v>0.60000000000000009</v>
          </cell>
        </row>
        <row r="34">
          <cell r="B34">
            <v>23.554166666666664</v>
          </cell>
          <cell r="C34">
            <v>27.7</v>
          </cell>
          <cell r="D34">
            <v>20.100000000000001</v>
          </cell>
          <cell r="E34">
            <v>83.875</v>
          </cell>
          <cell r="F34">
            <v>97</v>
          </cell>
          <cell r="G34">
            <v>69</v>
          </cell>
          <cell r="H34">
            <v>17.64</v>
          </cell>
          <cell r="I34" t="str">
            <v>N</v>
          </cell>
          <cell r="J34">
            <v>47.519999999999996</v>
          </cell>
          <cell r="K34">
            <v>29.4</v>
          </cell>
        </row>
      </sheetData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25.495833333333326</v>
          </cell>
          <cell r="C5">
            <v>33.799999999999997</v>
          </cell>
          <cell r="D5">
            <v>20.5</v>
          </cell>
          <cell r="E5">
            <v>71.083333333333329</v>
          </cell>
          <cell r="F5">
            <v>97</v>
          </cell>
          <cell r="G5">
            <v>41</v>
          </cell>
          <cell r="H5">
            <v>34.200000000000003</v>
          </cell>
          <cell r="I5" t="str">
            <v>NO</v>
          </cell>
          <cell r="J5">
            <v>74.160000000000011</v>
          </cell>
          <cell r="K5">
            <v>27.2</v>
          </cell>
        </row>
        <row r="6">
          <cell r="B6">
            <v>24.329166666666662</v>
          </cell>
          <cell r="C6">
            <v>30.5</v>
          </cell>
          <cell r="D6">
            <v>21</v>
          </cell>
          <cell r="E6">
            <v>81.083333333333329</v>
          </cell>
          <cell r="F6">
            <v>98</v>
          </cell>
          <cell r="G6">
            <v>56</v>
          </cell>
          <cell r="H6">
            <v>10.44</v>
          </cell>
          <cell r="I6" t="str">
            <v>SE</v>
          </cell>
          <cell r="J6">
            <v>45.72</v>
          </cell>
          <cell r="K6">
            <v>2.2000000000000002</v>
          </cell>
        </row>
        <row r="7">
          <cell r="B7">
            <v>25.191666666666663</v>
          </cell>
          <cell r="C7">
            <v>33.5</v>
          </cell>
          <cell r="D7">
            <v>20.399999999999999</v>
          </cell>
          <cell r="E7">
            <v>77.375</v>
          </cell>
          <cell r="F7">
            <v>97</v>
          </cell>
          <cell r="G7">
            <v>40</v>
          </cell>
          <cell r="H7">
            <v>21.96</v>
          </cell>
          <cell r="I7" t="str">
            <v>NO</v>
          </cell>
          <cell r="J7">
            <v>53.64</v>
          </cell>
          <cell r="K7">
            <v>0</v>
          </cell>
        </row>
        <row r="8">
          <cell r="B8">
            <v>23.737500000000001</v>
          </cell>
          <cell r="C8">
            <v>27.3</v>
          </cell>
          <cell r="D8">
            <v>21.4</v>
          </cell>
          <cell r="E8">
            <v>85.666666666666671</v>
          </cell>
          <cell r="F8">
            <v>97</v>
          </cell>
          <cell r="G8">
            <v>67</v>
          </cell>
          <cell r="H8">
            <v>13.32</v>
          </cell>
          <cell r="I8" t="str">
            <v>O</v>
          </cell>
          <cell r="J8">
            <v>23.400000000000002</v>
          </cell>
          <cell r="K8">
            <v>23.4</v>
          </cell>
        </row>
        <row r="9">
          <cell r="B9">
            <v>24.529166666666669</v>
          </cell>
          <cell r="C9">
            <v>29.3</v>
          </cell>
          <cell r="D9">
            <v>21.3</v>
          </cell>
          <cell r="E9">
            <v>83.375</v>
          </cell>
          <cell r="F9">
            <v>98</v>
          </cell>
          <cell r="G9">
            <v>56</v>
          </cell>
          <cell r="H9">
            <v>15.120000000000001</v>
          </cell>
          <cell r="I9" t="str">
            <v>NO</v>
          </cell>
          <cell r="J9">
            <v>25.2</v>
          </cell>
          <cell r="K9">
            <v>4</v>
          </cell>
        </row>
        <row r="10">
          <cell r="B10">
            <v>24.958333333333332</v>
          </cell>
          <cell r="C10">
            <v>31.7</v>
          </cell>
          <cell r="D10">
            <v>20.399999999999999</v>
          </cell>
          <cell r="E10">
            <v>81.083333333333329</v>
          </cell>
          <cell r="F10">
            <v>98</v>
          </cell>
          <cell r="G10">
            <v>49</v>
          </cell>
          <cell r="H10">
            <v>12.24</v>
          </cell>
          <cell r="I10" t="str">
            <v>SE</v>
          </cell>
          <cell r="J10">
            <v>59.4</v>
          </cell>
          <cell r="K10">
            <v>32.4</v>
          </cell>
        </row>
        <row r="11">
          <cell r="B11">
            <v>24.433333333333334</v>
          </cell>
          <cell r="C11">
            <v>29.3</v>
          </cell>
          <cell r="D11">
            <v>21.9</v>
          </cell>
          <cell r="E11">
            <v>84.166666666666671</v>
          </cell>
          <cell r="F11">
            <v>98</v>
          </cell>
          <cell r="G11">
            <v>58</v>
          </cell>
          <cell r="H11">
            <v>19.079999999999998</v>
          </cell>
          <cell r="I11" t="str">
            <v>NE</v>
          </cell>
          <cell r="J11">
            <v>34.56</v>
          </cell>
          <cell r="K11">
            <v>0.2</v>
          </cell>
        </row>
        <row r="12">
          <cell r="B12">
            <v>21.820833333333336</v>
          </cell>
          <cell r="C12">
            <v>24.2</v>
          </cell>
          <cell r="D12">
            <v>20.8</v>
          </cell>
          <cell r="E12">
            <v>95.666666666666671</v>
          </cell>
          <cell r="F12">
            <v>99</v>
          </cell>
          <cell r="G12">
            <v>85</v>
          </cell>
          <cell r="H12">
            <v>18.36</v>
          </cell>
          <cell r="I12" t="str">
            <v>SE</v>
          </cell>
          <cell r="J12">
            <v>34.92</v>
          </cell>
          <cell r="K12">
            <v>63.8</v>
          </cell>
        </row>
        <row r="13">
          <cell r="B13">
            <v>21.566666666666663</v>
          </cell>
          <cell r="C13">
            <v>25.2</v>
          </cell>
          <cell r="D13">
            <v>19.399999999999999</v>
          </cell>
          <cell r="E13">
            <v>94.708333333333329</v>
          </cell>
          <cell r="F13">
            <v>99</v>
          </cell>
          <cell r="G13">
            <v>80</v>
          </cell>
          <cell r="H13">
            <v>18.720000000000002</v>
          </cell>
          <cell r="I13" t="str">
            <v>SE</v>
          </cell>
          <cell r="J13">
            <v>43.2</v>
          </cell>
          <cell r="K13">
            <v>26.6</v>
          </cell>
        </row>
        <row r="14">
          <cell r="B14">
            <v>24.641666666666669</v>
          </cell>
          <cell r="C14">
            <v>31.4</v>
          </cell>
          <cell r="D14">
            <v>21.4</v>
          </cell>
          <cell r="E14">
            <v>82.708333333333329</v>
          </cell>
          <cell r="F14">
            <v>98</v>
          </cell>
          <cell r="G14">
            <v>51</v>
          </cell>
          <cell r="H14">
            <v>8.2799999999999994</v>
          </cell>
          <cell r="I14" t="str">
            <v>N</v>
          </cell>
          <cell r="J14">
            <v>20.16</v>
          </cell>
          <cell r="K14">
            <v>3.8000000000000003</v>
          </cell>
        </row>
        <row r="15">
          <cell r="B15">
            <v>27.070833333333329</v>
          </cell>
          <cell r="C15">
            <v>34.799999999999997</v>
          </cell>
          <cell r="D15">
            <v>21.4</v>
          </cell>
          <cell r="E15">
            <v>71.166666666666671</v>
          </cell>
          <cell r="F15">
            <v>97</v>
          </cell>
          <cell r="G15">
            <v>36</v>
          </cell>
          <cell r="H15">
            <v>14.04</v>
          </cell>
          <cell r="I15" t="str">
            <v>O</v>
          </cell>
          <cell r="J15">
            <v>24.840000000000003</v>
          </cell>
          <cell r="K15">
            <v>0</v>
          </cell>
        </row>
        <row r="16">
          <cell r="B16">
            <v>27.658333333333331</v>
          </cell>
          <cell r="C16">
            <v>35</v>
          </cell>
          <cell r="D16">
            <v>20.8</v>
          </cell>
          <cell r="E16">
            <v>64.5</v>
          </cell>
          <cell r="F16">
            <v>95</v>
          </cell>
          <cell r="G16">
            <v>32</v>
          </cell>
          <cell r="H16">
            <v>9.7200000000000006</v>
          </cell>
          <cell r="I16" t="str">
            <v>SO</v>
          </cell>
          <cell r="J16">
            <v>25.56</v>
          </cell>
          <cell r="K16">
            <v>0</v>
          </cell>
        </row>
        <row r="17">
          <cell r="B17">
            <v>28.104166666666668</v>
          </cell>
          <cell r="C17">
            <v>35.4</v>
          </cell>
          <cell r="D17">
            <v>21</v>
          </cell>
          <cell r="E17">
            <v>61.875</v>
          </cell>
          <cell r="F17">
            <v>91</v>
          </cell>
          <cell r="G17">
            <v>31</v>
          </cell>
          <cell r="H17">
            <v>15.120000000000001</v>
          </cell>
          <cell r="I17" t="str">
            <v>SO</v>
          </cell>
          <cell r="J17">
            <v>28.44</v>
          </cell>
          <cell r="K17">
            <v>0</v>
          </cell>
        </row>
        <row r="18">
          <cell r="B18">
            <v>26.908333333333335</v>
          </cell>
          <cell r="C18">
            <v>34.6</v>
          </cell>
          <cell r="D18">
            <v>22</v>
          </cell>
          <cell r="E18">
            <v>72.833333333333329</v>
          </cell>
          <cell r="F18">
            <v>97</v>
          </cell>
          <cell r="G18">
            <v>37</v>
          </cell>
          <cell r="H18">
            <v>23.759999999999998</v>
          </cell>
          <cell r="I18" t="str">
            <v>NO</v>
          </cell>
          <cell r="J18">
            <v>40.32</v>
          </cell>
          <cell r="K18">
            <v>25.8</v>
          </cell>
        </row>
        <row r="19">
          <cell r="B19">
            <v>26.208333333333339</v>
          </cell>
          <cell r="C19">
            <v>32.700000000000003</v>
          </cell>
          <cell r="D19">
            <v>22.3</v>
          </cell>
          <cell r="E19">
            <v>79.458333333333329</v>
          </cell>
          <cell r="F19">
            <v>98</v>
          </cell>
          <cell r="G19">
            <v>48</v>
          </cell>
          <cell r="H19">
            <v>7.5600000000000005</v>
          </cell>
          <cell r="I19" t="str">
            <v>NO</v>
          </cell>
          <cell r="J19">
            <v>18.720000000000002</v>
          </cell>
          <cell r="K19">
            <v>1.5999999999999999</v>
          </cell>
        </row>
        <row r="20">
          <cell r="B20">
            <v>25.020833333333339</v>
          </cell>
          <cell r="C20">
            <v>33.1</v>
          </cell>
          <cell r="D20">
            <v>19.7</v>
          </cell>
          <cell r="E20">
            <v>84.083333333333329</v>
          </cell>
          <cell r="F20">
            <v>98</v>
          </cell>
          <cell r="G20">
            <v>50</v>
          </cell>
          <cell r="H20">
            <v>19.440000000000001</v>
          </cell>
          <cell r="I20" t="str">
            <v>NO</v>
          </cell>
          <cell r="J20">
            <v>40.680000000000007</v>
          </cell>
          <cell r="K20">
            <v>61.2</v>
          </cell>
        </row>
        <row r="21">
          <cell r="B21">
            <v>23.266666666666666</v>
          </cell>
          <cell r="C21">
            <v>29.1</v>
          </cell>
          <cell r="D21">
            <v>20.8</v>
          </cell>
          <cell r="E21">
            <v>88.708333333333329</v>
          </cell>
          <cell r="F21">
            <v>99</v>
          </cell>
          <cell r="G21">
            <v>65</v>
          </cell>
          <cell r="H21">
            <v>16.2</v>
          </cell>
          <cell r="I21" t="str">
            <v>L</v>
          </cell>
          <cell r="J21">
            <v>28.8</v>
          </cell>
          <cell r="K21">
            <v>8.5999999999999979</v>
          </cell>
        </row>
        <row r="22">
          <cell r="B22">
            <v>23.962500000000002</v>
          </cell>
          <cell r="C22">
            <v>30.3</v>
          </cell>
          <cell r="D22">
            <v>21.4</v>
          </cell>
          <cell r="E22">
            <v>85.25</v>
          </cell>
          <cell r="F22">
            <v>96</v>
          </cell>
          <cell r="G22">
            <v>59</v>
          </cell>
          <cell r="H22">
            <v>13.68</v>
          </cell>
          <cell r="I22" t="str">
            <v>NO</v>
          </cell>
          <cell r="J22">
            <v>36.36</v>
          </cell>
          <cell r="K22">
            <v>18.2</v>
          </cell>
        </row>
        <row r="23">
          <cell r="B23">
            <v>23.512499999999992</v>
          </cell>
          <cell r="C23">
            <v>28.4</v>
          </cell>
          <cell r="D23">
            <v>21.2</v>
          </cell>
          <cell r="E23">
            <v>88.916666666666671</v>
          </cell>
          <cell r="F23">
            <v>99</v>
          </cell>
          <cell r="G23">
            <v>64</v>
          </cell>
          <cell r="H23">
            <v>14.4</v>
          </cell>
          <cell r="I23" t="str">
            <v>NO</v>
          </cell>
          <cell r="J23">
            <v>30.96</v>
          </cell>
          <cell r="K23">
            <v>30.200000000000003</v>
          </cell>
        </row>
        <row r="24">
          <cell r="B24">
            <v>23.975000000000005</v>
          </cell>
          <cell r="C24">
            <v>27.9</v>
          </cell>
          <cell r="D24">
            <v>21.7</v>
          </cell>
          <cell r="E24">
            <v>86.708333333333329</v>
          </cell>
          <cell r="F24">
            <v>99</v>
          </cell>
          <cell r="G24">
            <v>67</v>
          </cell>
          <cell r="H24">
            <v>7.9200000000000008</v>
          </cell>
          <cell r="I24" t="str">
            <v>SE</v>
          </cell>
          <cell r="J24">
            <v>16.2</v>
          </cell>
          <cell r="K24">
            <v>0.2</v>
          </cell>
        </row>
        <row r="25">
          <cell r="B25">
            <v>23.612500000000001</v>
          </cell>
          <cell r="C25">
            <v>27.7</v>
          </cell>
          <cell r="D25">
            <v>22.3</v>
          </cell>
          <cell r="E25">
            <v>87.958333333333329</v>
          </cell>
          <cell r="F25">
            <v>96</v>
          </cell>
          <cell r="G25">
            <v>69</v>
          </cell>
          <cell r="H25">
            <v>10.44</v>
          </cell>
          <cell r="I25" t="str">
            <v>SE</v>
          </cell>
          <cell r="J25">
            <v>22.32</v>
          </cell>
          <cell r="K25">
            <v>6.6000000000000005</v>
          </cell>
        </row>
        <row r="26">
          <cell r="B26">
            <v>26.112500000000001</v>
          </cell>
          <cell r="C26">
            <v>32.200000000000003</v>
          </cell>
          <cell r="D26">
            <v>21.6</v>
          </cell>
          <cell r="E26">
            <v>75.625</v>
          </cell>
          <cell r="F26">
            <v>100</v>
          </cell>
          <cell r="G26">
            <v>42</v>
          </cell>
          <cell r="H26">
            <v>14.04</v>
          </cell>
          <cell r="I26" t="str">
            <v>NO</v>
          </cell>
          <cell r="J26">
            <v>31.319999999999997</v>
          </cell>
          <cell r="K26">
            <v>0</v>
          </cell>
        </row>
        <row r="27">
          <cell r="B27">
            <v>25.845833333333328</v>
          </cell>
          <cell r="C27">
            <v>29.8</v>
          </cell>
          <cell r="D27">
            <v>22.5</v>
          </cell>
          <cell r="E27">
            <v>73.416666666666671</v>
          </cell>
          <cell r="F27">
            <v>94</v>
          </cell>
          <cell r="G27">
            <v>52</v>
          </cell>
          <cell r="H27">
            <v>16.559999999999999</v>
          </cell>
          <cell r="I27" t="str">
            <v>NO</v>
          </cell>
          <cell r="J27">
            <v>35.64</v>
          </cell>
          <cell r="K27">
            <v>0</v>
          </cell>
        </row>
        <row r="28">
          <cell r="B28">
            <v>24.36666666666666</v>
          </cell>
          <cell r="C28">
            <v>30.6</v>
          </cell>
          <cell r="D28">
            <v>21.8</v>
          </cell>
          <cell r="E28">
            <v>82.416666666666671</v>
          </cell>
          <cell r="F28">
            <v>98</v>
          </cell>
          <cell r="G28">
            <v>55</v>
          </cell>
          <cell r="H28">
            <v>12.96</v>
          </cell>
          <cell r="I28" t="str">
            <v>SE</v>
          </cell>
          <cell r="J28">
            <v>25.92</v>
          </cell>
          <cell r="K28">
            <v>2.4</v>
          </cell>
        </row>
        <row r="29">
          <cell r="B29">
            <v>25.212500000000002</v>
          </cell>
          <cell r="C29">
            <v>32.1</v>
          </cell>
          <cell r="D29">
            <v>20.6</v>
          </cell>
          <cell r="E29">
            <v>76.208333333333329</v>
          </cell>
          <cell r="F29">
            <v>97</v>
          </cell>
          <cell r="G29">
            <v>47</v>
          </cell>
          <cell r="H29">
            <v>12.24</v>
          </cell>
          <cell r="I29" t="str">
            <v>NO</v>
          </cell>
          <cell r="J29">
            <v>26.28</v>
          </cell>
          <cell r="K29">
            <v>1.8</v>
          </cell>
        </row>
        <row r="30">
          <cell r="B30">
            <v>25.754166666666663</v>
          </cell>
          <cell r="C30">
            <v>31.1</v>
          </cell>
          <cell r="D30">
            <v>20.9</v>
          </cell>
          <cell r="E30">
            <v>71.958333333333329</v>
          </cell>
          <cell r="F30">
            <v>98</v>
          </cell>
          <cell r="G30">
            <v>47</v>
          </cell>
          <cell r="H30">
            <v>17.64</v>
          </cell>
          <cell r="I30" t="str">
            <v>L</v>
          </cell>
          <cell r="J30">
            <v>37.800000000000004</v>
          </cell>
          <cell r="K30">
            <v>0</v>
          </cell>
        </row>
        <row r="31">
          <cell r="B31">
            <v>26.045833333333331</v>
          </cell>
          <cell r="C31">
            <v>32.200000000000003</v>
          </cell>
          <cell r="D31">
            <v>20.8</v>
          </cell>
          <cell r="E31">
            <v>69.583333333333329</v>
          </cell>
          <cell r="F31">
            <v>93</v>
          </cell>
          <cell r="G31">
            <v>42</v>
          </cell>
          <cell r="H31">
            <v>14.76</v>
          </cell>
          <cell r="I31" t="str">
            <v>L</v>
          </cell>
          <cell r="J31">
            <v>29.16</v>
          </cell>
          <cell r="K31">
            <v>0</v>
          </cell>
        </row>
        <row r="32">
          <cell r="B32">
            <v>26.837500000000006</v>
          </cell>
          <cell r="C32">
            <v>33.299999999999997</v>
          </cell>
          <cell r="D32">
            <v>20.6</v>
          </cell>
          <cell r="E32">
            <v>61.75</v>
          </cell>
          <cell r="F32">
            <v>88</v>
          </cell>
          <cell r="G32">
            <v>36</v>
          </cell>
          <cell r="H32">
            <v>17.28</v>
          </cell>
          <cell r="I32" t="str">
            <v>SE</v>
          </cell>
          <cell r="J32">
            <v>36.72</v>
          </cell>
          <cell r="K32">
            <v>0</v>
          </cell>
        </row>
        <row r="33">
          <cell r="B33">
            <v>25.583333333333332</v>
          </cell>
          <cell r="C33">
            <v>30.8</v>
          </cell>
          <cell r="D33">
            <v>21.2</v>
          </cell>
          <cell r="E33">
            <v>70.666666666666671</v>
          </cell>
          <cell r="F33">
            <v>87</v>
          </cell>
          <cell r="G33">
            <v>52</v>
          </cell>
          <cell r="H33">
            <v>12.6</v>
          </cell>
          <cell r="I33" t="str">
            <v>NO</v>
          </cell>
          <cell r="J33">
            <v>28.08</v>
          </cell>
          <cell r="K33">
            <v>0</v>
          </cell>
        </row>
        <row r="34">
          <cell r="B34">
            <v>24.525000000000002</v>
          </cell>
          <cell r="C34">
            <v>30.6</v>
          </cell>
          <cell r="D34">
            <v>22</v>
          </cell>
          <cell r="E34">
            <v>78.5</v>
          </cell>
          <cell r="F34">
            <v>92</v>
          </cell>
          <cell r="G34">
            <v>54</v>
          </cell>
          <cell r="H34">
            <v>10.8</v>
          </cell>
          <cell r="I34" t="str">
            <v>NO</v>
          </cell>
          <cell r="J34">
            <v>42.12</v>
          </cell>
          <cell r="K34">
            <v>3</v>
          </cell>
        </row>
      </sheetData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23.400000000000002</v>
          </cell>
          <cell r="C5">
            <v>31.9</v>
          </cell>
          <cell r="D5">
            <v>18.600000000000001</v>
          </cell>
          <cell r="E5">
            <v>74.5</v>
          </cell>
          <cell r="F5">
            <v>94</v>
          </cell>
          <cell r="G5">
            <v>38</v>
          </cell>
          <cell r="H5">
            <v>18</v>
          </cell>
          <cell r="I5" t="str">
            <v>SO</v>
          </cell>
          <cell r="J5">
            <v>59.04</v>
          </cell>
          <cell r="K5">
            <v>10.199999999999999</v>
          </cell>
        </row>
        <row r="6">
          <cell r="B6">
            <v>22.154166666666669</v>
          </cell>
          <cell r="C6">
            <v>29.5</v>
          </cell>
          <cell r="D6">
            <v>19.100000000000001</v>
          </cell>
          <cell r="E6">
            <v>83.375</v>
          </cell>
          <cell r="F6">
            <v>93</v>
          </cell>
          <cell r="G6">
            <v>50</v>
          </cell>
          <cell r="H6">
            <v>18</v>
          </cell>
          <cell r="I6" t="str">
            <v>SO</v>
          </cell>
          <cell r="J6">
            <v>45</v>
          </cell>
          <cell r="K6">
            <v>1.5999999999999999</v>
          </cell>
        </row>
        <row r="7">
          <cell r="B7">
            <v>22.829166666666666</v>
          </cell>
          <cell r="C7">
            <v>28.8</v>
          </cell>
          <cell r="D7">
            <v>20</v>
          </cell>
          <cell r="E7">
            <v>81.791666666666671</v>
          </cell>
          <cell r="F7">
            <v>92</v>
          </cell>
          <cell r="G7">
            <v>57</v>
          </cell>
          <cell r="H7">
            <v>14.04</v>
          </cell>
          <cell r="I7" t="str">
            <v>SO</v>
          </cell>
          <cell r="J7">
            <v>50.04</v>
          </cell>
          <cell r="K7">
            <v>8.4</v>
          </cell>
        </row>
        <row r="8">
          <cell r="B8">
            <v>21.637499999999999</v>
          </cell>
          <cell r="C8">
            <v>24.5</v>
          </cell>
          <cell r="D8">
            <v>20.100000000000001</v>
          </cell>
          <cell r="E8">
            <v>87.625</v>
          </cell>
          <cell r="F8">
            <v>94</v>
          </cell>
          <cell r="G8">
            <v>71</v>
          </cell>
          <cell r="H8">
            <v>21.240000000000002</v>
          </cell>
          <cell r="I8" t="str">
            <v>SE</v>
          </cell>
          <cell r="J8">
            <v>36.72</v>
          </cell>
          <cell r="K8">
            <v>38.800000000000004</v>
          </cell>
        </row>
        <row r="9">
          <cell r="B9">
            <v>22.366666666666664</v>
          </cell>
          <cell r="C9">
            <v>27.3</v>
          </cell>
          <cell r="D9">
            <v>20.2</v>
          </cell>
          <cell r="E9">
            <v>85.541666666666671</v>
          </cell>
          <cell r="F9">
            <v>95</v>
          </cell>
          <cell r="G9">
            <v>60</v>
          </cell>
          <cell r="H9">
            <v>12.6</v>
          </cell>
          <cell r="I9" t="str">
            <v>NE</v>
          </cell>
          <cell r="J9">
            <v>31.680000000000003</v>
          </cell>
          <cell r="K9">
            <v>2.6</v>
          </cell>
        </row>
        <row r="10">
          <cell r="B10">
            <v>23.429166666666671</v>
          </cell>
          <cell r="C10">
            <v>28.1</v>
          </cell>
          <cell r="D10">
            <v>19.7</v>
          </cell>
          <cell r="E10">
            <v>77.958333333333329</v>
          </cell>
          <cell r="F10">
            <v>91</v>
          </cell>
          <cell r="G10">
            <v>52</v>
          </cell>
          <cell r="H10">
            <v>13.68</v>
          </cell>
          <cell r="I10" t="str">
            <v>N</v>
          </cell>
          <cell r="J10">
            <v>29.16</v>
          </cell>
          <cell r="K10">
            <v>0</v>
          </cell>
        </row>
        <row r="11">
          <cell r="B11">
            <v>22.912499999999998</v>
          </cell>
          <cell r="C11">
            <v>27.5</v>
          </cell>
          <cell r="D11">
            <v>19.7</v>
          </cell>
          <cell r="E11">
            <v>82.666666666666671</v>
          </cell>
          <cell r="F11">
            <v>94</v>
          </cell>
          <cell r="G11">
            <v>61</v>
          </cell>
          <cell r="H11">
            <v>21.6</v>
          </cell>
          <cell r="I11" t="str">
            <v>NO</v>
          </cell>
          <cell r="J11">
            <v>39.6</v>
          </cell>
          <cell r="K11">
            <v>1.7999999999999998</v>
          </cell>
        </row>
        <row r="12">
          <cell r="B12">
            <v>21.004166666666666</v>
          </cell>
          <cell r="C12">
            <v>24.5</v>
          </cell>
          <cell r="D12">
            <v>19.8</v>
          </cell>
          <cell r="E12">
            <v>90.291666666666671</v>
          </cell>
          <cell r="F12">
            <v>94</v>
          </cell>
          <cell r="G12">
            <v>75</v>
          </cell>
          <cell r="H12">
            <v>20.52</v>
          </cell>
          <cell r="I12" t="str">
            <v>NO</v>
          </cell>
          <cell r="J12">
            <v>37.080000000000005</v>
          </cell>
          <cell r="K12">
            <v>13.399999999999999</v>
          </cell>
        </row>
        <row r="13">
          <cell r="B13">
            <v>20.645833333333332</v>
          </cell>
          <cell r="C13">
            <v>24.9</v>
          </cell>
          <cell r="D13">
            <v>18.3</v>
          </cell>
          <cell r="E13">
            <v>91.75</v>
          </cell>
          <cell r="F13">
            <v>95</v>
          </cell>
          <cell r="G13">
            <v>78</v>
          </cell>
          <cell r="H13">
            <v>18.720000000000002</v>
          </cell>
          <cell r="I13" t="str">
            <v>NO</v>
          </cell>
          <cell r="J13">
            <v>34.92</v>
          </cell>
          <cell r="K13">
            <v>47.20000000000001</v>
          </cell>
        </row>
        <row r="14">
          <cell r="B14">
            <v>23.433333333333337</v>
          </cell>
          <cell r="C14">
            <v>29.8</v>
          </cell>
          <cell r="D14">
            <v>19</v>
          </cell>
          <cell r="E14">
            <v>79.916666666666671</v>
          </cell>
          <cell r="F14">
            <v>95</v>
          </cell>
          <cell r="G14">
            <v>51</v>
          </cell>
          <cell r="H14">
            <v>14.76</v>
          </cell>
          <cell r="I14" t="str">
            <v>SE</v>
          </cell>
          <cell r="J14">
            <v>28.8</v>
          </cell>
          <cell r="K14">
            <v>1.4</v>
          </cell>
        </row>
        <row r="15">
          <cell r="B15">
            <v>24.691666666666663</v>
          </cell>
          <cell r="C15">
            <v>32</v>
          </cell>
          <cell r="D15">
            <v>19.5</v>
          </cell>
          <cell r="E15">
            <v>74.208333333333329</v>
          </cell>
          <cell r="F15">
            <v>92</v>
          </cell>
          <cell r="G15">
            <v>41</v>
          </cell>
          <cell r="H15">
            <v>21.6</v>
          </cell>
          <cell r="I15" t="str">
            <v>S</v>
          </cell>
          <cell r="J15">
            <v>33.480000000000004</v>
          </cell>
          <cell r="K15">
            <v>0</v>
          </cell>
        </row>
        <row r="16">
          <cell r="B16">
            <v>25.954166666666666</v>
          </cell>
          <cell r="C16">
            <v>32.200000000000003</v>
          </cell>
          <cell r="D16">
            <v>21.4</v>
          </cell>
          <cell r="E16">
            <v>68.5</v>
          </cell>
          <cell r="F16">
            <v>90</v>
          </cell>
          <cell r="G16">
            <v>39</v>
          </cell>
          <cell r="H16">
            <v>11.16</v>
          </cell>
          <cell r="I16" t="str">
            <v>SO</v>
          </cell>
          <cell r="J16">
            <v>23.400000000000002</v>
          </cell>
          <cell r="K16">
            <v>0</v>
          </cell>
        </row>
        <row r="17">
          <cell r="B17">
            <v>26.262499999999999</v>
          </cell>
          <cell r="C17">
            <v>32.9</v>
          </cell>
          <cell r="D17">
            <v>20.3</v>
          </cell>
          <cell r="E17">
            <v>61.875</v>
          </cell>
          <cell r="F17">
            <v>81</v>
          </cell>
          <cell r="G17">
            <v>38</v>
          </cell>
          <cell r="H17">
            <v>21.240000000000002</v>
          </cell>
          <cell r="I17" t="str">
            <v>O</v>
          </cell>
          <cell r="J17">
            <v>47.519999999999996</v>
          </cell>
          <cell r="K17">
            <v>0</v>
          </cell>
        </row>
        <row r="18">
          <cell r="B18">
            <v>25.587499999999991</v>
          </cell>
          <cell r="C18">
            <v>31.5</v>
          </cell>
          <cell r="D18">
            <v>19.8</v>
          </cell>
          <cell r="E18">
            <v>70.916666666666671</v>
          </cell>
          <cell r="F18">
            <v>94</v>
          </cell>
          <cell r="G18">
            <v>41</v>
          </cell>
          <cell r="H18">
            <v>23.400000000000002</v>
          </cell>
          <cell r="I18" t="str">
            <v>S</v>
          </cell>
          <cell r="J18">
            <v>46.800000000000004</v>
          </cell>
          <cell r="K18">
            <v>10.8</v>
          </cell>
        </row>
        <row r="19">
          <cell r="B19">
            <v>23.441666666666666</v>
          </cell>
          <cell r="C19">
            <v>30.4</v>
          </cell>
          <cell r="D19">
            <v>20.5</v>
          </cell>
          <cell r="E19">
            <v>80.416666666666671</v>
          </cell>
          <cell r="F19">
            <v>94</v>
          </cell>
          <cell r="G19">
            <v>51</v>
          </cell>
          <cell r="H19">
            <v>11.879999999999999</v>
          </cell>
          <cell r="I19" t="str">
            <v>S</v>
          </cell>
          <cell r="J19">
            <v>39.24</v>
          </cell>
          <cell r="K19">
            <v>0.60000000000000009</v>
          </cell>
        </row>
        <row r="20">
          <cell r="B20">
            <v>23.387499999999999</v>
          </cell>
          <cell r="C20">
            <v>28.5</v>
          </cell>
          <cell r="D20">
            <v>21.1</v>
          </cell>
          <cell r="E20">
            <v>81.833333333333329</v>
          </cell>
          <cell r="F20">
            <v>91</v>
          </cell>
          <cell r="G20">
            <v>61</v>
          </cell>
          <cell r="H20">
            <v>16.2</v>
          </cell>
          <cell r="I20" t="str">
            <v>NO</v>
          </cell>
          <cell r="J20">
            <v>37.080000000000005</v>
          </cell>
          <cell r="K20">
            <v>1.4</v>
          </cell>
        </row>
        <row r="21">
          <cell r="B21">
            <v>22.779166666666669</v>
          </cell>
          <cell r="C21">
            <v>29.7</v>
          </cell>
          <cell r="D21">
            <v>19.2</v>
          </cell>
          <cell r="E21">
            <v>81.041666666666671</v>
          </cell>
          <cell r="F21">
            <v>93</v>
          </cell>
          <cell r="G21">
            <v>51</v>
          </cell>
          <cell r="H21">
            <v>20.52</v>
          </cell>
          <cell r="I21" t="str">
            <v>O</v>
          </cell>
          <cell r="J21">
            <v>42.84</v>
          </cell>
          <cell r="K21">
            <v>3.8</v>
          </cell>
        </row>
        <row r="22">
          <cell r="B22">
            <v>22.883333333333329</v>
          </cell>
          <cell r="C22">
            <v>28.3</v>
          </cell>
          <cell r="D22">
            <v>20.6</v>
          </cell>
          <cell r="E22">
            <v>85.5</v>
          </cell>
          <cell r="F22">
            <v>94</v>
          </cell>
          <cell r="G22">
            <v>61</v>
          </cell>
          <cell r="H22">
            <v>19.440000000000001</v>
          </cell>
          <cell r="I22" t="str">
            <v>S</v>
          </cell>
          <cell r="J22">
            <v>48.6</v>
          </cell>
          <cell r="K22">
            <v>37.799999999999997</v>
          </cell>
        </row>
        <row r="23">
          <cell r="B23">
            <v>21.45</v>
          </cell>
          <cell r="C23">
            <v>25.3</v>
          </cell>
          <cell r="D23">
            <v>20.100000000000001</v>
          </cell>
          <cell r="E23">
            <v>89.166666666666671</v>
          </cell>
          <cell r="F23">
            <v>94</v>
          </cell>
          <cell r="G23">
            <v>71</v>
          </cell>
          <cell r="H23">
            <v>13.32</v>
          </cell>
          <cell r="I23" t="str">
            <v>NE</v>
          </cell>
          <cell r="J23">
            <v>29.880000000000003</v>
          </cell>
          <cell r="K23">
            <v>32.199999999999996</v>
          </cell>
        </row>
        <row r="24">
          <cell r="B24">
            <v>21.675000000000001</v>
          </cell>
          <cell r="C24">
            <v>24.6</v>
          </cell>
          <cell r="D24">
            <v>19.5</v>
          </cell>
          <cell r="E24">
            <v>87.958333333333329</v>
          </cell>
          <cell r="F24">
            <v>94</v>
          </cell>
          <cell r="G24">
            <v>74</v>
          </cell>
          <cell r="H24">
            <v>13.32</v>
          </cell>
          <cell r="I24" t="str">
            <v>NO</v>
          </cell>
          <cell r="J24">
            <v>23.759999999999998</v>
          </cell>
          <cell r="K24">
            <v>3</v>
          </cell>
        </row>
        <row r="25">
          <cell r="B25">
            <v>22.095833333333335</v>
          </cell>
          <cell r="C25">
            <v>27.7</v>
          </cell>
          <cell r="D25">
            <v>20.2</v>
          </cell>
          <cell r="E25">
            <v>86.708333333333329</v>
          </cell>
          <cell r="F25">
            <v>94</v>
          </cell>
          <cell r="G25">
            <v>59</v>
          </cell>
          <cell r="H25">
            <v>12.96</v>
          </cell>
          <cell r="I25" t="str">
            <v>NO</v>
          </cell>
          <cell r="J25">
            <v>38.159999999999997</v>
          </cell>
          <cell r="K25">
            <v>36.200000000000003</v>
          </cell>
        </row>
        <row r="26">
          <cell r="B26">
            <v>23.683333333333334</v>
          </cell>
          <cell r="C26">
            <v>30.1</v>
          </cell>
          <cell r="D26">
            <v>19.600000000000001</v>
          </cell>
          <cell r="E26">
            <v>75.541666666666671</v>
          </cell>
          <cell r="F26">
            <v>92</v>
          </cell>
          <cell r="G26">
            <v>46</v>
          </cell>
          <cell r="H26">
            <v>24.48</v>
          </cell>
          <cell r="I26" t="str">
            <v>S</v>
          </cell>
          <cell r="J26">
            <v>44.64</v>
          </cell>
          <cell r="K26">
            <v>0.8</v>
          </cell>
        </row>
        <row r="27">
          <cell r="B27">
            <v>22.233333333333334</v>
          </cell>
          <cell r="C27">
            <v>25.6</v>
          </cell>
          <cell r="D27">
            <v>19.7</v>
          </cell>
          <cell r="E27">
            <v>83.041666666666671</v>
          </cell>
          <cell r="F27">
            <v>92</v>
          </cell>
          <cell r="G27">
            <v>65</v>
          </cell>
          <cell r="H27">
            <v>20.52</v>
          </cell>
          <cell r="I27" t="str">
            <v>S</v>
          </cell>
          <cell r="J27">
            <v>41.76</v>
          </cell>
          <cell r="K27">
            <v>16</v>
          </cell>
        </row>
        <row r="28">
          <cell r="B28">
            <v>22.816666666666666</v>
          </cell>
          <cell r="C28">
            <v>27.9</v>
          </cell>
          <cell r="D28">
            <v>19.8</v>
          </cell>
          <cell r="E28">
            <v>82.625</v>
          </cell>
          <cell r="F28">
            <v>94</v>
          </cell>
          <cell r="G28">
            <v>60</v>
          </cell>
          <cell r="H28">
            <v>19.440000000000001</v>
          </cell>
          <cell r="I28" t="str">
            <v>S</v>
          </cell>
          <cell r="J28">
            <v>33.119999999999997</v>
          </cell>
          <cell r="K28">
            <v>4.8</v>
          </cell>
        </row>
        <row r="29">
          <cell r="B29">
            <v>22.983333333333334</v>
          </cell>
          <cell r="C29">
            <v>28.7</v>
          </cell>
          <cell r="D29">
            <v>18.600000000000001</v>
          </cell>
          <cell r="E29">
            <v>78.041666666666671</v>
          </cell>
          <cell r="F29">
            <v>95</v>
          </cell>
          <cell r="G29">
            <v>50</v>
          </cell>
          <cell r="H29">
            <v>12.24</v>
          </cell>
          <cell r="I29" t="str">
            <v>NO</v>
          </cell>
          <cell r="J29">
            <v>21.96</v>
          </cell>
          <cell r="K29">
            <v>38</v>
          </cell>
        </row>
        <row r="30">
          <cell r="B30">
            <v>24.466666666666672</v>
          </cell>
          <cell r="C30">
            <v>29.8</v>
          </cell>
          <cell r="D30">
            <v>19.7</v>
          </cell>
          <cell r="E30">
            <v>72.708333333333329</v>
          </cell>
          <cell r="F30">
            <v>93</v>
          </cell>
          <cell r="G30">
            <v>49</v>
          </cell>
          <cell r="H30">
            <v>21.240000000000002</v>
          </cell>
          <cell r="I30" t="str">
            <v>NO</v>
          </cell>
          <cell r="J30">
            <v>33.119999999999997</v>
          </cell>
          <cell r="K30">
            <v>0</v>
          </cell>
        </row>
        <row r="31">
          <cell r="B31">
            <v>24.141666666666669</v>
          </cell>
          <cell r="C31">
            <v>29.6</v>
          </cell>
          <cell r="D31">
            <v>19.3</v>
          </cell>
          <cell r="E31">
            <v>71.75</v>
          </cell>
          <cell r="F31">
            <v>92</v>
          </cell>
          <cell r="G31">
            <v>46</v>
          </cell>
          <cell r="H31">
            <v>21.240000000000002</v>
          </cell>
          <cell r="I31" t="str">
            <v>O</v>
          </cell>
          <cell r="J31">
            <v>37.800000000000004</v>
          </cell>
          <cell r="K31">
            <v>0</v>
          </cell>
        </row>
        <row r="32">
          <cell r="B32">
            <v>24.670833333333334</v>
          </cell>
          <cell r="C32">
            <v>30.7</v>
          </cell>
          <cell r="D32">
            <v>19.600000000000001</v>
          </cell>
          <cell r="E32">
            <v>67.291666666666671</v>
          </cell>
          <cell r="F32">
            <v>88</v>
          </cell>
          <cell r="G32">
            <v>42</v>
          </cell>
          <cell r="H32">
            <v>18</v>
          </cell>
          <cell r="I32" t="str">
            <v>O</v>
          </cell>
          <cell r="J32">
            <v>42.84</v>
          </cell>
          <cell r="K32">
            <v>0</v>
          </cell>
        </row>
        <row r="33">
          <cell r="B33">
            <v>22.924999999999997</v>
          </cell>
          <cell r="C33">
            <v>28.2</v>
          </cell>
          <cell r="D33">
            <v>19.8</v>
          </cell>
          <cell r="E33">
            <v>79.583333333333329</v>
          </cell>
          <cell r="F33">
            <v>92</v>
          </cell>
          <cell r="G33">
            <v>56</v>
          </cell>
          <cell r="H33">
            <v>15.48</v>
          </cell>
          <cell r="I33" t="str">
            <v>S</v>
          </cell>
          <cell r="J33">
            <v>38.159999999999997</v>
          </cell>
          <cell r="K33">
            <v>7.2000000000000011</v>
          </cell>
        </row>
        <row r="34">
          <cell r="B34">
            <v>23.058333333333334</v>
          </cell>
          <cell r="C34">
            <v>29.5</v>
          </cell>
          <cell r="D34">
            <v>20.9</v>
          </cell>
          <cell r="E34">
            <v>79.416666666666671</v>
          </cell>
          <cell r="F34">
            <v>92</v>
          </cell>
          <cell r="G34">
            <v>54</v>
          </cell>
          <cell r="H34">
            <v>18</v>
          </cell>
          <cell r="I34" t="str">
            <v>SE</v>
          </cell>
          <cell r="J34">
            <v>46.800000000000004</v>
          </cell>
          <cell r="K34">
            <v>1.6</v>
          </cell>
        </row>
      </sheetData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29.691666666666666</v>
          </cell>
          <cell r="C5">
            <v>36</v>
          </cell>
          <cell r="D5">
            <v>24.6</v>
          </cell>
          <cell r="E5">
            <v>67.333333333333329</v>
          </cell>
          <cell r="F5">
            <v>84</v>
          </cell>
          <cell r="G5">
            <v>40</v>
          </cell>
          <cell r="H5">
            <v>23.759999999999998</v>
          </cell>
          <cell r="I5" t="str">
            <v>NO</v>
          </cell>
          <cell r="J5">
            <v>55.080000000000005</v>
          </cell>
          <cell r="K5">
            <v>4.8</v>
          </cell>
        </row>
        <row r="6">
          <cell r="B6">
            <v>26.912499999999998</v>
          </cell>
          <cell r="C6">
            <v>32.200000000000003</v>
          </cell>
          <cell r="D6">
            <v>23.5</v>
          </cell>
          <cell r="E6">
            <v>75.458333333333329</v>
          </cell>
          <cell r="F6">
            <v>88</v>
          </cell>
          <cell r="G6">
            <v>54</v>
          </cell>
          <cell r="H6">
            <v>14.4</v>
          </cell>
          <cell r="I6" t="str">
            <v>L</v>
          </cell>
          <cell r="J6">
            <v>29.880000000000003</v>
          </cell>
          <cell r="K6">
            <v>0</v>
          </cell>
        </row>
        <row r="7">
          <cell r="B7">
            <v>29.841666666666672</v>
          </cell>
          <cell r="C7">
            <v>34.9</v>
          </cell>
          <cell r="D7">
            <v>26.2</v>
          </cell>
          <cell r="E7">
            <v>69.041666666666671</v>
          </cell>
          <cell r="F7">
            <v>85</v>
          </cell>
          <cell r="G7">
            <v>45</v>
          </cell>
          <cell r="H7">
            <v>15.48</v>
          </cell>
          <cell r="I7" t="str">
            <v>L</v>
          </cell>
          <cell r="J7">
            <v>34.200000000000003</v>
          </cell>
          <cell r="K7">
            <v>0.2</v>
          </cell>
        </row>
        <row r="8">
          <cell r="B8">
            <v>25.61304347826087</v>
          </cell>
          <cell r="C8">
            <v>29.1</v>
          </cell>
          <cell r="D8">
            <v>23.2</v>
          </cell>
          <cell r="E8">
            <v>84.217391304347828</v>
          </cell>
          <cell r="F8">
            <v>92</v>
          </cell>
          <cell r="G8">
            <v>69</v>
          </cell>
          <cell r="H8">
            <v>16.559999999999999</v>
          </cell>
          <cell r="I8" t="str">
            <v>NE</v>
          </cell>
          <cell r="J8">
            <v>30.96</v>
          </cell>
          <cell r="K8">
            <v>14.200000000000001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29.074999999999999</v>
          </cell>
          <cell r="C13">
            <v>31.6</v>
          </cell>
          <cell r="D13">
            <v>26.1</v>
          </cell>
          <cell r="E13">
            <v>63.333333333333336</v>
          </cell>
          <cell r="F13">
            <v>71</v>
          </cell>
          <cell r="G13">
            <v>52</v>
          </cell>
          <cell r="H13">
            <v>15.120000000000001</v>
          </cell>
          <cell r="I13" t="str">
            <v>L</v>
          </cell>
          <cell r="J13">
            <v>27.720000000000002</v>
          </cell>
          <cell r="K13">
            <v>0</v>
          </cell>
        </row>
        <row r="14">
          <cell r="B14">
            <v>28.412499999999994</v>
          </cell>
          <cell r="C14">
            <v>33.9</v>
          </cell>
          <cell r="D14">
            <v>24.5</v>
          </cell>
          <cell r="E14">
            <v>67.25</v>
          </cell>
          <cell r="F14">
            <v>77</v>
          </cell>
          <cell r="G14">
            <v>49</v>
          </cell>
          <cell r="H14">
            <v>13.32</v>
          </cell>
          <cell r="I14" t="str">
            <v>L</v>
          </cell>
          <cell r="J14">
            <v>28.08</v>
          </cell>
          <cell r="K14">
            <v>0</v>
          </cell>
        </row>
        <row r="15">
          <cell r="B15">
            <v>30.304166666666664</v>
          </cell>
          <cell r="C15">
            <v>35.6</v>
          </cell>
          <cell r="D15">
            <v>26.8</v>
          </cell>
          <cell r="E15">
            <v>70.041666666666671</v>
          </cell>
          <cell r="F15">
            <v>87</v>
          </cell>
          <cell r="G15">
            <v>43</v>
          </cell>
          <cell r="H15">
            <v>10.44</v>
          </cell>
          <cell r="I15" t="str">
            <v>L</v>
          </cell>
          <cell r="J15">
            <v>24.48</v>
          </cell>
          <cell r="K15">
            <v>0</v>
          </cell>
        </row>
        <row r="16">
          <cell r="B16">
            <v>30.829166666666666</v>
          </cell>
          <cell r="C16">
            <v>36.1</v>
          </cell>
          <cell r="D16">
            <v>26.7</v>
          </cell>
          <cell r="E16">
            <v>68.666666666666671</v>
          </cell>
          <cell r="F16">
            <v>86</v>
          </cell>
          <cell r="G16">
            <v>44</v>
          </cell>
          <cell r="H16">
            <v>10.08</v>
          </cell>
          <cell r="I16" t="str">
            <v>L</v>
          </cell>
          <cell r="J16">
            <v>25.92</v>
          </cell>
          <cell r="K16">
            <v>0</v>
          </cell>
        </row>
        <row r="17">
          <cell r="B17">
            <v>29.766666666666666</v>
          </cell>
          <cell r="C17">
            <v>31.2</v>
          </cell>
          <cell r="D17">
            <v>29.5</v>
          </cell>
          <cell r="E17">
            <v>71.666666666666671</v>
          </cell>
          <cell r="F17">
            <v>74</v>
          </cell>
          <cell r="G17">
            <v>67</v>
          </cell>
          <cell r="H17">
            <v>7.2</v>
          </cell>
          <cell r="I17" t="str">
            <v>NE</v>
          </cell>
          <cell r="J17">
            <v>14.76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24.224999999999998</v>
          </cell>
          <cell r="C23">
            <v>26.6</v>
          </cell>
          <cell r="D23">
            <v>21.1</v>
          </cell>
          <cell r="E23">
            <v>78.166666666666671</v>
          </cell>
          <cell r="F23">
            <v>86</v>
          </cell>
          <cell r="G23">
            <v>66</v>
          </cell>
          <cell r="H23">
            <v>0</v>
          </cell>
          <cell r="I23" t="str">
            <v>NE</v>
          </cell>
          <cell r="J23">
            <v>7.2</v>
          </cell>
          <cell r="K23">
            <v>0</v>
          </cell>
        </row>
        <row r="24">
          <cell r="B24">
            <v>25.783333333333331</v>
          </cell>
          <cell r="C24">
            <v>30.5</v>
          </cell>
          <cell r="D24">
            <v>22.7</v>
          </cell>
          <cell r="E24">
            <v>79.791666666666671</v>
          </cell>
          <cell r="F24">
            <v>92</v>
          </cell>
          <cell r="G24">
            <v>58</v>
          </cell>
          <cell r="H24">
            <v>0</v>
          </cell>
          <cell r="I24" t="str">
            <v>NO</v>
          </cell>
          <cell r="J24">
            <v>13.32</v>
          </cell>
          <cell r="K24">
            <v>0</v>
          </cell>
        </row>
        <row r="25">
          <cell r="B25">
            <v>28.274999999999995</v>
          </cell>
          <cell r="C25">
            <v>33.700000000000003</v>
          </cell>
          <cell r="D25">
            <v>24.1</v>
          </cell>
          <cell r="E25">
            <v>72.708333333333329</v>
          </cell>
          <cell r="F25">
            <v>91</v>
          </cell>
          <cell r="G25">
            <v>48</v>
          </cell>
          <cell r="H25">
            <v>0</v>
          </cell>
          <cell r="I25" t="str">
            <v>L</v>
          </cell>
          <cell r="J25">
            <v>0</v>
          </cell>
          <cell r="K25">
            <v>0</v>
          </cell>
        </row>
        <row r="26">
          <cell r="B26">
            <v>26.783333333333335</v>
          </cell>
          <cell r="C26">
            <v>32.5</v>
          </cell>
          <cell r="D26">
            <v>24.5</v>
          </cell>
          <cell r="E26">
            <v>83</v>
          </cell>
          <cell r="F26">
            <v>92</v>
          </cell>
          <cell r="G26">
            <v>59</v>
          </cell>
          <cell r="H26">
            <v>13.68</v>
          </cell>
          <cell r="I26" t="str">
            <v>L</v>
          </cell>
          <cell r="J26">
            <v>45</v>
          </cell>
          <cell r="K26">
            <v>32.4</v>
          </cell>
        </row>
        <row r="27">
          <cell r="B27">
            <v>27.639999999999997</v>
          </cell>
          <cell r="C27">
            <v>28.7</v>
          </cell>
          <cell r="D27">
            <v>27</v>
          </cell>
          <cell r="E27">
            <v>79.599999999999994</v>
          </cell>
          <cell r="F27">
            <v>84</v>
          </cell>
          <cell r="G27">
            <v>75</v>
          </cell>
          <cell r="H27">
            <v>9.3600000000000012</v>
          </cell>
          <cell r="I27" t="str">
            <v>L</v>
          </cell>
          <cell r="J27">
            <v>16.920000000000002</v>
          </cell>
          <cell r="K27">
            <v>0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28.483333333333331</v>
          </cell>
          <cell r="C32">
            <v>32.1</v>
          </cell>
          <cell r="D32">
            <v>24</v>
          </cell>
          <cell r="E32">
            <v>71.25</v>
          </cell>
          <cell r="F32">
            <v>90</v>
          </cell>
          <cell r="G32">
            <v>59</v>
          </cell>
          <cell r="H32">
            <v>16.559999999999999</v>
          </cell>
          <cell r="I32" t="str">
            <v>NO</v>
          </cell>
          <cell r="J32">
            <v>37.080000000000005</v>
          </cell>
          <cell r="K32">
            <v>7.6</v>
          </cell>
        </row>
        <row r="33">
          <cell r="B33">
            <v>25.054166666666671</v>
          </cell>
          <cell r="C33">
            <v>28.4</v>
          </cell>
          <cell r="D33">
            <v>22.8</v>
          </cell>
          <cell r="E33">
            <v>83.416666666666671</v>
          </cell>
          <cell r="F33">
            <v>90</v>
          </cell>
          <cell r="G33">
            <v>71</v>
          </cell>
          <cell r="H33">
            <v>10.44</v>
          </cell>
          <cell r="I33" t="str">
            <v>L</v>
          </cell>
          <cell r="J33">
            <v>25.56</v>
          </cell>
          <cell r="K33">
            <v>8.7999999999999989</v>
          </cell>
        </row>
        <row r="34">
          <cell r="B34">
            <v>25.274999999999995</v>
          </cell>
          <cell r="C34">
            <v>29</v>
          </cell>
          <cell r="D34">
            <v>23.5</v>
          </cell>
          <cell r="E34">
            <v>86.625</v>
          </cell>
          <cell r="F34">
            <v>93</v>
          </cell>
          <cell r="G34">
            <v>71</v>
          </cell>
          <cell r="H34">
            <v>13.32</v>
          </cell>
          <cell r="I34" t="str">
            <v>SE</v>
          </cell>
          <cell r="J34">
            <v>32.04</v>
          </cell>
          <cell r="K34">
            <v>37.200000000000003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25.283333333333331</v>
          </cell>
          <cell r="C5">
            <v>33.299999999999997</v>
          </cell>
          <cell r="D5">
            <v>19.7</v>
          </cell>
          <cell r="E5">
            <v>71.25</v>
          </cell>
          <cell r="F5">
            <v>96</v>
          </cell>
          <cell r="G5">
            <v>35</v>
          </cell>
          <cell r="H5">
            <v>30.96</v>
          </cell>
          <cell r="I5" t="str">
            <v>NE</v>
          </cell>
          <cell r="J5">
            <v>55.080000000000005</v>
          </cell>
          <cell r="K5">
            <v>8.4</v>
          </cell>
        </row>
        <row r="6">
          <cell r="B6">
            <v>24.095833333333335</v>
          </cell>
          <cell r="C6">
            <v>30.8</v>
          </cell>
          <cell r="D6">
            <v>20</v>
          </cell>
          <cell r="E6">
            <v>76.208333333333329</v>
          </cell>
          <cell r="F6">
            <v>95</v>
          </cell>
          <cell r="G6">
            <v>48</v>
          </cell>
          <cell r="H6">
            <v>20.88</v>
          </cell>
          <cell r="I6" t="str">
            <v>NE</v>
          </cell>
          <cell r="J6">
            <v>46.800000000000004</v>
          </cell>
          <cell r="K6">
            <v>0.4</v>
          </cell>
        </row>
        <row r="7">
          <cell r="B7">
            <v>24.208333333333332</v>
          </cell>
          <cell r="C7">
            <v>30.9</v>
          </cell>
          <cell r="D7">
            <v>21.4</v>
          </cell>
          <cell r="E7">
            <v>79.541666666666671</v>
          </cell>
          <cell r="F7">
            <v>93</v>
          </cell>
          <cell r="G7">
            <v>43</v>
          </cell>
          <cell r="H7">
            <v>24.12</v>
          </cell>
          <cell r="I7" t="str">
            <v>NE</v>
          </cell>
          <cell r="J7">
            <v>37.800000000000004</v>
          </cell>
          <cell r="K7">
            <v>2.8000000000000003</v>
          </cell>
        </row>
        <row r="8">
          <cell r="B8">
            <v>21.579166666666669</v>
          </cell>
          <cell r="C8">
            <v>23.8</v>
          </cell>
          <cell r="D8">
            <v>20.3</v>
          </cell>
          <cell r="E8">
            <v>93.833333333333329</v>
          </cell>
          <cell r="F8">
            <v>97</v>
          </cell>
          <cell r="G8">
            <v>84</v>
          </cell>
          <cell r="H8">
            <v>17.28</v>
          </cell>
          <cell r="I8" t="str">
            <v>O</v>
          </cell>
          <cell r="J8">
            <v>30.96</v>
          </cell>
          <cell r="K8">
            <v>26.599999999999998</v>
          </cell>
        </row>
        <row r="9">
          <cell r="B9">
            <v>22.433333333333326</v>
          </cell>
          <cell r="C9">
            <v>29.3</v>
          </cell>
          <cell r="D9">
            <v>19.600000000000001</v>
          </cell>
          <cell r="E9">
            <v>88.583333333333329</v>
          </cell>
          <cell r="F9">
            <v>97</v>
          </cell>
          <cell r="G9">
            <v>56</v>
          </cell>
          <cell r="H9">
            <v>12.24</v>
          </cell>
          <cell r="I9" t="str">
            <v>N</v>
          </cell>
          <cell r="J9">
            <v>34.200000000000003</v>
          </cell>
          <cell r="K9">
            <v>13</v>
          </cell>
        </row>
        <row r="10">
          <cell r="B10">
            <v>24.45</v>
          </cell>
          <cell r="C10">
            <v>31.2</v>
          </cell>
          <cell r="D10">
            <v>19.600000000000001</v>
          </cell>
          <cell r="E10">
            <v>77.833333333333329</v>
          </cell>
          <cell r="F10">
            <v>97</v>
          </cell>
          <cell r="G10">
            <v>48</v>
          </cell>
          <cell r="H10">
            <v>15.120000000000001</v>
          </cell>
          <cell r="I10" t="str">
            <v>S</v>
          </cell>
          <cell r="J10">
            <v>28.8</v>
          </cell>
          <cell r="K10">
            <v>0.2</v>
          </cell>
        </row>
        <row r="11">
          <cell r="B11">
            <v>23.354166666666668</v>
          </cell>
          <cell r="C11">
            <v>28.8</v>
          </cell>
          <cell r="D11">
            <v>20.100000000000001</v>
          </cell>
          <cell r="E11">
            <v>84.166666666666671</v>
          </cell>
          <cell r="F11">
            <v>97</v>
          </cell>
          <cell r="G11">
            <v>61</v>
          </cell>
          <cell r="H11">
            <v>14.4</v>
          </cell>
          <cell r="I11" t="str">
            <v>SE</v>
          </cell>
          <cell r="J11">
            <v>35.64</v>
          </cell>
          <cell r="K11">
            <v>2.6</v>
          </cell>
        </row>
        <row r="12">
          <cell r="B12">
            <v>21.658333333333335</v>
          </cell>
          <cell r="C12">
            <v>25.7</v>
          </cell>
          <cell r="D12">
            <v>20.5</v>
          </cell>
          <cell r="E12">
            <v>92.75</v>
          </cell>
          <cell r="F12">
            <v>97</v>
          </cell>
          <cell r="G12">
            <v>73</v>
          </cell>
          <cell r="H12">
            <v>18.720000000000002</v>
          </cell>
          <cell r="I12" t="str">
            <v>L</v>
          </cell>
          <cell r="J12">
            <v>32.04</v>
          </cell>
          <cell r="K12">
            <v>64.599999999999994</v>
          </cell>
        </row>
        <row r="13">
          <cell r="B13">
            <v>22.200000000000003</v>
          </cell>
          <cell r="C13">
            <v>27.5</v>
          </cell>
          <cell r="D13">
            <v>19.899999999999999</v>
          </cell>
          <cell r="E13">
            <v>90.333333333333329</v>
          </cell>
          <cell r="F13">
            <v>97</v>
          </cell>
          <cell r="G13">
            <v>68</v>
          </cell>
          <cell r="H13">
            <v>25.56</v>
          </cell>
          <cell r="I13" t="str">
            <v>L</v>
          </cell>
          <cell r="J13">
            <v>43.56</v>
          </cell>
          <cell r="K13">
            <v>7.8000000000000007</v>
          </cell>
        </row>
        <row r="14">
          <cell r="B14">
            <v>24.216666666666665</v>
          </cell>
          <cell r="C14">
            <v>30.5</v>
          </cell>
          <cell r="D14">
            <v>19.7</v>
          </cell>
          <cell r="E14">
            <v>80.041666666666671</v>
          </cell>
          <cell r="F14">
            <v>98</v>
          </cell>
          <cell r="G14">
            <v>48</v>
          </cell>
          <cell r="H14">
            <v>19.8</v>
          </cell>
          <cell r="I14" t="str">
            <v>NO</v>
          </cell>
          <cell r="J14">
            <v>35.64</v>
          </cell>
          <cell r="K14">
            <v>1</v>
          </cell>
        </row>
        <row r="15">
          <cell r="B15">
            <v>25.529166666666665</v>
          </cell>
          <cell r="C15">
            <v>32.799999999999997</v>
          </cell>
          <cell r="D15">
            <v>20.3</v>
          </cell>
          <cell r="E15">
            <v>71.916666666666671</v>
          </cell>
          <cell r="F15">
            <v>95</v>
          </cell>
          <cell r="G15">
            <v>38</v>
          </cell>
          <cell r="H15">
            <v>16.559999999999999</v>
          </cell>
          <cell r="I15" t="str">
            <v>NO</v>
          </cell>
          <cell r="J15">
            <v>29.880000000000003</v>
          </cell>
          <cell r="K15">
            <v>0</v>
          </cell>
        </row>
        <row r="16">
          <cell r="B16">
            <v>26.100000000000005</v>
          </cell>
          <cell r="C16">
            <v>33</v>
          </cell>
          <cell r="D16">
            <v>21.3</v>
          </cell>
          <cell r="E16">
            <v>72.291666666666671</v>
          </cell>
          <cell r="F16">
            <v>92</v>
          </cell>
          <cell r="G16">
            <v>38</v>
          </cell>
          <cell r="H16">
            <v>14.76</v>
          </cell>
          <cell r="I16" t="str">
            <v>NE</v>
          </cell>
          <cell r="J16">
            <v>33.480000000000004</v>
          </cell>
          <cell r="K16">
            <v>0.2</v>
          </cell>
        </row>
        <row r="17">
          <cell r="B17">
            <v>25.829166666666676</v>
          </cell>
          <cell r="C17">
            <v>33.5</v>
          </cell>
          <cell r="D17">
            <v>21.4</v>
          </cell>
          <cell r="E17">
            <v>70.708333333333329</v>
          </cell>
          <cell r="F17">
            <v>90</v>
          </cell>
          <cell r="G17">
            <v>41</v>
          </cell>
          <cell r="H17">
            <v>28.44</v>
          </cell>
          <cell r="I17" t="str">
            <v>NE</v>
          </cell>
          <cell r="J17">
            <v>46.080000000000005</v>
          </cell>
          <cell r="K17">
            <v>0</v>
          </cell>
        </row>
        <row r="18">
          <cell r="B18">
            <v>25.474999999999994</v>
          </cell>
          <cell r="C18">
            <v>32.6</v>
          </cell>
          <cell r="D18">
            <v>20.6</v>
          </cell>
          <cell r="E18">
            <v>76.125</v>
          </cell>
          <cell r="F18">
            <v>96</v>
          </cell>
          <cell r="G18">
            <v>44</v>
          </cell>
          <cell r="H18">
            <v>23.400000000000002</v>
          </cell>
          <cell r="I18" t="str">
            <v>NE</v>
          </cell>
          <cell r="J18">
            <v>38.880000000000003</v>
          </cell>
          <cell r="K18">
            <v>1.2</v>
          </cell>
        </row>
        <row r="19">
          <cell r="B19">
            <v>24.233333333333331</v>
          </cell>
          <cell r="C19">
            <v>32.5</v>
          </cell>
          <cell r="D19">
            <v>20.399999999999999</v>
          </cell>
          <cell r="E19">
            <v>80.666666666666671</v>
          </cell>
          <cell r="F19">
            <v>96</v>
          </cell>
          <cell r="G19">
            <v>44</v>
          </cell>
          <cell r="H19">
            <v>16.920000000000002</v>
          </cell>
          <cell r="I19" t="str">
            <v>N</v>
          </cell>
          <cell r="J19">
            <v>40.680000000000007</v>
          </cell>
          <cell r="K19">
            <v>3</v>
          </cell>
        </row>
        <row r="20">
          <cell r="B20">
            <v>23.041666666666668</v>
          </cell>
          <cell r="C20">
            <v>28.2</v>
          </cell>
          <cell r="D20">
            <v>19.8</v>
          </cell>
          <cell r="E20">
            <v>89.333333333333329</v>
          </cell>
          <cell r="F20">
            <v>98</v>
          </cell>
          <cell r="G20">
            <v>68</v>
          </cell>
          <cell r="H20">
            <v>17.28</v>
          </cell>
          <cell r="I20" t="str">
            <v>NE</v>
          </cell>
          <cell r="J20">
            <v>79.2</v>
          </cell>
          <cell r="K20">
            <v>50.000000000000007</v>
          </cell>
        </row>
        <row r="21">
          <cell r="B21">
            <v>24.379166666666663</v>
          </cell>
          <cell r="C21">
            <v>31.3</v>
          </cell>
          <cell r="D21">
            <v>20.2</v>
          </cell>
          <cell r="E21">
            <v>77.291666666666671</v>
          </cell>
          <cell r="F21">
            <v>96</v>
          </cell>
          <cell r="G21">
            <v>49</v>
          </cell>
          <cell r="H21">
            <v>27</v>
          </cell>
          <cell r="I21" t="str">
            <v>L</v>
          </cell>
          <cell r="J21">
            <v>47.88</v>
          </cell>
          <cell r="K21">
            <v>0.2</v>
          </cell>
        </row>
        <row r="22">
          <cell r="B22">
            <v>24.983333333333334</v>
          </cell>
          <cell r="C22">
            <v>30.7</v>
          </cell>
          <cell r="D22">
            <v>21.6</v>
          </cell>
          <cell r="E22">
            <v>76.625</v>
          </cell>
          <cell r="F22">
            <v>91</v>
          </cell>
          <cell r="G22">
            <v>50</v>
          </cell>
          <cell r="H22">
            <v>25.56</v>
          </cell>
          <cell r="I22" t="str">
            <v>N</v>
          </cell>
          <cell r="J22">
            <v>43.56</v>
          </cell>
          <cell r="K22">
            <v>0.2</v>
          </cell>
        </row>
        <row r="23">
          <cell r="B23">
            <v>22.054166666666664</v>
          </cell>
          <cell r="C23">
            <v>28.5</v>
          </cell>
          <cell r="D23">
            <v>20.100000000000001</v>
          </cell>
          <cell r="E23">
            <v>90.625</v>
          </cell>
          <cell r="F23">
            <v>98</v>
          </cell>
          <cell r="G23">
            <v>67</v>
          </cell>
          <cell r="H23">
            <v>19.8</v>
          </cell>
          <cell r="I23" t="str">
            <v>NE</v>
          </cell>
          <cell r="J23">
            <v>44.64</v>
          </cell>
          <cell r="K23">
            <v>19</v>
          </cell>
        </row>
        <row r="24">
          <cell r="B24">
            <v>22.387499999999999</v>
          </cell>
          <cell r="C24">
            <v>27.6</v>
          </cell>
          <cell r="D24">
            <v>20.100000000000001</v>
          </cell>
          <cell r="E24">
            <v>89.083333333333329</v>
          </cell>
          <cell r="F24">
            <v>97</v>
          </cell>
          <cell r="G24">
            <v>65</v>
          </cell>
          <cell r="H24">
            <v>14.4</v>
          </cell>
          <cell r="I24" t="str">
            <v>NE</v>
          </cell>
          <cell r="J24">
            <v>25.92</v>
          </cell>
          <cell r="K24">
            <v>28.4</v>
          </cell>
        </row>
        <row r="25">
          <cell r="B25">
            <v>22.591666666666665</v>
          </cell>
          <cell r="C25">
            <v>26.9</v>
          </cell>
          <cell r="D25">
            <v>20.9</v>
          </cell>
          <cell r="E25">
            <v>90.083333333333329</v>
          </cell>
          <cell r="F25">
            <v>97</v>
          </cell>
          <cell r="G25">
            <v>67</v>
          </cell>
          <cell r="H25">
            <v>19.440000000000001</v>
          </cell>
          <cell r="I25" t="str">
            <v>NE</v>
          </cell>
          <cell r="J25">
            <v>36</v>
          </cell>
          <cell r="K25">
            <v>58</v>
          </cell>
        </row>
        <row r="26">
          <cell r="B26">
            <v>24.25</v>
          </cell>
          <cell r="C26">
            <v>31.4</v>
          </cell>
          <cell r="D26">
            <v>20.6</v>
          </cell>
          <cell r="E26">
            <v>77.875</v>
          </cell>
          <cell r="F26">
            <v>98</v>
          </cell>
          <cell r="G26">
            <v>43</v>
          </cell>
          <cell r="H26">
            <v>20.88</v>
          </cell>
          <cell r="I26" t="str">
            <v>N</v>
          </cell>
          <cell r="J26">
            <v>36</v>
          </cell>
          <cell r="K26">
            <v>0.60000000000000009</v>
          </cell>
        </row>
        <row r="27">
          <cell r="B27">
            <v>22.404166666666665</v>
          </cell>
          <cell r="C27">
            <v>25.2</v>
          </cell>
          <cell r="D27">
            <v>19.7</v>
          </cell>
          <cell r="E27">
            <v>87.458333333333329</v>
          </cell>
          <cell r="F27">
            <v>97</v>
          </cell>
          <cell r="G27">
            <v>74</v>
          </cell>
          <cell r="H27">
            <v>32.04</v>
          </cell>
          <cell r="I27" t="str">
            <v>N</v>
          </cell>
          <cell r="J27">
            <v>46.800000000000004</v>
          </cell>
          <cell r="K27">
            <v>19.399999999999999</v>
          </cell>
        </row>
        <row r="28">
          <cell r="B28">
            <v>22.954166666666666</v>
          </cell>
          <cell r="C28">
            <v>28.4</v>
          </cell>
          <cell r="D28">
            <v>20.2</v>
          </cell>
          <cell r="E28">
            <v>87.041666666666671</v>
          </cell>
          <cell r="F28">
            <v>98</v>
          </cell>
          <cell r="G28">
            <v>64</v>
          </cell>
          <cell r="H28">
            <v>20.16</v>
          </cell>
          <cell r="I28" t="str">
            <v>NO</v>
          </cell>
          <cell r="J28">
            <v>33.840000000000003</v>
          </cell>
          <cell r="K28">
            <v>1.8</v>
          </cell>
        </row>
        <row r="29">
          <cell r="B29">
            <v>23.570833333333329</v>
          </cell>
          <cell r="C29">
            <v>29.3</v>
          </cell>
          <cell r="D29">
            <v>19.2</v>
          </cell>
          <cell r="E29">
            <v>83.541666666666671</v>
          </cell>
          <cell r="F29">
            <v>98</v>
          </cell>
          <cell r="G29">
            <v>54</v>
          </cell>
          <cell r="H29">
            <v>16.559999999999999</v>
          </cell>
          <cell r="I29" t="str">
            <v>NE</v>
          </cell>
          <cell r="J29">
            <v>33.119999999999997</v>
          </cell>
          <cell r="K29">
            <v>40.600000000000009</v>
          </cell>
        </row>
        <row r="30">
          <cell r="B30">
            <v>24.958333333333332</v>
          </cell>
          <cell r="C30">
            <v>32.299999999999997</v>
          </cell>
          <cell r="D30">
            <v>20.7</v>
          </cell>
          <cell r="E30">
            <v>75.166666666666671</v>
          </cell>
          <cell r="F30">
            <v>97</v>
          </cell>
          <cell r="G30">
            <v>41</v>
          </cell>
          <cell r="H30">
            <v>18.720000000000002</v>
          </cell>
          <cell r="I30" t="str">
            <v>NE</v>
          </cell>
          <cell r="J30">
            <v>31.319999999999997</v>
          </cell>
          <cell r="K30">
            <v>0</v>
          </cell>
        </row>
        <row r="31">
          <cell r="B31">
            <v>25.466666666666665</v>
          </cell>
          <cell r="C31">
            <v>32.200000000000003</v>
          </cell>
          <cell r="D31">
            <v>20.399999999999999</v>
          </cell>
          <cell r="E31">
            <v>68.666666666666671</v>
          </cell>
          <cell r="F31">
            <v>92</v>
          </cell>
          <cell r="G31">
            <v>37</v>
          </cell>
          <cell r="H31">
            <v>21.96</v>
          </cell>
          <cell r="I31" t="str">
            <v>L</v>
          </cell>
          <cell r="J31">
            <v>36</v>
          </cell>
          <cell r="K31">
            <v>0</v>
          </cell>
        </row>
        <row r="32">
          <cell r="B32">
            <v>25.599999999999998</v>
          </cell>
          <cell r="C32">
            <v>31.8</v>
          </cell>
          <cell r="D32">
            <v>19.899999999999999</v>
          </cell>
          <cell r="E32">
            <v>66.625</v>
          </cell>
          <cell r="F32">
            <v>89</v>
          </cell>
          <cell r="G32">
            <v>42</v>
          </cell>
          <cell r="H32">
            <v>28.8</v>
          </cell>
          <cell r="I32" t="str">
            <v>NE</v>
          </cell>
          <cell r="J32">
            <v>44.28</v>
          </cell>
          <cell r="K32">
            <v>0</v>
          </cell>
        </row>
        <row r="33">
          <cell r="B33">
            <v>21.662499999999998</v>
          </cell>
          <cell r="C33">
            <v>30.4</v>
          </cell>
          <cell r="D33">
            <v>19</v>
          </cell>
          <cell r="E33">
            <v>88.833333333333329</v>
          </cell>
          <cell r="F33">
            <v>98</v>
          </cell>
          <cell r="G33">
            <v>52</v>
          </cell>
          <cell r="H33">
            <v>40.680000000000007</v>
          </cell>
          <cell r="I33" t="str">
            <v>NE</v>
          </cell>
          <cell r="J33">
            <v>56.16</v>
          </cell>
          <cell r="K33">
            <v>68.200000000000017</v>
          </cell>
        </row>
        <row r="34">
          <cell r="B34">
            <v>23.150000000000002</v>
          </cell>
          <cell r="C34">
            <v>29.9</v>
          </cell>
          <cell r="D34">
            <v>20.6</v>
          </cell>
          <cell r="E34">
            <v>85.208333333333329</v>
          </cell>
          <cell r="F34">
            <v>97</v>
          </cell>
          <cell r="G34">
            <v>54</v>
          </cell>
          <cell r="H34">
            <v>21.240000000000002</v>
          </cell>
          <cell r="I34" t="str">
            <v>NO</v>
          </cell>
          <cell r="J34">
            <v>50.4</v>
          </cell>
          <cell r="K34">
            <v>2.4000000000000004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24.537500000000005</v>
          </cell>
          <cell r="C5">
            <v>34.5</v>
          </cell>
          <cell r="D5">
            <v>22.1</v>
          </cell>
          <cell r="E5">
            <v>79.625</v>
          </cell>
          <cell r="F5">
            <v>88</v>
          </cell>
          <cell r="G5">
            <v>59</v>
          </cell>
          <cell r="H5">
            <v>14.4</v>
          </cell>
          <cell r="I5" t="str">
            <v>L</v>
          </cell>
          <cell r="J5">
            <v>53.64</v>
          </cell>
          <cell r="K5">
            <v>0</v>
          </cell>
        </row>
        <row r="6">
          <cell r="B6">
            <v>23.800000000000004</v>
          </cell>
          <cell r="C6">
            <v>31.7</v>
          </cell>
          <cell r="D6">
            <v>21.7</v>
          </cell>
          <cell r="E6">
            <v>86.466666666666669</v>
          </cell>
          <cell r="F6">
            <v>90</v>
          </cell>
          <cell r="G6">
            <v>68</v>
          </cell>
          <cell r="H6">
            <v>19.079999999999998</v>
          </cell>
          <cell r="I6" t="str">
            <v>SE</v>
          </cell>
          <cell r="J6">
            <v>39.6</v>
          </cell>
          <cell r="K6">
            <v>0</v>
          </cell>
        </row>
        <row r="7">
          <cell r="B7">
            <v>25.312499999999996</v>
          </cell>
          <cell r="C7">
            <v>30.4</v>
          </cell>
          <cell r="D7">
            <v>23</v>
          </cell>
          <cell r="E7">
            <v>84.875</v>
          </cell>
          <cell r="F7">
            <v>90</v>
          </cell>
          <cell r="G7">
            <v>69</v>
          </cell>
          <cell r="H7">
            <v>11.16</v>
          </cell>
          <cell r="I7" t="str">
            <v>N</v>
          </cell>
          <cell r="J7">
            <v>38.519999999999996</v>
          </cell>
          <cell r="K7">
            <v>0</v>
          </cell>
        </row>
        <row r="8">
          <cell r="B8">
            <v>23.862499999999997</v>
          </cell>
          <cell r="C8">
            <v>25.9</v>
          </cell>
          <cell r="D8">
            <v>22.9</v>
          </cell>
          <cell r="E8">
            <v>88.5625</v>
          </cell>
          <cell r="F8">
            <v>91</v>
          </cell>
          <cell r="G8">
            <v>85</v>
          </cell>
          <cell r="H8">
            <v>11.879999999999999</v>
          </cell>
          <cell r="I8" t="str">
            <v>NO</v>
          </cell>
          <cell r="J8">
            <v>27</v>
          </cell>
          <cell r="K8">
            <v>0</v>
          </cell>
        </row>
        <row r="9">
          <cell r="B9">
            <v>23.966666666666669</v>
          </cell>
          <cell r="C9">
            <v>28.2</v>
          </cell>
          <cell r="D9">
            <v>23</v>
          </cell>
          <cell r="E9">
            <v>87.666666666666671</v>
          </cell>
          <cell r="F9">
            <v>90</v>
          </cell>
          <cell r="G9">
            <v>76</v>
          </cell>
          <cell r="H9">
            <v>6.12</v>
          </cell>
          <cell r="I9" t="str">
            <v>NO</v>
          </cell>
          <cell r="J9">
            <v>20.52</v>
          </cell>
          <cell r="K9">
            <v>0</v>
          </cell>
        </row>
        <row r="10">
          <cell r="B10">
            <v>24.144444444444442</v>
          </cell>
          <cell r="C10">
            <v>25.3</v>
          </cell>
          <cell r="D10">
            <v>23.4</v>
          </cell>
          <cell r="E10">
            <v>85.222222222222229</v>
          </cell>
          <cell r="F10">
            <v>88</v>
          </cell>
          <cell r="G10">
            <v>83</v>
          </cell>
          <cell r="H10">
            <v>8.2799999999999994</v>
          </cell>
          <cell r="I10" t="str">
            <v>SE</v>
          </cell>
          <cell r="J10">
            <v>23.400000000000002</v>
          </cell>
          <cell r="K10">
            <v>0</v>
          </cell>
        </row>
        <row r="11">
          <cell r="B11">
            <v>23.3</v>
          </cell>
          <cell r="C11">
            <v>26.9</v>
          </cell>
          <cell r="D11">
            <v>21.8</v>
          </cell>
          <cell r="E11">
            <v>83.25</v>
          </cell>
          <cell r="F11">
            <v>85</v>
          </cell>
          <cell r="G11">
            <v>80</v>
          </cell>
          <cell r="H11">
            <v>6.84</v>
          </cell>
          <cell r="I11" t="str">
            <v>SE</v>
          </cell>
          <cell r="J11">
            <v>23.759999999999998</v>
          </cell>
          <cell r="K11">
            <v>0</v>
          </cell>
        </row>
        <row r="12">
          <cell r="B12">
            <v>26.52</v>
          </cell>
          <cell r="C12">
            <v>32.9</v>
          </cell>
          <cell r="D12">
            <v>24.4</v>
          </cell>
          <cell r="E12">
            <v>80.8</v>
          </cell>
          <cell r="F12">
            <v>84</v>
          </cell>
          <cell r="G12">
            <v>75</v>
          </cell>
          <cell r="H12">
            <v>4.32</v>
          </cell>
          <cell r="I12" t="str">
            <v>O</v>
          </cell>
          <cell r="J12">
            <v>15.48</v>
          </cell>
          <cell r="K12">
            <v>0</v>
          </cell>
        </row>
        <row r="13">
          <cell r="B13">
            <v>24.144444444444442</v>
          </cell>
          <cell r="C13">
            <v>25.3</v>
          </cell>
          <cell r="D13">
            <v>23.4</v>
          </cell>
          <cell r="E13">
            <v>85.222222222222229</v>
          </cell>
          <cell r="F13">
            <v>88</v>
          </cell>
          <cell r="G13">
            <v>83</v>
          </cell>
          <cell r="H13">
            <v>8.2799999999999994</v>
          </cell>
          <cell r="I13" t="str">
            <v>SE</v>
          </cell>
          <cell r="J13">
            <v>23.400000000000002</v>
          </cell>
          <cell r="K13">
            <v>0</v>
          </cell>
        </row>
        <row r="14">
          <cell r="B14">
            <v>23.3</v>
          </cell>
          <cell r="C14">
            <v>26.9</v>
          </cell>
          <cell r="D14">
            <v>21.8</v>
          </cell>
          <cell r="E14">
            <v>83.25</v>
          </cell>
          <cell r="F14">
            <v>85</v>
          </cell>
          <cell r="G14">
            <v>80</v>
          </cell>
          <cell r="H14">
            <v>6.84</v>
          </cell>
          <cell r="I14" t="str">
            <v>SE</v>
          </cell>
          <cell r="J14">
            <v>23.759999999999998</v>
          </cell>
          <cell r="K14">
            <v>0</v>
          </cell>
        </row>
        <row r="15">
          <cell r="B15">
            <v>26.52</v>
          </cell>
          <cell r="C15">
            <v>32.9</v>
          </cell>
          <cell r="D15">
            <v>24.4</v>
          </cell>
          <cell r="E15">
            <v>80.8</v>
          </cell>
          <cell r="F15">
            <v>84</v>
          </cell>
          <cell r="G15">
            <v>75</v>
          </cell>
          <cell r="H15">
            <v>4.32</v>
          </cell>
          <cell r="I15" t="str">
            <v>O</v>
          </cell>
          <cell r="J15">
            <v>15.48</v>
          </cell>
          <cell r="K15">
            <v>0</v>
          </cell>
        </row>
        <row r="16">
          <cell r="B16">
            <v>27.385714285714283</v>
          </cell>
          <cell r="C16">
            <v>34.200000000000003</v>
          </cell>
          <cell r="D16">
            <v>23.7</v>
          </cell>
          <cell r="E16">
            <v>84.142857142857139</v>
          </cell>
          <cell r="F16">
            <v>88</v>
          </cell>
          <cell r="G16">
            <v>75</v>
          </cell>
          <cell r="H16">
            <v>9.7200000000000006</v>
          </cell>
          <cell r="I16" t="str">
            <v>O</v>
          </cell>
          <cell r="J16">
            <v>19.440000000000001</v>
          </cell>
          <cell r="K16">
            <v>0</v>
          </cell>
        </row>
        <row r="17">
          <cell r="B17">
            <v>28.242857142857144</v>
          </cell>
          <cell r="C17">
            <v>33</v>
          </cell>
          <cell r="D17">
            <v>24</v>
          </cell>
          <cell r="E17">
            <v>83.428571428571431</v>
          </cell>
          <cell r="F17">
            <v>87</v>
          </cell>
          <cell r="H17">
            <v>18</v>
          </cell>
          <cell r="I17" t="str">
            <v>NE</v>
          </cell>
          <cell r="J17">
            <v>66.239999999999995</v>
          </cell>
          <cell r="K17">
            <v>0</v>
          </cell>
        </row>
        <row r="18">
          <cell r="B18">
            <v>26.788235294117644</v>
          </cell>
          <cell r="C18">
            <v>32.700000000000003</v>
          </cell>
          <cell r="D18">
            <v>24.3</v>
          </cell>
          <cell r="E18">
            <v>82.882352941176464</v>
          </cell>
          <cell r="F18">
            <v>88</v>
          </cell>
          <cell r="G18">
            <v>73</v>
          </cell>
          <cell r="H18">
            <v>20.52</v>
          </cell>
          <cell r="I18" t="str">
            <v>O</v>
          </cell>
          <cell r="J18">
            <v>58.680000000000007</v>
          </cell>
          <cell r="K18">
            <v>0</v>
          </cell>
        </row>
        <row r="19">
          <cell r="B19">
            <v>26.615384615384617</v>
          </cell>
          <cell r="C19">
            <v>32.6</v>
          </cell>
          <cell r="D19">
            <v>24.5</v>
          </cell>
          <cell r="E19">
            <v>82.692307692307693</v>
          </cell>
          <cell r="F19">
            <v>87</v>
          </cell>
          <cell r="G19">
            <v>77</v>
          </cell>
          <cell r="H19">
            <v>9.3600000000000012</v>
          </cell>
          <cell r="I19" t="str">
            <v>NE</v>
          </cell>
          <cell r="J19">
            <v>21.240000000000002</v>
          </cell>
          <cell r="K19">
            <v>0</v>
          </cell>
        </row>
        <row r="20">
          <cell r="B20">
            <v>26.599999999999998</v>
          </cell>
          <cell r="C20">
            <v>31.6</v>
          </cell>
          <cell r="D20">
            <v>24.6</v>
          </cell>
          <cell r="E20">
            <v>84</v>
          </cell>
          <cell r="F20">
            <v>87</v>
          </cell>
          <cell r="G20">
            <v>77</v>
          </cell>
          <cell r="H20">
            <v>5.7600000000000007</v>
          </cell>
          <cell r="I20" t="str">
            <v>L</v>
          </cell>
          <cell r="J20">
            <v>14.76</v>
          </cell>
          <cell r="K20">
            <v>0</v>
          </cell>
        </row>
        <row r="21">
          <cell r="B21">
            <v>25.240000000000002</v>
          </cell>
          <cell r="C21">
            <v>27.2</v>
          </cell>
          <cell r="D21">
            <v>24.2</v>
          </cell>
          <cell r="E21">
            <v>87</v>
          </cell>
          <cell r="F21">
            <v>88</v>
          </cell>
          <cell r="G21">
            <v>84</v>
          </cell>
          <cell r="H21">
            <v>5.4</v>
          </cell>
          <cell r="I21" t="str">
            <v>L</v>
          </cell>
          <cell r="J21">
            <v>20.88</v>
          </cell>
          <cell r="K21">
            <v>0</v>
          </cell>
        </row>
        <row r="22">
          <cell r="B22">
            <v>25</v>
          </cell>
          <cell r="C22">
            <v>25.3</v>
          </cell>
          <cell r="D22">
            <v>24.8</v>
          </cell>
          <cell r="E22">
            <v>86.5</v>
          </cell>
          <cell r="F22">
            <v>88</v>
          </cell>
          <cell r="G22">
            <v>85</v>
          </cell>
          <cell r="H22">
            <v>2.52</v>
          </cell>
          <cell r="I22" t="str">
            <v>S</v>
          </cell>
          <cell r="J22">
            <v>10.08</v>
          </cell>
          <cell r="K22">
            <v>0</v>
          </cell>
        </row>
        <row r="23">
          <cell r="B23">
            <v>24.874999999999996</v>
          </cell>
          <cell r="C23">
            <v>27.2</v>
          </cell>
          <cell r="D23">
            <v>22.9</v>
          </cell>
          <cell r="E23">
            <v>85.5</v>
          </cell>
          <cell r="F23">
            <v>89</v>
          </cell>
          <cell r="G23">
            <v>79</v>
          </cell>
          <cell r="H23">
            <v>11.520000000000001</v>
          </cell>
          <cell r="I23" t="str">
            <v>NE</v>
          </cell>
          <cell r="J23">
            <v>21.240000000000002</v>
          </cell>
          <cell r="K23">
            <v>0</v>
          </cell>
        </row>
        <row r="24">
          <cell r="B24">
            <v>27.433333333333334</v>
          </cell>
          <cell r="C24">
            <v>30.4</v>
          </cell>
          <cell r="D24">
            <v>24.2</v>
          </cell>
          <cell r="E24">
            <v>81.666666666666671</v>
          </cell>
          <cell r="F24">
            <v>87</v>
          </cell>
          <cell r="G24">
            <v>77</v>
          </cell>
          <cell r="H24">
            <v>2.8800000000000003</v>
          </cell>
          <cell r="I24" t="str">
            <v>SE</v>
          </cell>
          <cell r="J24">
            <v>14.76</v>
          </cell>
          <cell r="K24">
            <v>0</v>
          </cell>
        </row>
        <row r="25">
          <cell r="B25">
            <v>26.685714285714283</v>
          </cell>
          <cell r="C25">
            <v>28.9</v>
          </cell>
          <cell r="D25">
            <v>25.5</v>
          </cell>
          <cell r="E25">
            <v>84.428571428571431</v>
          </cell>
          <cell r="F25">
            <v>88</v>
          </cell>
          <cell r="G25">
            <v>82</v>
          </cell>
          <cell r="H25">
            <v>8.64</v>
          </cell>
          <cell r="I25" t="str">
            <v>L</v>
          </cell>
          <cell r="J25">
            <v>19.8</v>
          </cell>
          <cell r="K25">
            <v>0</v>
          </cell>
        </row>
        <row r="26">
          <cell r="B26">
            <v>27.166666666666668</v>
          </cell>
          <cell r="C26">
            <v>31.3</v>
          </cell>
          <cell r="D26">
            <v>25.3</v>
          </cell>
          <cell r="E26">
            <v>85.5</v>
          </cell>
          <cell r="F26">
            <v>90</v>
          </cell>
          <cell r="G26">
            <v>75</v>
          </cell>
          <cell r="H26">
            <v>11.16</v>
          </cell>
          <cell r="I26" t="str">
            <v>NE</v>
          </cell>
          <cell r="J26">
            <v>26.28</v>
          </cell>
          <cell r="K26">
            <v>0</v>
          </cell>
        </row>
        <row r="27">
          <cell r="B27">
            <v>26.3</v>
          </cell>
          <cell r="C27">
            <v>26.8</v>
          </cell>
          <cell r="D27">
            <v>26.1</v>
          </cell>
          <cell r="E27">
            <v>89</v>
          </cell>
          <cell r="F27">
            <v>93</v>
          </cell>
          <cell r="G27">
            <v>84</v>
          </cell>
          <cell r="H27">
            <v>3.6</v>
          </cell>
          <cell r="I27" t="str">
            <v>N</v>
          </cell>
          <cell r="J27">
            <v>17.28</v>
          </cell>
          <cell r="K27">
            <v>0</v>
          </cell>
        </row>
        <row r="28">
          <cell r="B28">
            <v>26.3</v>
          </cell>
          <cell r="C28">
            <v>27.3</v>
          </cell>
          <cell r="D28">
            <v>25.7</v>
          </cell>
          <cell r="E28">
            <v>89.333333333333329</v>
          </cell>
          <cell r="F28">
            <v>92</v>
          </cell>
          <cell r="G28">
            <v>88</v>
          </cell>
          <cell r="H28">
            <v>9</v>
          </cell>
          <cell r="I28" t="str">
            <v>NO</v>
          </cell>
          <cell r="J28">
            <v>20.16</v>
          </cell>
          <cell r="K28">
            <v>0</v>
          </cell>
        </row>
        <row r="29">
          <cell r="B29">
            <v>26.4</v>
          </cell>
          <cell r="C29">
            <v>26.7</v>
          </cell>
          <cell r="D29">
            <v>26.4</v>
          </cell>
          <cell r="E29">
            <v>84</v>
          </cell>
          <cell r="F29">
            <v>85</v>
          </cell>
          <cell r="G29">
            <v>83</v>
          </cell>
          <cell r="H29">
            <v>0</v>
          </cell>
          <cell r="I29" t="str">
            <v>L</v>
          </cell>
          <cell r="J29">
            <v>2.8800000000000003</v>
          </cell>
          <cell r="K29">
            <v>0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30.15</v>
          </cell>
          <cell r="C31">
            <v>32.1</v>
          </cell>
          <cell r="D31">
            <v>27.4</v>
          </cell>
          <cell r="E31">
            <v>82.5</v>
          </cell>
          <cell r="F31">
            <v>85</v>
          </cell>
          <cell r="G31">
            <v>81</v>
          </cell>
          <cell r="H31">
            <v>9.3600000000000012</v>
          </cell>
          <cell r="I31" t="str">
            <v>L</v>
          </cell>
          <cell r="J31">
            <v>24.12</v>
          </cell>
          <cell r="K31">
            <v>0</v>
          </cell>
        </row>
        <row r="32">
          <cell r="B32">
            <v>26.2</v>
          </cell>
          <cell r="C32">
            <v>27.2</v>
          </cell>
          <cell r="D32">
            <v>26.2</v>
          </cell>
          <cell r="E32">
            <v>82</v>
          </cell>
          <cell r="F32">
            <v>82</v>
          </cell>
          <cell r="G32">
            <v>82</v>
          </cell>
          <cell r="H32">
            <v>0.36000000000000004</v>
          </cell>
          <cell r="I32" t="str">
            <v>L</v>
          </cell>
          <cell r="J32">
            <v>5.7600000000000007</v>
          </cell>
          <cell r="K32">
            <v>0</v>
          </cell>
        </row>
        <row r="33">
          <cell r="B33">
            <v>28</v>
          </cell>
          <cell r="C33">
            <v>29.4</v>
          </cell>
          <cell r="D33">
            <v>26.2</v>
          </cell>
          <cell r="E33">
            <v>84</v>
          </cell>
          <cell r="F33">
            <v>86</v>
          </cell>
          <cell r="G33">
            <v>83</v>
          </cell>
          <cell r="H33">
            <v>6.12</v>
          </cell>
          <cell r="I33" t="str">
            <v>L</v>
          </cell>
          <cell r="J33">
            <v>12.96</v>
          </cell>
          <cell r="K33">
            <v>0</v>
          </cell>
        </row>
        <row r="34">
          <cell r="B34">
            <v>26</v>
          </cell>
          <cell r="C34">
            <v>26</v>
          </cell>
          <cell r="D34">
            <v>25.7</v>
          </cell>
          <cell r="E34">
            <v>86</v>
          </cell>
          <cell r="F34">
            <v>86</v>
          </cell>
          <cell r="G34">
            <v>84</v>
          </cell>
          <cell r="H34">
            <v>0</v>
          </cell>
          <cell r="I34" t="str">
            <v>SE</v>
          </cell>
          <cell r="J34">
            <v>4.32</v>
          </cell>
          <cell r="K34">
            <v>0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19.304166666666671</v>
          </cell>
          <cell r="C5">
            <v>21.2</v>
          </cell>
          <cell r="D5">
            <v>18.600000000000001</v>
          </cell>
          <cell r="E5">
            <v>94.166666666666671</v>
          </cell>
          <cell r="F5">
            <v>98</v>
          </cell>
          <cell r="G5">
            <v>90</v>
          </cell>
          <cell r="H5">
            <v>26.64</v>
          </cell>
          <cell r="I5" t="str">
            <v>S</v>
          </cell>
          <cell r="J5">
            <v>57.24</v>
          </cell>
          <cell r="K5">
            <v>30</v>
          </cell>
        </row>
        <row r="6">
          <cell r="B6">
            <v>23.033333333333335</v>
          </cell>
          <cell r="C6">
            <v>30.5</v>
          </cell>
          <cell r="D6">
            <v>18.399999999999999</v>
          </cell>
          <cell r="E6">
            <v>83.083333333333329</v>
          </cell>
          <cell r="F6">
            <v>98</v>
          </cell>
          <cell r="G6">
            <v>54</v>
          </cell>
          <cell r="H6">
            <v>12.96</v>
          </cell>
          <cell r="I6" t="str">
            <v>SO</v>
          </cell>
          <cell r="J6">
            <v>28.8</v>
          </cell>
          <cell r="K6">
            <v>0.2</v>
          </cell>
        </row>
        <row r="7">
          <cell r="B7">
            <v>27.112500000000001</v>
          </cell>
          <cell r="C7">
            <v>34.4</v>
          </cell>
          <cell r="D7">
            <v>21.2</v>
          </cell>
          <cell r="E7">
            <v>70.125</v>
          </cell>
          <cell r="F7">
            <v>94</v>
          </cell>
          <cell r="G7">
            <v>40</v>
          </cell>
          <cell r="H7">
            <v>15.840000000000002</v>
          </cell>
          <cell r="I7" t="str">
            <v>SE</v>
          </cell>
          <cell r="J7">
            <v>37.080000000000005</v>
          </cell>
          <cell r="K7">
            <v>0</v>
          </cell>
        </row>
        <row r="8">
          <cell r="B8">
            <v>23.429166666666664</v>
          </cell>
          <cell r="C8">
            <v>27.9</v>
          </cell>
          <cell r="D8">
            <v>19.5</v>
          </cell>
          <cell r="E8">
            <v>78.625</v>
          </cell>
          <cell r="F8">
            <v>93</v>
          </cell>
          <cell r="G8">
            <v>63</v>
          </cell>
          <cell r="H8">
            <v>24.12</v>
          </cell>
          <cell r="I8" t="str">
            <v>NO</v>
          </cell>
          <cell r="J8">
            <v>47.16</v>
          </cell>
          <cell r="K8">
            <v>0</v>
          </cell>
        </row>
        <row r="9">
          <cell r="B9">
            <v>25.141666666666669</v>
          </cell>
          <cell r="C9">
            <v>29.6</v>
          </cell>
          <cell r="D9">
            <v>22</v>
          </cell>
          <cell r="E9">
            <v>73.708333333333329</v>
          </cell>
          <cell r="F9">
            <v>89</v>
          </cell>
          <cell r="G9">
            <v>54</v>
          </cell>
          <cell r="H9">
            <v>19.079999999999998</v>
          </cell>
          <cell r="I9" t="str">
            <v>O</v>
          </cell>
          <cell r="J9">
            <v>38.159999999999997</v>
          </cell>
          <cell r="K9">
            <v>0</v>
          </cell>
        </row>
        <row r="10">
          <cell r="B10">
            <v>24.987500000000001</v>
          </cell>
          <cell r="C10">
            <v>30</v>
          </cell>
          <cell r="D10">
            <v>20.7</v>
          </cell>
          <cell r="E10">
            <v>62.833333333333336</v>
          </cell>
          <cell r="F10">
            <v>83</v>
          </cell>
          <cell r="G10">
            <v>36</v>
          </cell>
          <cell r="H10">
            <v>15.840000000000002</v>
          </cell>
          <cell r="I10" t="str">
            <v>O</v>
          </cell>
          <cell r="J10">
            <v>34.200000000000003</v>
          </cell>
          <cell r="K10">
            <v>0</v>
          </cell>
        </row>
        <row r="11">
          <cell r="B11">
            <v>25.066666666666666</v>
          </cell>
          <cell r="C11">
            <v>30.6</v>
          </cell>
          <cell r="D11">
            <v>21.5</v>
          </cell>
          <cell r="E11">
            <v>64.875</v>
          </cell>
          <cell r="F11">
            <v>82</v>
          </cell>
          <cell r="G11">
            <v>40</v>
          </cell>
          <cell r="H11">
            <v>16.559999999999999</v>
          </cell>
          <cell r="I11" t="str">
            <v>NO</v>
          </cell>
          <cell r="J11">
            <v>32.4</v>
          </cell>
          <cell r="K11">
            <v>0</v>
          </cell>
        </row>
        <row r="12">
          <cell r="B12">
            <v>24.529166666666672</v>
          </cell>
          <cell r="C12">
            <v>29.7</v>
          </cell>
          <cell r="D12">
            <v>19.600000000000001</v>
          </cell>
          <cell r="E12">
            <v>65.25</v>
          </cell>
          <cell r="F12">
            <v>83</v>
          </cell>
          <cell r="G12">
            <v>48</v>
          </cell>
          <cell r="H12">
            <v>25.56</v>
          </cell>
          <cell r="I12" t="str">
            <v>O</v>
          </cell>
          <cell r="J12">
            <v>48.96</v>
          </cell>
          <cell r="K12">
            <v>0</v>
          </cell>
        </row>
        <row r="13">
          <cell r="B13">
            <v>22.483333333333331</v>
          </cell>
          <cell r="C13">
            <v>25.2</v>
          </cell>
          <cell r="D13">
            <v>19.5</v>
          </cell>
          <cell r="E13">
            <v>73.416666666666671</v>
          </cell>
          <cell r="F13">
            <v>86</v>
          </cell>
          <cell r="G13">
            <v>63</v>
          </cell>
          <cell r="H13">
            <v>20.88</v>
          </cell>
          <cell r="I13" t="str">
            <v>O</v>
          </cell>
          <cell r="J13">
            <v>51.84</v>
          </cell>
          <cell r="K13">
            <v>0</v>
          </cell>
        </row>
        <row r="14">
          <cell r="B14">
            <v>22.741666666666671</v>
          </cell>
          <cell r="C14">
            <v>27.5</v>
          </cell>
          <cell r="D14">
            <v>18.8</v>
          </cell>
          <cell r="E14">
            <v>79.583333333333329</v>
          </cell>
          <cell r="F14">
            <v>95</v>
          </cell>
          <cell r="G14">
            <v>62</v>
          </cell>
          <cell r="H14">
            <v>11.879999999999999</v>
          </cell>
          <cell r="I14" t="str">
            <v>SO</v>
          </cell>
          <cell r="J14">
            <v>24.840000000000003</v>
          </cell>
          <cell r="K14">
            <v>0</v>
          </cell>
        </row>
        <row r="15">
          <cell r="B15">
            <v>26.424999999999997</v>
          </cell>
          <cell r="C15">
            <v>34.5</v>
          </cell>
          <cell r="D15">
            <v>20.3</v>
          </cell>
          <cell r="E15">
            <v>70.625</v>
          </cell>
          <cell r="F15">
            <v>94</v>
          </cell>
          <cell r="G15">
            <v>35</v>
          </cell>
          <cell r="H15">
            <v>17.64</v>
          </cell>
          <cell r="I15" t="str">
            <v>SO</v>
          </cell>
          <cell r="J15">
            <v>28.8</v>
          </cell>
          <cell r="K15">
            <v>0</v>
          </cell>
        </row>
        <row r="16">
          <cell r="B16">
            <v>28.470833333333335</v>
          </cell>
          <cell r="C16">
            <v>33.799999999999997</v>
          </cell>
          <cell r="D16">
            <v>23.2</v>
          </cell>
          <cell r="E16">
            <v>63.625</v>
          </cell>
          <cell r="F16">
            <v>83</v>
          </cell>
          <cell r="G16">
            <v>39</v>
          </cell>
          <cell r="H16">
            <v>13.68</v>
          </cell>
          <cell r="I16" t="str">
            <v>S</v>
          </cell>
          <cell r="J16">
            <v>34.92</v>
          </cell>
          <cell r="K16">
            <v>0</v>
          </cell>
        </row>
        <row r="17">
          <cell r="B17">
            <v>29.133333333333329</v>
          </cell>
          <cell r="C17">
            <v>35.9</v>
          </cell>
          <cell r="D17">
            <v>23.5</v>
          </cell>
          <cell r="E17">
            <v>60.291666666666664</v>
          </cell>
          <cell r="F17">
            <v>78</v>
          </cell>
          <cell r="G17">
            <v>37</v>
          </cell>
          <cell r="H17">
            <v>18.36</v>
          </cell>
          <cell r="I17" t="str">
            <v>SO</v>
          </cell>
          <cell r="J17">
            <v>43.56</v>
          </cell>
          <cell r="K17">
            <v>0</v>
          </cell>
        </row>
        <row r="18">
          <cell r="B18">
            <v>25.137500000000003</v>
          </cell>
          <cell r="C18">
            <v>27.5</v>
          </cell>
          <cell r="D18">
            <v>22.1</v>
          </cell>
          <cell r="E18">
            <v>82.875</v>
          </cell>
          <cell r="F18">
            <v>94</v>
          </cell>
          <cell r="G18">
            <v>70</v>
          </cell>
          <cell r="H18">
            <v>10.44</v>
          </cell>
          <cell r="I18" t="str">
            <v>S</v>
          </cell>
          <cell r="J18">
            <v>29.880000000000003</v>
          </cell>
          <cell r="K18">
            <v>6.4</v>
          </cell>
        </row>
        <row r="19">
          <cell r="B19">
            <v>24.541666666666668</v>
          </cell>
          <cell r="C19">
            <v>30.8</v>
          </cell>
          <cell r="D19">
            <v>21.9</v>
          </cell>
          <cell r="E19">
            <v>87.666666666666671</v>
          </cell>
          <cell r="F19">
            <v>96</v>
          </cell>
          <cell r="G19">
            <v>59</v>
          </cell>
          <cell r="H19">
            <v>8.64</v>
          </cell>
          <cell r="I19" t="str">
            <v>NO</v>
          </cell>
          <cell r="J19">
            <v>21.6</v>
          </cell>
          <cell r="K19">
            <v>23.6</v>
          </cell>
        </row>
        <row r="20">
          <cell r="B20">
            <v>24.349999999999998</v>
          </cell>
          <cell r="C20">
            <v>31.5</v>
          </cell>
          <cell r="D20">
            <v>20.399999999999999</v>
          </cell>
          <cell r="E20">
            <v>86.583333333333329</v>
          </cell>
          <cell r="F20">
            <v>98</v>
          </cell>
          <cell r="G20">
            <v>59</v>
          </cell>
          <cell r="H20">
            <v>21.6</v>
          </cell>
          <cell r="I20" t="str">
            <v>S</v>
          </cell>
          <cell r="J20">
            <v>47.88</v>
          </cell>
          <cell r="K20">
            <v>56.800000000000004</v>
          </cell>
        </row>
        <row r="21">
          <cell r="B21">
            <v>24.670833333333338</v>
          </cell>
          <cell r="C21">
            <v>30.5</v>
          </cell>
          <cell r="D21">
            <v>20.9</v>
          </cell>
          <cell r="E21">
            <v>78.083333333333329</v>
          </cell>
          <cell r="F21">
            <v>95</v>
          </cell>
          <cell r="G21">
            <v>57</v>
          </cell>
          <cell r="H21">
            <v>21.240000000000002</v>
          </cell>
          <cell r="I21" t="str">
            <v>SO</v>
          </cell>
          <cell r="J21">
            <v>43.2</v>
          </cell>
          <cell r="K21">
            <v>0</v>
          </cell>
        </row>
        <row r="22">
          <cell r="B22">
            <v>23.412500000000005</v>
          </cell>
          <cell r="C22">
            <v>31.3</v>
          </cell>
          <cell r="D22">
            <v>17.100000000000001</v>
          </cell>
          <cell r="E22">
            <v>85.208333333333329</v>
          </cell>
          <cell r="F22">
            <v>98</v>
          </cell>
          <cell r="G22">
            <v>55</v>
          </cell>
          <cell r="H22">
            <v>37.440000000000005</v>
          </cell>
          <cell r="I22" t="str">
            <v>S</v>
          </cell>
          <cell r="J22">
            <v>79.92</v>
          </cell>
          <cell r="K22">
            <v>14.6</v>
          </cell>
        </row>
        <row r="23">
          <cell r="B23">
            <v>21.704166666666669</v>
          </cell>
          <cell r="C23">
            <v>27.3</v>
          </cell>
          <cell r="D23">
            <v>18.399999999999999</v>
          </cell>
          <cell r="E23">
            <v>80.125</v>
          </cell>
          <cell r="F23">
            <v>96</v>
          </cell>
          <cell r="G23">
            <v>53</v>
          </cell>
          <cell r="H23">
            <v>16.559999999999999</v>
          </cell>
          <cell r="I23" t="str">
            <v>NO</v>
          </cell>
          <cell r="J23">
            <v>33.480000000000004</v>
          </cell>
          <cell r="K23">
            <v>0</v>
          </cell>
        </row>
        <row r="24">
          <cell r="B24">
            <v>22.754166666666666</v>
          </cell>
          <cell r="C24">
            <v>28.6</v>
          </cell>
          <cell r="D24">
            <v>17.7</v>
          </cell>
          <cell r="E24">
            <v>74.083333333333329</v>
          </cell>
          <cell r="F24">
            <v>92</v>
          </cell>
          <cell r="G24">
            <v>54</v>
          </cell>
          <cell r="H24">
            <v>16.2</v>
          </cell>
          <cell r="I24" t="str">
            <v>O</v>
          </cell>
          <cell r="J24">
            <v>30.6</v>
          </cell>
          <cell r="K24">
            <v>0</v>
          </cell>
        </row>
        <row r="25">
          <cell r="B25">
            <v>24.516666666666666</v>
          </cell>
          <cell r="C25">
            <v>29.7</v>
          </cell>
          <cell r="D25">
            <v>19.899999999999999</v>
          </cell>
          <cell r="E25">
            <v>65.791666666666671</v>
          </cell>
          <cell r="F25">
            <v>86</v>
          </cell>
          <cell r="G25">
            <v>47</v>
          </cell>
          <cell r="H25">
            <v>18.36</v>
          </cell>
          <cell r="I25" t="str">
            <v>O</v>
          </cell>
          <cell r="J25">
            <v>33.840000000000003</v>
          </cell>
          <cell r="K25">
            <v>0</v>
          </cell>
        </row>
        <row r="26">
          <cell r="B26">
            <v>25.379166666666674</v>
          </cell>
          <cell r="C26">
            <v>32</v>
          </cell>
          <cell r="D26">
            <v>19.7</v>
          </cell>
          <cell r="E26">
            <v>69.208333333333329</v>
          </cell>
          <cell r="F26">
            <v>87</v>
          </cell>
          <cell r="G26">
            <v>54</v>
          </cell>
          <cell r="H26">
            <v>17.28</v>
          </cell>
          <cell r="I26" t="str">
            <v>SO</v>
          </cell>
          <cell r="J26">
            <v>33.119999999999997</v>
          </cell>
          <cell r="K26">
            <v>1</v>
          </cell>
        </row>
        <row r="27">
          <cell r="B27">
            <v>22.191666666666666</v>
          </cell>
          <cell r="C27">
            <v>26</v>
          </cell>
          <cell r="D27">
            <v>18.7</v>
          </cell>
          <cell r="E27">
            <v>91.583333333333329</v>
          </cell>
          <cell r="F27">
            <v>98</v>
          </cell>
          <cell r="G27">
            <v>75</v>
          </cell>
          <cell r="H27">
            <v>13.68</v>
          </cell>
          <cell r="I27" t="str">
            <v>S</v>
          </cell>
          <cell r="J27">
            <v>45</v>
          </cell>
          <cell r="K27">
            <v>45.2</v>
          </cell>
        </row>
        <row r="28">
          <cell r="B28">
            <v>23.125</v>
          </cell>
          <cell r="C28">
            <v>27.8</v>
          </cell>
          <cell r="D28">
            <v>19.7</v>
          </cell>
          <cell r="E28">
            <v>79.666666666666671</v>
          </cell>
          <cell r="F28">
            <v>96</v>
          </cell>
          <cell r="G28">
            <v>55</v>
          </cell>
          <cell r="H28">
            <v>14.04</v>
          </cell>
          <cell r="I28" t="str">
            <v>NE</v>
          </cell>
          <cell r="J28">
            <v>33.480000000000004</v>
          </cell>
          <cell r="K28">
            <v>0.8</v>
          </cell>
        </row>
        <row r="29">
          <cell r="B29">
            <v>22.745833333333326</v>
          </cell>
          <cell r="C29">
            <v>29.4</v>
          </cell>
          <cell r="D29">
            <v>17.100000000000001</v>
          </cell>
          <cell r="E29">
            <v>75.208333333333329</v>
          </cell>
          <cell r="F29">
            <v>95</v>
          </cell>
          <cell r="G29">
            <v>47</v>
          </cell>
          <cell r="H29">
            <v>16.2</v>
          </cell>
          <cell r="I29" t="str">
            <v>N</v>
          </cell>
          <cell r="J29">
            <v>30.240000000000002</v>
          </cell>
          <cell r="K29">
            <v>0</v>
          </cell>
        </row>
        <row r="30">
          <cell r="B30">
            <v>25.822727272727274</v>
          </cell>
          <cell r="C30">
            <v>31.6</v>
          </cell>
          <cell r="D30">
            <v>21</v>
          </cell>
          <cell r="E30">
            <v>69.272727272727266</v>
          </cell>
          <cell r="F30">
            <v>87</v>
          </cell>
          <cell r="G30">
            <v>44</v>
          </cell>
          <cell r="H30">
            <v>15.120000000000001</v>
          </cell>
          <cell r="I30" t="str">
            <v>NO</v>
          </cell>
          <cell r="J30">
            <v>29.880000000000003</v>
          </cell>
          <cell r="K30">
            <v>0</v>
          </cell>
        </row>
        <row r="31">
          <cell r="B31">
            <v>29</v>
          </cell>
          <cell r="C31">
            <v>30.4</v>
          </cell>
          <cell r="D31">
            <v>26.9</v>
          </cell>
          <cell r="E31">
            <v>57.714285714285715</v>
          </cell>
          <cell r="F31">
            <v>65</v>
          </cell>
          <cell r="G31">
            <v>52</v>
          </cell>
          <cell r="H31">
            <v>15.48</v>
          </cell>
          <cell r="I31" t="str">
            <v>SO</v>
          </cell>
          <cell r="J31">
            <v>41.4</v>
          </cell>
          <cell r="K31">
            <v>0</v>
          </cell>
        </row>
        <row r="32">
          <cell r="B32">
            <v>26.826666666666668</v>
          </cell>
          <cell r="C32">
            <v>32.1</v>
          </cell>
          <cell r="D32">
            <v>20.8</v>
          </cell>
          <cell r="E32">
            <v>67</v>
          </cell>
          <cell r="F32">
            <v>92</v>
          </cell>
          <cell r="G32">
            <v>46</v>
          </cell>
          <cell r="H32">
            <v>14.76</v>
          </cell>
          <cell r="I32" t="str">
            <v>S</v>
          </cell>
          <cell r="J32">
            <v>53.28</v>
          </cell>
          <cell r="K32">
            <v>1</v>
          </cell>
        </row>
        <row r="33">
          <cell r="B33">
            <v>23.633333333333336</v>
          </cell>
          <cell r="C33">
            <v>30.3</v>
          </cell>
          <cell r="D33">
            <v>20.7</v>
          </cell>
          <cell r="E33">
            <v>83.125</v>
          </cell>
          <cell r="F33">
            <v>96</v>
          </cell>
          <cell r="G33">
            <v>54</v>
          </cell>
          <cell r="H33">
            <v>15.48</v>
          </cell>
          <cell r="I33" t="str">
            <v>N</v>
          </cell>
          <cell r="J33">
            <v>35.28</v>
          </cell>
          <cell r="K33">
            <v>0.2</v>
          </cell>
        </row>
        <row r="34">
          <cell r="B34">
            <v>24.100000000000005</v>
          </cell>
          <cell r="C34">
            <v>27.6</v>
          </cell>
          <cell r="D34">
            <v>21.8</v>
          </cell>
          <cell r="E34">
            <v>86.208333333333329</v>
          </cell>
          <cell r="F34">
            <v>96</v>
          </cell>
          <cell r="G34">
            <v>70</v>
          </cell>
          <cell r="H34">
            <v>18.36</v>
          </cell>
          <cell r="I34" t="str">
            <v>S</v>
          </cell>
          <cell r="J34">
            <v>33.840000000000003</v>
          </cell>
          <cell r="K34">
            <v>1.2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>
            <v>19.537500000000001</v>
          </cell>
          <cell r="C5">
            <v>21.9</v>
          </cell>
          <cell r="D5">
            <v>18.7</v>
          </cell>
          <cell r="E5">
            <v>92.041666666666671</v>
          </cell>
          <cell r="F5">
            <v>99</v>
          </cell>
          <cell r="G5">
            <v>83</v>
          </cell>
          <cell r="H5">
            <v>17.28</v>
          </cell>
          <cell r="I5" t="str">
            <v>SO</v>
          </cell>
          <cell r="J5">
            <v>30.96</v>
          </cell>
          <cell r="K5">
            <v>0.8</v>
          </cell>
        </row>
        <row r="6">
          <cell r="B6">
            <v>23.25</v>
          </cell>
          <cell r="C6">
            <v>30.8</v>
          </cell>
          <cell r="D6">
            <v>18.5</v>
          </cell>
          <cell r="E6">
            <v>80.416666666666671</v>
          </cell>
          <cell r="F6">
            <v>99</v>
          </cell>
          <cell r="G6">
            <v>48</v>
          </cell>
          <cell r="H6">
            <v>15.840000000000002</v>
          </cell>
          <cell r="I6" t="str">
            <v>SO</v>
          </cell>
          <cell r="J6">
            <v>35.64</v>
          </cell>
          <cell r="K6">
            <v>1.4</v>
          </cell>
        </row>
        <row r="7">
          <cell r="B7">
            <v>26.283333333333335</v>
          </cell>
          <cell r="C7">
            <v>35.200000000000003</v>
          </cell>
          <cell r="D7">
            <v>20.2</v>
          </cell>
          <cell r="E7">
            <v>71</v>
          </cell>
          <cell r="F7">
            <v>95</v>
          </cell>
          <cell r="G7">
            <v>34</v>
          </cell>
          <cell r="H7">
            <v>13.68</v>
          </cell>
          <cell r="I7" t="str">
            <v>SO</v>
          </cell>
          <cell r="J7">
            <v>30.96</v>
          </cell>
          <cell r="K7">
            <v>2.4</v>
          </cell>
        </row>
        <row r="8">
          <cell r="B8">
            <v>22.849999999999998</v>
          </cell>
          <cell r="C8">
            <v>27.3</v>
          </cell>
          <cell r="D8">
            <v>19.399999999999999</v>
          </cell>
          <cell r="E8">
            <v>78.666666666666671</v>
          </cell>
          <cell r="F8">
            <v>91</v>
          </cell>
          <cell r="G8">
            <v>64</v>
          </cell>
          <cell r="H8">
            <v>17.64</v>
          </cell>
          <cell r="I8" t="str">
            <v>SO</v>
          </cell>
          <cell r="J8">
            <v>47.16</v>
          </cell>
          <cell r="K8">
            <v>1.9999999999999998</v>
          </cell>
        </row>
        <row r="9">
          <cell r="B9">
            <v>24.387500000000003</v>
          </cell>
          <cell r="C9">
            <v>30.8</v>
          </cell>
          <cell r="D9">
            <v>19.899999999999999</v>
          </cell>
          <cell r="E9">
            <v>75.666666666666671</v>
          </cell>
          <cell r="F9">
            <v>98</v>
          </cell>
          <cell r="G9">
            <v>47</v>
          </cell>
          <cell r="H9">
            <v>19.079999999999998</v>
          </cell>
          <cell r="I9" t="str">
            <v>SO</v>
          </cell>
          <cell r="J9">
            <v>34.56</v>
          </cell>
          <cell r="K9">
            <v>1.2</v>
          </cell>
        </row>
        <row r="10">
          <cell r="B10">
            <v>24.074999999999992</v>
          </cell>
          <cell r="C10">
            <v>31.4</v>
          </cell>
          <cell r="D10">
            <v>19.5</v>
          </cell>
          <cell r="E10">
            <v>65.833333333333329</v>
          </cell>
          <cell r="F10">
            <v>88</v>
          </cell>
          <cell r="G10">
            <v>26</v>
          </cell>
          <cell r="H10">
            <v>19.440000000000001</v>
          </cell>
          <cell r="I10" t="str">
            <v>SO</v>
          </cell>
          <cell r="J10">
            <v>33.480000000000004</v>
          </cell>
          <cell r="K10">
            <v>1.2</v>
          </cell>
        </row>
        <row r="11">
          <cell r="B11">
            <v>25.45</v>
          </cell>
          <cell r="C11">
            <v>31.7</v>
          </cell>
          <cell r="D11">
            <v>21.1</v>
          </cell>
          <cell r="E11">
            <v>56.541666666666664</v>
          </cell>
          <cell r="F11">
            <v>80</v>
          </cell>
          <cell r="G11">
            <v>26</v>
          </cell>
          <cell r="H11">
            <v>14.04</v>
          </cell>
          <cell r="I11" t="str">
            <v>SO</v>
          </cell>
          <cell r="J11">
            <v>29.52</v>
          </cell>
          <cell r="K11">
            <v>1</v>
          </cell>
        </row>
        <row r="12">
          <cell r="B12">
            <v>24.270833333333332</v>
          </cell>
          <cell r="C12">
            <v>30.3</v>
          </cell>
          <cell r="D12">
            <v>19.5</v>
          </cell>
          <cell r="E12">
            <v>60.708333333333336</v>
          </cell>
          <cell r="F12">
            <v>87</v>
          </cell>
          <cell r="G12">
            <v>38</v>
          </cell>
          <cell r="H12">
            <v>29.16</v>
          </cell>
          <cell r="I12" t="str">
            <v>SO</v>
          </cell>
          <cell r="J12">
            <v>46.800000000000004</v>
          </cell>
          <cell r="K12">
            <v>1</v>
          </cell>
        </row>
        <row r="13">
          <cell r="B13">
            <v>22.487499999999997</v>
          </cell>
          <cell r="C13">
            <v>26.9</v>
          </cell>
          <cell r="D13">
            <v>17.899999999999999</v>
          </cell>
          <cell r="E13">
            <v>70.791666666666671</v>
          </cell>
          <cell r="F13">
            <v>90</v>
          </cell>
          <cell r="G13">
            <v>54</v>
          </cell>
          <cell r="H13">
            <v>25.56</v>
          </cell>
          <cell r="I13" t="str">
            <v>SO</v>
          </cell>
          <cell r="J13">
            <v>43.56</v>
          </cell>
          <cell r="K13">
            <v>0.60000000000000009</v>
          </cell>
        </row>
        <row r="14">
          <cell r="B14">
            <v>21.566666666666666</v>
          </cell>
          <cell r="C14">
            <v>27.7</v>
          </cell>
          <cell r="D14">
            <v>17</v>
          </cell>
          <cell r="E14">
            <v>81.583333333333329</v>
          </cell>
          <cell r="F14">
            <v>99</v>
          </cell>
          <cell r="G14">
            <v>58</v>
          </cell>
          <cell r="H14">
            <v>19.079999999999998</v>
          </cell>
          <cell r="I14" t="str">
            <v>SO</v>
          </cell>
          <cell r="J14">
            <v>35.64</v>
          </cell>
          <cell r="K14">
            <v>0.60000000000000009</v>
          </cell>
        </row>
        <row r="15">
          <cell r="B15">
            <v>25.474999999999998</v>
          </cell>
          <cell r="C15">
            <v>35.200000000000003</v>
          </cell>
          <cell r="D15">
            <v>18.2</v>
          </cell>
          <cell r="E15">
            <v>72.416666666666671</v>
          </cell>
          <cell r="F15">
            <v>99</v>
          </cell>
          <cell r="G15">
            <v>31</v>
          </cell>
          <cell r="H15">
            <v>12.96</v>
          </cell>
          <cell r="I15" t="str">
            <v>SO</v>
          </cell>
          <cell r="J15">
            <v>29.880000000000003</v>
          </cell>
          <cell r="K15">
            <v>0.2</v>
          </cell>
        </row>
        <row r="16">
          <cell r="B16">
            <v>27.875000000000004</v>
          </cell>
          <cell r="C16">
            <v>34.9</v>
          </cell>
          <cell r="D16">
            <v>21.4</v>
          </cell>
          <cell r="E16">
            <v>63.25</v>
          </cell>
          <cell r="F16">
            <v>88</v>
          </cell>
          <cell r="G16">
            <v>34</v>
          </cell>
          <cell r="H16">
            <v>14.4</v>
          </cell>
          <cell r="I16" t="str">
            <v>SO</v>
          </cell>
          <cell r="J16">
            <v>36</v>
          </cell>
          <cell r="K16">
            <v>0</v>
          </cell>
        </row>
        <row r="17">
          <cell r="B17">
            <v>26.941666666666663</v>
          </cell>
          <cell r="C17">
            <v>35.5</v>
          </cell>
          <cell r="D17">
            <v>21.9</v>
          </cell>
          <cell r="E17">
            <v>68.083333333333329</v>
          </cell>
          <cell r="F17">
            <v>94</v>
          </cell>
          <cell r="G17">
            <v>36</v>
          </cell>
          <cell r="H17">
            <v>14.76</v>
          </cell>
          <cell r="I17" t="str">
            <v>SO</v>
          </cell>
          <cell r="J17">
            <v>47.519999999999996</v>
          </cell>
          <cell r="K17">
            <v>6.3999999999999995</v>
          </cell>
        </row>
        <row r="18">
          <cell r="B18">
            <v>23.725000000000005</v>
          </cell>
          <cell r="C18">
            <v>26.9</v>
          </cell>
          <cell r="D18">
            <v>21.5</v>
          </cell>
          <cell r="E18">
            <v>86.166666666666671</v>
          </cell>
          <cell r="F18">
            <v>97</v>
          </cell>
          <cell r="G18">
            <v>73</v>
          </cell>
          <cell r="H18">
            <v>19.079999999999998</v>
          </cell>
          <cell r="I18" t="str">
            <v>SO</v>
          </cell>
          <cell r="J18">
            <v>48.24</v>
          </cell>
          <cell r="K18">
            <v>5.6000000000000014</v>
          </cell>
        </row>
        <row r="19">
          <cell r="B19">
            <v>24.104166666666668</v>
          </cell>
          <cell r="C19">
            <v>29.3</v>
          </cell>
          <cell r="D19">
            <v>20.8</v>
          </cell>
          <cell r="E19">
            <v>86.125</v>
          </cell>
          <cell r="F19">
            <v>97</v>
          </cell>
          <cell r="G19">
            <v>62</v>
          </cell>
          <cell r="H19">
            <v>8.2799999999999994</v>
          </cell>
          <cell r="I19" t="str">
            <v>SO</v>
          </cell>
          <cell r="J19">
            <v>20.88</v>
          </cell>
          <cell r="K19">
            <v>0.8</v>
          </cell>
        </row>
        <row r="20">
          <cell r="B20">
            <v>25.404166666666669</v>
          </cell>
          <cell r="C20">
            <v>31.6</v>
          </cell>
          <cell r="D20">
            <v>22.2</v>
          </cell>
          <cell r="E20">
            <v>81.041666666666671</v>
          </cell>
          <cell r="F20">
            <v>98</v>
          </cell>
          <cell r="G20">
            <v>53</v>
          </cell>
          <cell r="H20">
            <v>22.68</v>
          </cell>
          <cell r="I20" t="str">
            <v>SO</v>
          </cell>
          <cell r="J20">
            <v>49.32</v>
          </cell>
          <cell r="K20">
            <v>0</v>
          </cell>
        </row>
        <row r="21">
          <cell r="B21">
            <v>24.958333333333332</v>
          </cell>
          <cell r="C21">
            <v>31.2</v>
          </cell>
          <cell r="D21">
            <v>20.3</v>
          </cell>
          <cell r="E21">
            <v>75.375</v>
          </cell>
          <cell r="F21">
            <v>97</v>
          </cell>
          <cell r="G21">
            <v>47</v>
          </cell>
          <cell r="H21">
            <v>18</v>
          </cell>
          <cell r="I21" t="str">
            <v>SO</v>
          </cell>
          <cell r="J21">
            <v>40.680000000000007</v>
          </cell>
          <cell r="K21">
            <v>0</v>
          </cell>
        </row>
        <row r="22">
          <cell r="B22">
            <v>23.262500000000003</v>
          </cell>
          <cell r="C22">
            <v>32.6</v>
          </cell>
          <cell r="D22">
            <v>17.5</v>
          </cell>
          <cell r="E22">
            <v>83.125</v>
          </cell>
          <cell r="F22">
            <v>93</v>
          </cell>
          <cell r="G22">
            <v>51</v>
          </cell>
          <cell r="H22">
            <v>23.759999999999998</v>
          </cell>
          <cell r="I22" t="str">
            <v>SO</v>
          </cell>
          <cell r="J22">
            <v>64.8</v>
          </cell>
          <cell r="K22">
            <v>0</v>
          </cell>
        </row>
        <row r="23">
          <cell r="B23">
            <v>22.383333333333329</v>
          </cell>
          <cell r="C23">
            <v>29.9</v>
          </cell>
          <cell r="D23">
            <v>18</v>
          </cell>
          <cell r="E23">
            <v>75.583333333333329</v>
          </cell>
          <cell r="F23">
            <v>96</v>
          </cell>
          <cell r="G23">
            <v>41</v>
          </cell>
          <cell r="H23">
            <v>7.9200000000000008</v>
          </cell>
          <cell r="I23" t="str">
            <v>SO</v>
          </cell>
          <cell r="J23">
            <v>24.840000000000003</v>
          </cell>
          <cell r="K23">
            <v>0</v>
          </cell>
        </row>
        <row r="24">
          <cell r="B24">
            <v>22.575000000000003</v>
          </cell>
          <cell r="C24">
            <v>29.4</v>
          </cell>
          <cell r="D24">
            <v>17.7</v>
          </cell>
          <cell r="E24">
            <v>73.958333333333329</v>
          </cell>
          <cell r="F24">
            <v>93</v>
          </cell>
          <cell r="G24">
            <v>42</v>
          </cell>
          <cell r="H24">
            <v>16.559999999999999</v>
          </cell>
          <cell r="I24" t="str">
            <v>SO</v>
          </cell>
          <cell r="J24">
            <v>29.880000000000003</v>
          </cell>
          <cell r="K24">
            <v>0</v>
          </cell>
        </row>
        <row r="25">
          <cell r="B25">
            <v>23.299999999999997</v>
          </cell>
          <cell r="C25">
            <v>30.5</v>
          </cell>
          <cell r="D25">
            <v>18.2</v>
          </cell>
          <cell r="E25">
            <v>68.416666666666671</v>
          </cell>
          <cell r="F25">
            <v>90</v>
          </cell>
          <cell r="G25">
            <v>36</v>
          </cell>
          <cell r="H25">
            <v>21.96</v>
          </cell>
          <cell r="I25" t="str">
            <v>SO</v>
          </cell>
          <cell r="J25">
            <v>34.92</v>
          </cell>
          <cell r="K25">
            <v>0</v>
          </cell>
        </row>
        <row r="26">
          <cell r="B26">
            <v>24.441666666666666</v>
          </cell>
          <cell r="C26">
            <v>32.700000000000003</v>
          </cell>
          <cell r="D26">
            <v>17.3</v>
          </cell>
          <cell r="E26">
            <v>67.416666666666671</v>
          </cell>
          <cell r="F26">
            <v>87</v>
          </cell>
          <cell r="G26">
            <v>43</v>
          </cell>
          <cell r="H26">
            <v>18.720000000000002</v>
          </cell>
          <cell r="I26" t="str">
            <v>SO</v>
          </cell>
          <cell r="J26">
            <v>31.319999999999997</v>
          </cell>
          <cell r="K26">
            <v>0</v>
          </cell>
        </row>
        <row r="27">
          <cell r="B27">
            <v>23.441666666666663</v>
          </cell>
          <cell r="C27">
            <v>28.4</v>
          </cell>
          <cell r="D27">
            <v>20</v>
          </cell>
          <cell r="E27">
            <v>83.375</v>
          </cell>
          <cell r="F27">
            <v>99</v>
          </cell>
          <cell r="G27">
            <v>60</v>
          </cell>
          <cell r="H27">
            <v>15.840000000000002</v>
          </cell>
          <cell r="I27" t="str">
            <v>SO</v>
          </cell>
          <cell r="J27">
            <v>38.880000000000003</v>
          </cell>
          <cell r="K27">
            <v>0</v>
          </cell>
        </row>
        <row r="28">
          <cell r="B28">
            <v>22.754166666666674</v>
          </cell>
          <cell r="C28">
            <v>28.4</v>
          </cell>
          <cell r="D28">
            <v>19.600000000000001</v>
          </cell>
          <cell r="E28">
            <v>77.416666666666671</v>
          </cell>
          <cell r="F28">
            <v>98</v>
          </cell>
          <cell r="G28">
            <v>51</v>
          </cell>
          <cell r="H28">
            <v>10.8</v>
          </cell>
          <cell r="I28" t="str">
            <v>SO</v>
          </cell>
          <cell r="J28">
            <v>32.4</v>
          </cell>
          <cell r="K28">
            <v>0</v>
          </cell>
        </row>
        <row r="29">
          <cell r="B29">
            <v>22.55</v>
          </cell>
          <cell r="C29">
            <v>30.7</v>
          </cell>
          <cell r="D29">
            <v>15.8</v>
          </cell>
          <cell r="E29">
            <v>74.208333333333329</v>
          </cell>
          <cell r="F29">
            <v>99</v>
          </cell>
          <cell r="G29">
            <v>42</v>
          </cell>
          <cell r="H29">
            <v>7.9200000000000008</v>
          </cell>
          <cell r="I29" t="str">
            <v>SO</v>
          </cell>
          <cell r="J29">
            <v>24.48</v>
          </cell>
          <cell r="K29">
            <v>0</v>
          </cell>
        </row>
        <row r="30">
          <cell r="B30">
            <v>24.891666666666666</v>
          </cell>
          <cell r="C30">
            <v>32.299999999999997</v>
          </cell>
          <cell r="D30">
            <v>18.8</v>
          </cell>
          <cell r="E30">
            <v>72.875</v>
          </cell>
          <cell r="F30">
            <v>92</v>
          </cell>
          <cell r="G30">
            <v>43</v>
          </cell>
          <cell r="H30">
            <v>17.28</v>
          </cell>
          <cell r="I30" t="str">
            <v>SO</v>
          </cell>
          <cell r="J30">
            <v>32.76</v>
          </cell>
          <cell r="K30">
            <v>0</v>
          </cell>
        </row>
        <row r="31">
          <cell r="B31">
            <v>25.179166666666671</v>
          </cell>
          <cell r="C31">
            <v>31</v>
          </cell>
          <cell r="D31">
            <v>20.399999999999999</v>
          </cell>
          <cell r="E31">
            <v>71.125</v>
          </cell>
          <cell r="F31">
            <v>94</v>
          </cell>
          <cell r="G31">
            <v>44</v>
          </cell>
          <cell r="H31">
            <v>21.96</v>
          </cell>
          <cell r="I31" t="str">
            <v>SO</v>
          </cell>
          <cell r="J31">
            <v>37.800000000000004</v>
          </cell>
          <cell r="K31">
            <v>0</v>
          </cell>
        </row>
        <row r="32">
          <cell r="B32">
            <v>23.987499999999997</v>
          </cell>
          <cell r="C32">
            <v>28.9</v>
          </cell>
          <cell r="D32">
            <v>20.6</v>
          </cell>
          <cell r="E32">
            <v>79.958333333333329</v>
          </cell>
          <cell r="F32">
            <v>91</v>
          </cell>
          <cell r="G32">
            <v>63</v>
          </cell>
          <cell r="H32">
            <v>11.16</v>
          </cell>
          <cell r="I32" t="str">
            <v>SO</v>
          </cell>
          <cell r="J32">
            <v>19.8</v>
          </cell>
          <cell r="K32">
            <v>0</v>
          </cell>
        </row>
        <row r="33">
          <cell r="B33">
            <v>23.650000000000002</v>
          </cell>
          <cell r="C33">
            <v>29.9</v>
          </cell>
          <cell r="D33">
            <v>20.5</v>
          </cell>
          <cell r="E33">
            <v>83.708333333333329</v>
          </cell>
          <cell r="F33">
            <v>95</v>
          </cell>
          <cell r="G33">
            <v>56</v>
          </cell>
          <cell r="H33">
            <v>12.24</v>
          </cell>
          <cell r="I33" t="str">
            <v>SO</v>
          </cell>
          <cell r="J33">
            <v>28.08</v>
          </cell>
          <cell r="K33">
            <v>0</v>
          </cell>
        </row>
        <row r="34">
          <cell r="B34">
            <v>24.679166666666671</v>
          </cell>
          <cell r="C34">
            <v>30.6</v>
          </cell>
          <cell r="D34">
            <v>21.4</v>
          </cell>
          <cell r="E34">
            <v>83.666666666666671</v>
          </cell>
          <cell r="F34">
            <v>98</v>
          </cell>
          <cell r="G34">
            <v>57</v>
          </cell>
          <cell r="H34">
            <v>14.4</v>
          </cell>
          <cell r="I34" t="str">
            <v>SO</v>
          </cell>
          <cell r="J34">
            <v>32.4</v>
          </cell>
          <cell r="K34">
            <v>0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20.145833333333332</v>
          </cell>
          <cell r="C5">
            <v>22.5</v>
          </cell>
          <cell r="D5">
            <v>19</v>
          </cell>
          <cell r="E5" t="str">
            <v>*</v>
          </cell>
          <cell r="F5" t="str">
            <v>*</v>
          </cell>
          <cell r="G5" t="str">
            <v>*</v>
          </cell>
          <cell r="H5">
            <v>21.6</v>
          </cell>
          <cell r="I5" t="str">
            <v>SE</v>
          </cell>
          <cell r="J5">
            <v>42.84</v>
          </cell>
          <cell r="K5">
            <v>38.4</v>
          </cell>
        </row>
        <row r="6">
          <cell r="B6">
            <v>23.812499999999996</v>
          </cell>
          <cell r="C6">
            <v>31.6</v>
          </cell>
          <cell r="D6">
            <v>18.600000000000001</v>
          </cell>
          <cell r="E6" t="str">
            <v>*</v>
          </cell>
          <cell r="F6" t="str">
            <v>*</v>
          </cell>
          <cell r="G6" t="str">
            <v>*</v>
          </cell>
          <cell r="H6">
            <v>17.64</v>
          </cell>
          <cell r="I6" t="str">
            <v>L</v>
          </cell>
          <cell r="J6">
            <v>31.680000000000003</v>
          </cell>
          <cell r="K6">
            <v>0.4</v>
          </cell>
        </row>
        <row r="7">
          <cell r="B7">
            <v>27.124999999999996</v>
          </cell>
          <cell r="C7">
            <v>35.1</v>
          </cell>
          <cell r="D7">
            <v>21.7</v>
          </cell>
          <cell r="E7" t="str">
            <v>*</v>
          </cell>
          <cell r="F7" t="str">
            <v>*</v>
          </cell>
          <cell r="G7" t="str">
            <v>*</v>
          </cell>
          <cell r="H7">
            <v>20.16</v>
          </cell>
          <cell r="I7" t="str">
            <v>L</v>
          </cell>
          <cell r="J7">
            <v>37.080000000000005</v>
          </cell>
          <cell r="K7">
            <v>2.2000000000000002</v>
          </cell>
        </row>
        <row r="8">
          <cell r="B8">
            <v>24.362499999999997</v>
          </cell>
          <cell r="C8">
            <v>29.7</v>
          </cell>
          <cell r="D8">
            <v>20.3</v>
          </cell>
          <cell r="E8" t="str">
            <v>*</v>
          </cell>
          <cell r="F8" t="str">
            <v>*</v>
          </cell>
          <cell r="G8" t="str">
            <v>*</v>
          </cell>
          <cell r="H8">
            <v>28.8</v>
          </cell>
          <cell r="I8" t="str">
            <v>NE</v>
          </cell>
          <cell r="J8">
            <v>60.12</v>
          </cell>
          <cell r="K8">
            <v>0.2</v>
          </cell>
        </row>
        <row r="9">
          <cell r="B9">
            <v>25.995833333333334</v>
          </cell>
          <cell r="C9">
            <v>31.6</v>
          </cell>
          <cell r="D9">
            <v>22</v>
          </cell>
          <cell r="E9" t="str">
            <v>*</v>
          </cell>
          <cell r="F9" t="str">
            <v>*</v>
          </cell>
          <cell r="G9" t="str">
            <v>*</v>
          </cell>
          <cell r="H9">
            <v>28.44</v>
          </cell>
          <cell r="I9" t="str">
            <v>L</v>
          </cell>
          <cell r="J9">
            <v>43.92</v>
          </cell>
          <cell r="K9">
            <v>0</v>
          </cell>
        </row>
        <row r="10">
          <cell r="B10">
            <v>25.604166666666668</v>
          </cell>
          <cell r="C10">
            <v>31.8</v>
          </cell>
          <cell r="D10">
            <v>20.9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21.6</v>
          </cell>
          <cell r="I10" t="str">
            <v>SE</v>
          </cell>
          <cell r="J10">
            <v>35.28</v>
          </cell>
          <cell r="K10">
            <v>0</v>
          </cell>
        </row>
        <row r="11">
          <cell r="B11">
            <v>25.566666666666666</v>
          </cell>
          <cell r="C11">
            <v>29.9</v>
          </cell>
          <cell r="D11">
            <v>22.6</v>
          </cell>
          <cell r="E11" t="str">
            <v>*</v>
          </cell>
          <cell r="F11" t="str">
            <v>*</v>
          </cell>
          <cell r="G11" t="str">
            <v>*</v>
          </cell>
          <cell r="H11">
            <v>21.96</v>
          </cell>
          <cell r="I11" t="str">
            <v>SE</v>
          </cell>
          <cell r="J11">
            <v>35.64</v>
          </cell>
          <cell r="K11">
            <v>0</v>
          </cell>
        </row>
        <row r="12">
          <cell r="B12">
            <v>25.308333333333334</v>
          </cell>
          <cell r="C12">
            <v>30.6</v>
          </cell>
          <cell r="D12">
            <v>20.2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29.880000000000003</v>
          </cell>
          <cell r="I12" t="str">
            <v>L</v>
          </cell>
          <cell r="J12">
            <v>50.4</v>
          </cell>
          <cell r="K12">
            <v>0</v>
          </cell>
        </row>
        <row r="13">
          <cell r="B13">
            <v>23.866666666666671</v>
          </cell>
          <cell r="C13">
            <v>27.1</v>
          </cell>
          <cell r="D13">
            <v>20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28.44</v>
          </cell>
          <cell r="I13" t="str">
            <v>L</v>
          </cell>
          <cell r="J13">
            <v>46.800000000000004</v>
          </cell>
          <cell r="K13">
            <v>0</v>
          </cell>
        </row>
        <row r="14">
          <cell r="B14">
            <v>23.458333333333332</v>
          </cell>
          <cell r="C14">
            <v>28.2</v>
          </cell>
          <cell r="D14">
            <v>18.899999999999999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16.920000000000002</v>
          </cell>
          <cell r="I14" t="str">
            <v>L</v>
          </cell>
          <cell r="J14">
            <v>24.840000000000003</v>
          </cell>
          <cell r="K14">
            <v>0</v>
          </cell>
        </row>
        <row r="15">
          <cell r="B15">
            <v>27.36666666666666</v>
          </cell>
          <cell r="C15">
            <v>35.799999999999997</v>
          </cell>
          <cell r="D15">
            <v>20.5</v>
          </cell>
          <cell r="E15">
            <v>41.25</v>
          </cell>
          <cell r="F15">
            <v>47</v>
          </cell>
          <cell r="G15">
            <v>36</v>
          </cell>
          <cell r="H15">
            <v>19.440000000000001</v>
          </cell>
          <cell r="I15" t="str">
            <v>L</v>
          </cell>
          <cell r="J15">
            <v>33.119999999999997</v>
          </cell>
          <cell r="K15">
            <v>0</v>
          </cell>
        </row>
        <row r="16">
          <cell r="B16">
            <v>29.604166666666668</v>
          </cell>
          <cell r="C16">
            <v>36.700000000000003</v>
          </cell>
          <cell r="D16">
            <v>23.1</v>
          </cell>
          <cell r="E16">
            <v>44.285714285714285</v>
          </cell>
          <cell r="F16">
            <v>57</v>
          </cell>
          <cell r="G16">
            <v>37</v>
          </cell>
          <cell r="H16">
            <v>21.96</v>
          </cell>
          <cell r="I16" t="str">
            <v>L</v>
          </cell>
          <cell r="J16">
            <v>40.32</v>
          </cell>
          <cell r="K16">
            <v>0</v>
          </cell>
        </row>
        <row r="17">
          <cell r="B17">
            <v>29.779166666666669</v>
          </cell>
          <cell r="C17">
            <v>37.700000000000003</v>
          </cell>
          <cell r="D17">
            <v>21.6</v>
          </cell>
          <cell r="E17">
            <v>43.555555555555557</v>
          </cell>
          <cell r="F17">
            <v>61</v>
          </cell>
          <cell r="G17">
            <v>33</v>
          </cell>
          <cell r="H17">
            <v>24.12</v>
          </cell>
          <cell r="I17" t="str">
            <v>N</v>
          </cell>
          <cell r="J17">
            <v>40.680000000000007</v>
          </cell>
          <cell r="K17">
            <v>0</v>
          </cell>
        </row>
        <row r="18">
          <cell r="B18">
            <v>26.979166666666668</v>
          </cell>
          <cell r="C18">
            <v>30.9</v>
          </cell>
          <cell r="D18">
            <v>23.1</v>
          </cell>
          <cell r="E18" t="str">
            <v>*</v>
          </cell>
          <cell r="F18">
            <v>67</v>
          </cell>
          <cell r="G18">
            <v>59</v>
          </cell>
          <cell r="H18">
            <v>22.32</v>
          </cell>
          <cell r="I18" t="str">
            <v>NE</v>
          </cell>
          <cell r="J18">
            <v>48.24</v>
          </cell>
          <cell r="K18">
            <v>0</v>
          </cell>
        </row>
        <row r="19">
          <cell r="B19">
            <v>26.549999999999994</v>
          </cell>
          <cell r="C19">
            <v>33.6</v>
          </cell>
          <cell r="D19">
            <v>23.5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25.56</v>
          </cell>
          <cell r="I19" t="str">
            <v>L</v>
          </cell>
          <cell r="J19">
            <v>34.92</v>
          </cell>
          <cell r="K19">
            <v>0</v>
          </cell>
        </row>
        <row r="20">
          <cell r="B20">
            <v>25.220833333333335</v>
          </cell>
          <cell r="C20">
            <v>33.1</v>
          </cell>
          <cell r="D20">
            <v>21.5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16.559999999999999</v>
          </cell>
          <cell r="I20" t="str">
            <v>NE</v>
          </cell>
          <cell r="J20">
            <v>41.76</v>
          </cell>
          <cell r="K20">
            <v>21.000000000000004</v>
          </cell>
        </row>
        <row r="21">
          <cell r="B21">
            <v>25.891666666666666</v>
          </cell>
          <cell r="C21">
            <v>31.3</v>
          </cell>
          <cell r="D21">
            <v>22.1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28.44</v>
          </cell>
          <cell r="I21" t="str">
            <v>L</v>
          </cell>
          <cell r="J21">
            <v>41.76</v>
          </cell>
          <cell r="K21">
            <v>0.4</v>
          </cell>
        </row>
        <row r="22">
          <cell r="B22">
            <v>23.983333333333331</v>
          </cell>
          <cell r="C22">
            <v>28.7</v>
          </cell>
          <cell r="D22">
            <v>18.100000000000001</v>
          </cell>
          <cell r="E22" t="str">
            <v>*</v>
          </cell>
          <cell r="F22" t="str">
            <v>*</v>
          </cell>
          <cell r="G22" t="str">
            <v>*</v>
          </cell>
          <cell r="H22">
            <v>37.440000000000005</v>
          </cell>
          <cell r="I22" t="str">
            <v>NE</v>
          </cell>
          <cell r="J22">
            <v>78.48</v>
          </cell>
          <cell r="K22">
            <v>29.799999999999997</v>
          </cell>
        </row>
        <row r="23">
          <cell r="B23">
            <v>22.983333333333334</v>
          </cell>
          <cell r="C23">
            <v>29.4</v>
          </cell>
          <cell r="D23">
            <v>19.399999999999999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13.32</v>
          </cell>
          <cell r="I23" t="str">
            <v>S</v>
          </cell>
          <cell r="J23">
            <v>37.080000000000005</v>
          </cell>
          <cell r="K23">
            <v>0</v>
          </cell>
        </row>
        <row r="24">
          <cell r="B24">
            <v>23.641666666666669</v>
          </cell>
          <cell r="C24">
            <v>29.8</v>
          </cell>
          <cell r="D24">
            <v>18.5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20.88</v>
          </cell>
          <cell r="I24" t="str">
            <v>L</v>
          </cell>
          <cell r="J24">
            <v>36</v>
          </cell>
          <cell r="K24">
            <v>0</v>
          </cell>
        </row>
        <row r="25">
          <cell r="B25">
            <v>25.008333333333329</v>
          </cell>
          <cell r="C25">
            <v>31.3</v>
          </cell>
          <cell r="D25">
            <v>19.8</v>
          </cell>
          <cell r="E25" t="str">
            <v>*</v>
          </cell>
          <cell r="F25" t="str">
            <v>*</v>
          </cell>
          <cell r="G25" t="str">
            <v>*</v>
          </cell>
          <cell r="H25">
            <v>21.6</v>
          </cell>
          <cell r="I25" t="str">
            <v>L</v>
          </cell>
          <cell r="J25">
            <v>38.519999999999996</v>
          </cell>
          <cell r="K25">
            <v>0</v>
          </cell>
        </row>
        <row r="26">
          <cell r="B26">
            <v>26.566666666666666</v>
          </cell>
          <cell r="C26">
            <v>32.700000000000003</v>
          </cell>
          <cell r="D26">
            <v>21.5</v>
          </cell>
          <cell r="E26" t="str">
            <v>*</v>
          </cell>
          <cell r="F26" t="str">
            <v>*</v>
          </cell>
          <cell r="G26" t="str">
            <v>*</v>
          </cell>
          <cell r="H26">
            <v>23.040000000000003</v>
          </cell>
          <cell r="I26" t="str">
            <v>L</v>
          </cell>
          <cell r="J26">
            <v>35.64</v>
          </cell>
          <cell r="K26">
            <v>0</v>
          </cell>
        </row>
        <row r="27">
          <cell r="B27">
            <v>22.962500000000002</v>
          </cell>
          <cell r="C27">
            <v>27.2</v>
          </cell>
          <cell r="D27">
            <v>20.3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25.92</v>
          </cell>
          <cell r="I27" t="str">
            <v>NE</v>
          </cell>
          <cell r="J27">
            <v>42.84</v>
          </cell>
          <cell r="K27">
            <v>55.6</v>
          </cell>
        </row>
        <row r="28">
          <cell r="B28">
            <v>24.083333333333329</v>
          </cell>
          <cell r="C28">
            <v>28.5</v>
          </cell>
          <cell r="D28">
            <v>21.2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14.76</v>
          </cell>
          <cell r="I28" t="str">
            <v>SO</v>
          </cell>
          <cell r="J28">
            <v>31.680000000000003</v>
          </cell>
          <cell r="K28">
            <v>6.0000000000000009</v>
          </cell>
        </row>
        <row r="29">
          <cell r="B29">
            <v>24.058333333333334</v>
          </cell>
          <cell r="C29">
            <v>31.1</v>
          </cell>
          <cell r="D29">
            <v>18.2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10.8</v>
          </cell>
          <cell r="I29" t="str">
            <v>S</v>
          </cell>
          <cell r="J29">
            <v>22.68</v>
          </cell>
          <cell r="K29">
            <v>0</v>
          </cell>
        </row>
        <row r="30">
          <cell r="B30">
            <v>26.229166666666661</v>
          </cell>
          <cell r="C30">
            <v>31.7</v>
          </cell>
          <cell r="D30">
            <v>21.3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21.240000000000002</v>
          </cell>
          <cell r="I30" t="str">
            <v>L</v>
          </cell>
          <cell r="J30">
            <v>30.240000000000002</v>
          </cell>
          <cell r="K30">
            <v>0</v>
          </cell>
        </row>
        <row r="31">
          <cell r="B31">
            <v>26.570833333333329</v>
          </cell>
          <cell r="C31">
            <v>31.6</v>
          </cell>
          <cell r="D31">
            <v>21.8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23.400000000000002</v>
          </cell>
          <cell r="I31" t="str">
            <v>L</v>
          </cell>
          <cell r="J31">
            <v>38.519999999999996</v>
          </cell>
          <cell r="K31">
            <v>0</v>
          </cell>
        </row>
        <row r="32">
          <cell r="B32">
            <v>27.204166666666666</v>
          </cell>
          <cell r="C32">
            <v>33.6</v>
          </cell>
          <cell r="D32">
            <v>23.2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23.759999999999998</v>
          </cell>
          <cell r="I32" t="str">
            <v>L</v>
          </cell>
          <cell r="J32">
            <v>41.04</v>
          </cell>
          <cell r="K32">
            <v>0</v>
          </cell>
        </row>
        <row r="33">
          <cell r="B33">
            <v>24.670833333333338</v>
          </cell>
          <cell r="C33">
            <v>31.5</v>
          </cell>
          <cell r="D33">
            <v>21.4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23.759999999999998</v>
          </cell>
          <cell r="I33" t="str">
            <v>S</v>
          </cell>
          <cell r="J33">
            <v>33.840000000000003</v>
          </cell>
          <cell r="K33">
            <v>9.7999999999999989</v>
          </cell>
        </row>
        <row r="34">
          <cell r="B34">
            <v>25.345833333333335</v>
          </cell>
          <cell r="C34">
            <v>30.7</v>
          </cell>
          <cell r="D34">
            <v>22.7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19.079999999999998</v>
          </cell>
          <cell r="I34" t="str">
            <v>NE</v>
          </cell>
          <cell r="J34">
            <v>34.92</v>
          </cell>
          <cell r="K34">
            <v>6</v>
          </cell>
        </row>
      </sheetData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19.720833333333331</v>
          </cell>
          <cell r="C5">
            <v>21.9</v>
          </cell>
          <cell r="D5">
            <v>17.899999999999999</v>
          </cell>
          <cell r="E5">
            <v>93.875</v>
          </cell>
          <cell r="F5">
            <v>98</v>
          </cell>
          <cell r="G5">
            <v>86</v>
          </cell>
          <cell r="H5">
            <v>27.720000000000002</v>
          </cell>
          <cell r="I5" t="str">
            <v>L</v>
          </cell>
          <cell r="J5">
            <v>46.800000000000004</v>
          </cell>
          <cell r="K5">
            <v>35.6</v>
          </cell>
        </row>
        <row r="6">
          <cell r="B6">
            <v>23.975000000000005</v>
          </cell>
          <cell r="C6">
            <v>31.8</v>
          </cell>
          <cell r="D6">
            <v>18.100000000000001</v>
          </cell>
          <cell r="E6">
            <v>78.916666666666671</v>
          </cell>
          <cell r="F6">
            <v>98</v>
          </cell>
          <cell r="G6">
            <v>49</v>
          </cell>
          <cell r="H6">
            <v>26.64</v>
          </cell>
          <cell r="I6" t="str">
            <v>NE</v>
          </cell>
          <cell r="J6">
            <v>41.4</v>
          </cell>
          <cell r="K6">
            <v>0</v>
          </cell>
        </row>
        <row r="7">
          <cell r="B7">
            <v>26.645833333333332</v>
          </cell>
          <cell r="C7">
            <v>34.1</v>
          </cell>
          <cell r="D7">
            <v>20.5</v>
          </cell>
          <cell r="E7">
            <v>73.166666666666671</v>
          </cell>
          <cell r="F7">
            <v>95</v>
          </cell>
          <cell r="G7">
            <v>44</v>
          </cell>
          <cell r="H7">
            <v>30.240000000000002</v>
          </cell>
          <cell r="I7" t="str">
            <v>NE</v>
          </cell>
          <cell r="J7">
            <v>71.28</v>
          </cell>
          <cell r="K7">
            <v>0</v>
          </cell>
        </row>
        <row r="8">
          <cell r="B8">
            <v>23.562499999999996</v>
          </cell>
          <cell r="C8">
            <v>29.3</v>
          </cell>
          <cell r="D8">
            <v>19.3</v>
          </cell>
          <cell r="E8">
            <v>78.166666666666671</v>
          </cell>
          <cell r="F8">
            <v>95</v>
          </cell>
          <cell r="G8">
            <v>55</v>
          </cell>
          <cell r="H8">
            <v>19.079999999999998</v>
          </cell>
          <cell r="I8" t="str">
            <v>L</v>
          </cell>
          <cell r="J8">
            <v>51.480000000000004</v>
          </cell>
          <cell r="K8">
            <v>5.4</v>
          </cell>
        </row>
        <row r="9">
          <cell r="B9">
            <v>24.729166666666668</v>
          </cell>
          <cell r="C9">
            <v>30.9</v>
          </cell>
          <cell r="D9">
            <v>19.8</v>
          </cell>
          <cell r="E9">
            <v>73.583333333333329</v>
          </cell>
          <cell r="F9">
            <v>96</v>
          </cell>
          <cell r="G9">
            <v>49</v>
          </cell>
          <cell r="H9">
            <v>29.52</v>
          </cell>
          <cell r="I9" t="str">
            <v>NE</v>
          </cell>
          <cell r="J9">
            <v>53.64</v>
          </cell>
          <cell r="K9">
            <v>0</v>
          </cell>
        </row>
        <row r="10">
          <cell r="B10">
            <v>24.695833333333326</v>
          </cell>
          <cell r="C10">
            <v>30.3</v>
          </cell>
          <cell r="D10">
            <v>20.100000000000001</v>
          </cell>
          <cell r="E10">
            <v>63.458333333333336</v>
          </cell>
          <cell r="F10">
            <v>83</v>
          </cell>
          <cell r="G10">
            <v>37</v>
          </cell>
          <cell r="H10">
            <v>16.559999999999999</v>
          </cell>
          <cell r="I10" t="str">
            <v>L</v>
          </cell>
          <cell r="J10">
            <v>32.76</v>
          </cell>
          <cell r="K10">
            <v>0</v>
          </cell>
        </row>
        <row r="11">
          <cell r="B11">
            <v>25.558333333333334</v>
          </cell>
          <cell r="C11">
            <v>31.5</v>
          </cell>
          <cell r="D11">
            <v>21.1</v>
          </cell>
          <cell r="E11">
            <v>64.041666666666671</v>
          </cell>
          <cell r="F11">
            <v>89</v>
          </cell>
          <cell r="G11">
            <v>37</v>
          </cell>
          <cell r="H11">
            <v>15.120000000000001</v>
          </cell>
          <cell r="I11" t="str">
            <v>SE</v>
          </cell>
          <cell r="J11">
            <v>32.04</v>
          </cell>
          <cell r="K11">
            <v>0</v>
          </cell>
        </row>
        <row r="12">
          <cell r="B12">
            <v>25.079166666666666</v>
          </cell>
          <cell r="C12">
            <v>30.7</v>
          </cell>
          <cell r="D12">
            <v>20.100000000000001</v>
          </cell>
          <cell r="E12">
            <v>61.916666666666664</v>
          </cell>
          <cell r="F12">
            <v>90</v>
          </cell>
          <cell r="G12">
            <v>44</v>
          </cell>
          <cell r="H12">
            <v>26.64</v>
          </cell>
          <cell r="I12" t="str">
            <v>L</v>
          </cell>
          <cell r="J12">
            <v>48.6</v>
          </cell>
          <cell r="K12">
            <v>0</v>
          </cell>
        </row>
        <row r="13">
          <cell r="B13">
            <v>24.379166666666666</v>
          </cell>
          <cell r="C13">
            <v>30.1</v>
          </cell>
          <cell r="D13">
            <v>18.5</v>
          </cell>
          <cell r="E13">
            <v>61.708333333333336</v>
          </cell>
          <cell r="F13">
            <v>80</v>
          </cell>
          <cell r="G13">
            <v>47</v>
          </cell>
          <cell r="H13">
            <v>24.840000000000003</v>
          </cell>
          <cell r="I13" t="str">
            <v>L</v>
          </cell>
          <cell r="J13">
            <v>45.72</v>
          </cell>
          <cell r="K13">
            <v>0</v>
          </cell>
        </row>
        <row r="14">
          <cell r="B14">
            <v>23.133333333333336</v>
          </cell>
          <cell r="C14">
            <v>26.7</v>
          </cell>
          <cell r="D14">
            <v>18.2</v>
          </cell>
          <cell r="E14">
            <v>76.041666666666671</v>
          </cell>
          <cell r="F14">
            <v>95</v>
          </cell>
          <cell r="G14">
            <v>63</v>
          </cell>
          <cell r="H14">
            <v>26.28</v>
          </cell>
          <cell r="I14" t="str">
            <v>NE</v>
          </cell>
          <cell r="J14">
            <v>42.480000000000004</v>
          </cell>
          <cell r="K14">
            <v>0</v>
          </cell>
        </row>
        <row r="15">
          <cell r="B15">
            <v>25.974999999999998</v>
          </cell>
          <cell r="C15">
            <v>34.5</v>
          </cell>
          <cell r="D15">
            <v>17.600000000000001</v>
          </cell>
          <cell r="E15">
            <v>72.041666666666671</v>
          </cell>
          <cell r="F15">
            <v>97</v>
          </cell>
          <cell r="G15">
            <v>41</v>
          </cell>
          <cell r="H15">
            <v>24.12</v>
          </cell>
          <cell r="I15" t="str">
            <v>NE</v>
          </cell>
          <cell r="J15">
            <v>33.480000000000004</v>
          </cell>
          <cell r="K15">
            <v>0</v>
          </cell>
        </row>
        <row r="16">
          <cell r="B16">
            <v>29.041666666666661</v>
          </cell>
          <cell r="C16">
            <v>36.299999999999997</v>
          </cell>
          <cell r="D16">
            <v>22.3</v>
          </cell>
          <cell r="E16">
            <v>56.041666666666664</v>
          </cell>
          <cell r="F16">
            <v>78</v>
          </cell>
          <cell r="G16">
            <v>37</v>
          </cell>
          <cell r="H16">
            <v>25.56</v>
          </cell>
          <cell r="I16" t="str">
            <v>NE</v>
          </cell>
          <cell r="J16">
            <v>41.04</v>
          </cell>
          <cell r="K16">
            <v>0</v>
          </cell>
        </row>
        <row r="17">
          <cell r="B17">
            <v>28.608333333333334</v>
          </cell>
          <cell r="C17">
            <v>36.9</v>
          </cell>
          <cell r="D17">
            <v>20.2</v>
          </cell>
          <cell r="E17">
            <v>59.208333333333336</v>
          </cell>
          <cell r="F17">
            <v>86</v>
          </cell>
          <cell r="G17">
            <v>37</v>
          </cell>
          <cell r="H17">
            <v>27</v>
          </cell>
          <cell r="I17" t="str">
            <v>NE</v>
          </cell>
          <cell r="J17">
            <v>42.12</v>
          </cell>
          <cell r="K17">
            <v>0</v>
          </cell>
        </row>
        <row r="18">
          <cell r="B18">
            <v>24.537500000000005</v>
          </cell>
          <cell r="C18">
            <v>27.7</v>
          </cell>
          <cell r="D18">
            <v>21.9</v>
          </cell>
          <cell r="E18">
            <v>85.125</v>
          </cell>
          <cell r="F18">
            <v>97</v>
          </cell>
          <cell r="G18">
            <v>70</v>
          </cell>
          <cell r="H18">
            <v>12.24</v>
          </cell>
          <cell r="I18" t="str">
            <v>NE</v>
          </cell>
          <cell r="J18">
            <v>31.319999999999997</v>
          </cell>
          <cell r="K18">
            <v>9</v>
          </cell>
        </row>
        <row r="19">
          <cell r="B19">
            <v>24.545833333333331</v>
          </cell>
          <cell r="C19">
            <v>29</v>
          </cell>
          <cell r="D19">
            <v>21.4</v>
          </cell>
          <cell r="E19">
            <v>85.458333333333329</v>
          </cell>
          <cell r="F19">
            <v>97</v>
          </cell>
          <cell r="G19">
            <v>66</v>
          </cell>
          <cell r="H19">
            <v>12.96</v>
          </cell>
          <cell r="I19" t="str">
            <v>S</v>
          </cell>
          <cell r="J19">
            <v>18.720000000000002</v>
          </cell>
          <cell r="K19">
            <v>0.4</v>
          </cell>
        </row>
        <row r="20">
          <cell r="B20">
            <v>26.020833333333332</v>
          </cell>
          <cell r="C20">
            <v>31.6</v>
          </cell>
          <cell r="D20">
            <v>21.8</v>
          </cell>
          <cell r="E20">
            <v>83.291666666666671</v>
          </cell>
          <cell r="F20">
            <v>98</v>
          </cell>
          <cell r="G20">
            <v>60</v>
          </cell>
          <cell r="H20">
            <v>13.68</v>
          </cell>
          <cell r="I20" t="str">
            <v>L</v>
          </cell>
          <cell r="J20">
            <v>25.92</v>
          </cell>
          <cell r="K20">
            <v>1.2</v>
          </cell>
        </row>
        <row r="21">
          <cell r="B21">
            <v>26.725000000000005</v>
          </cell>
          <cell r="C21">
            <v>32.799999999999997</v>
          </cell>
          <cell r="D21">
            <v>22.5</v>
          </cell>
          <cell r="E21">
            <v>75.041666666666671</v>
          </cell>
          <cell r="F21">
            <v>96</v>
          </cell>
          <cell r="G21">
            <v>47</v>
          </cell>
          <cell r="H21">
            <v>28.44</v>
          </cell>
          <cell r="I21" t="str">
            <v>NE</v>
          </cell>
          <cell r="J21">
            <v>50.04</v>
          </cell>
          <cell r="K21">
            <v>0</v>
          </cell>
        </row>
        <row r="22">
          <cell r="B22">
            <v>23.816666666666666</v>
          </cell>
          <cell r="C22">
            <v>30.6</v>
          </cell>
          <cell r="D22">
            <v>18.100000000000001</v>
          </cell>
          <cell r="E22">
            <v>83.958333333333329</v>
          </cell>
          <cell r="F22">
            <v>96</v>
          </cell>
          <cell r="G22">
            <v>57</v>
          </cell>
          <cell r="H22">
            <v>37.440000000000005</v>
          </cell>
          <cell r="I22" t="str">
            <v>NE</v>
          </cell>
          <cell r="J22">
            <v>78.12</v>
          </cell>
          <cell r="K22">
            <v>6.6000000000000005</v>
          </cell>
        </row>
        <row r="23">
          <cell r="B23">
            <v>22.945833333333336</v>
          </cell>
          <cell r="C23">
            <v>29.6</v>
          </cell>
          <cell r="D23">
            <v>18.3</v>
          </cell>
          <cell r="E23">
            <v>77.75</v>
          </cell>
          <cell r="F23">
            <v>97</v>
          </cell>
          <cell r="G23">
            <v>49</v>
          </cell>
          <cell r="H23">
            <v>16.559999999999999</v>
          </cell>
          <cell r="I23" t="str">
            <v>S</v>
          </cell>
          <cell r="J23">
            <v>32.4</v>
          </cell>
          <cell r="K23">
            <v>0.2</v>
          </cell>
        </row>
        <row r="24">
          <cell r="B24">
            <v>23.991666666666664</v>
          </cell>
          <cell r="C24">
            <v>29.6</v>
          </cell>
          <cell r="D24">
            <v>18.8</v>
          </cell>
          <cell r="E24">
            <v>69</v>
          </cell>
          <cell r="F24">
            <v>92</v>
          </cell>
          <cell r="G24">
            <v>46</v>
          </cell>
          <cell r="H24">
            <v>24.48</v>
          </cell>
          <cell r="I24" t="str">
            <v>NE</v>
          </cell>
          <cell r="J24">
            <v>37.440000000000005</v>
          </cell>
          <cell r="K24">
            <v>0</v>
          </cell>
        </row>
        <row r="25">
          <cell r="B25">
            <v>24.120833333333341</v>
          </cell>
          <cell r="C25">
            <v>31.3</v>
          </cell>
          <cell r="D25">
            <v>18.2</v>
          </cell>
          <cell r="E25">
            <v>66.416666666666671</v>
          </cell>
          <cell r="F25">
            <v>96</v>
          </cell>
          <cell r="G25">
            <v>40</v>
          </cell>
          <cell r="H25">
            <v>22.32</v>
          </cell>
          <cell r="I25" t="str">
            <v>L</v>
          </cell>
          <cell r="J25">
            <v>38.880000000000003</v>
          </cell>
          <cell r="K25">
            <v>0</v>
          </cell>
        </row>
        <row r="26">
          <cell r="B26">
            <v>26.054166666666664</v>
          </cell>
          <cell r="C26">
            <v>33.5</v>
          </cell>
          <cell r="D26">
            <v>20.2</v>
          </cell>
          <cell r="E26">
            <v>66.083333333333329</v>
          </cell>
          <cell r="F26">
            <v>87</v>
          </cell>
          <cell r="G26">
            <v>44</v>
          </cell>
          <cell r="H26">
            <v>25.2</v>
          </cell>
          <cell r="I26" t="str">
            <v>NE</v>
          </cell>
          <cell r="J26">
            <v>39.6</v>
          </cell>
          <cell r="K26">
            <v>0</v>
          </cell>
        </row>
        <row r="27">
          <cell r="B27">
            <v>24.55</v>
          </cell>
          <cell r="C27">
            <v>27.8</v>
          </cell>
          <cell r="D27">
            <v>21.4</v>
          </cell>
          <cell r="E27">
            <v>80</v>
          </cell>
          <cell r="F27">
            <v>97</v>
          </cell>
          <cell r="G27">
            <v>62</v>
          </cell>
          <cell r="H27">
            <v>29.16</v>
          </cell>
          <cell r="I27" t="str">
            <v>NE</v>
          </cell>
          <cell r="J27">
            <v>50.04</v>
          </cell>
          <cell r="K27">
            <v>27.799999999999997</v>
          </cell>
        </row>
        <row r="28">
          <cell r="B28">
            <v>22.870833333333337</v>
          </cell>
          <cell r="C28">
            <v>27</v>
          </cell>
          <cell r="D28">
            <v>20.3</v>
          </cell>
          <cell r="E28">
            <v>81.25</v>
          </cell>
          <cell r="F28">
            <v>97</v>
          </cell>
          <cell r="G28">
            <v>58</v>
          </cell>
          <cell r="H28">
            <v>20.16</v>
          </cell>
          <cell r="I28" t="str">
            <v>SO</v>
          </cell>
          <cell r="J28">
            <v>37.080000000000005</v>
          </cell>
          <cell r="K28">
            <v>1.6</v>
          </cell>
        </row>
        <row r="29">
          <cell r="B29">
            <v>23.354166666666661</v>
          </cell>
          <cell r="C29">
            <v>30.4</v>
          </cell>
          <cell r="D29">
            <v>17.600000000000001</v>
          </cell>
          <cell r="E29">
            <v>76.208333333333329</v>
          </cell>
          <cell r="F29">
            <v>97</v>
          </cell>
          <cell r="G29">
            <v>50</v>
          </cell>
          <cell r="H29">
            <v>16.2</v>
          </cell>
          <cell r="I29" t="str">
            <v>S</v>
          </cell>
          <cell r="J29">
            <v>29.16</v>
          </cell>
          <cell r="K29">
            <v>0</v>
          </cell>
        </row>
        <row r="30">
          <cell r="B30">
            <v>26.108333333333338</v>
          </cell>
          <cell r="C30">
            <v>32.700000000000003</v>
          </cell>
          <cell r="D30">
            <v>19.100000000000001</v>
          </cell>
          <cell r="E30">
            <v>69</v>
          </cell>
          <cell r="F30">
            <v>95</v>
          </cell>
          <cell r="G30">
            <v>47</v>
          </cell>
          <cell r="H30">
            <v>25.92</v>
          </cell>
          <cell r="I30" t="str">
            <v>NE</v>
          </cell>
          <cell r="J30">
            <v>43.92</v>
          </cell>
          <cell r="K30">
            <v>0</v>
          </cell>
        </row>
        <row r="31">
          <cell r="B31">
            <v>26.887499999999992</v>
          </cell>
          <cell r="C31">
            <v>32.799999999999997</v>
          </cell>
          <cell r="D31">
            <v>22.2</v>
          </cell>
          <cell r="E31">
            <v>63.333333333333336</v>
          </cell>
          <cell r="F31">
            <v>79</v>
          </cell>
          <cell r="G31">
            <v>45</v>
          </cell>
          <cell r="H31">
            <v>27</v>
          </cell>
          <cell r="I31" t="str">
            <v>NE</v>
          </cell>
          <cell r="J31">
            <v>46.080000000000005</v>
          </cell>
          <cell r="K31">
            <v>0</v>
          </cell>
        </row>
        <row r="32">
          <cell r="B32">
            <v>26.204166666666662</v>
          </cell>
          <cell r="C32">
            <v>31.2</v>
          </cell>
          <cell r="D32">
            <v>23.8</v>
          </cell>
          <cell r="E32">
            <v>69.041666666666671</v>
          </cell>
          <cell r="F32">
            <v>85</v>
          </cell>
          <cell r="G32">
            <v>53</v>
          </cell>
          <cell r="H32">
            <v>29.52</v>
          </cell>
          <cell r="I32" t="str">
            <v>NE</v>
          </cell>
          <cell r="J32">
            <v>41.76</v>
          </cell>
          <cell r="K32">
            <v>0</v>
          </cell>
        </row>
        <row r="33">
          <cell r="B33">
            <v>25.279166666666669</v>
          </cell>
          <cell r="C33">
            <v>30.8</v>
          </cell>
          <cell r="D33">
            <v>21.3</v>
          </cell>
          <cell r="E33">
            <v>79.125</v>
          </cell>
          <cell r="F33">
            <v>96</v>
          </cell>
          <cell r="G33">
            <v>49</v>
          </cell>
          <cell r="H33">
            <v>20.88</v>
          </cell>
          <cell r="I33" t="str">
            <v>N</v>
          </cell>
          <cell r="J33">
            <v>38.880000000000003</v>
          </cell>
          <cell r="K33">
            <v>0.4</v>
          </cell>
        </row>
        <row r="34">
          <cell r="B34">
            <v>24.383333333333336</v>
          </cell>
          <cell r="C34">
            <v>30.8</v>
          </cell>
          <cell r="D34">
            <v>21.9</v>
          </cell>
          <cell r="E34">
            <v>88.125</v>
          </cell>
          <cell r="F34">
            <v>97</v>
          </cell>
          <cell r="G34">
            <v>57</v>
          </cell>
          <cell r="H34">
            <v>19.440000000000001</v>
          </cell>
          <cell r="I34" t="str">
            <v>N</v>
          </cell>
          <cell r="J34">
            <v>39.96</v>
          </cell>
          <cell r="K34">
            <v>7.0000000000000009</v>
          </cell>
        </row>
      </sheetData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20.12916666666667</v>
          </cell>
          <cell r="C5">
            <v>22.3</v>
          </cell>
          <cell r="D5">
            <v>19.2</v>
          </cell>
          <cell r="E5" t="str">
            <v>*</v>
          </cell>
          <cell r="F5" t="str">
            <v>*</v>
          </cell>
          <cell r="G5" t="str">
            <v>*</v>
          </cell>
          <cell r="H5">
            <v>28.08</v>
          </cell>
          <cell r="I5" t="str">
            <v>L</v>
          </cell>
          <cell r="J5">
            <v>55.080000000000005</v>
          </cell>
          <cell r="K5">
            <v>38.6</v>
          </cell>
        </row>
        <row r="6">
          <cell r="B6">
            <v>23.695833333333326</v>
          </cell>
          <cell r="C6">
            <v>31.6</v>
          </cell>
          <cell r="D6">
            <v>18.899999999999999</v>
          </cell>
          <cell r="E6" t="str">
            <v>*</v>
          </cell>
          <cell r="F6" t="str">
            <v>*</v>
          </cell>
          <cell r="G6" t="str">
            <v>*</v>
          </cell>
          <cell r="H6">
            <v>11.16</v>
          </cell>
          <cell r="I6" t="str">
            <v>L</v>
          </cell>
          <cell r="J6">
            <v>24.48</v>
          </cell>
          <cell r="K6">
            <v>0.2</v>
          </cell>
        </row>
        <row r="7">
          <cell r="B7">
            <v>27.099999999999998</v>
          </cell>
          <cell r="C7">
            <v>34.4</v>
          </cell>
          <cell r="D7">
            <v>21.8</v>
          </cell>
          <cell r="E7" t="str">
            <v>*</v>
          </cell>
          <cell r="F7" t="str">
            <v>*</v>
          </cell>
          <cell r="G7" t="str">
            <v>*</v>
          </cell>
          <cell r="H7">
            <v>19.8</v>
          </cell>
          <cell r="I7" t="str">
            <v>NO</v>
          </cell>
          <cell r="J7">
            <v>50.04</v>
          </cell>
          <cell r="K7">
            <v>0.2</v>
          </cell>
        </row>
        <row r="8">
          <cell r="B8">
            <v>24.354166666666668</v>
          </cell>
          <cell r="C8">
            <v>29.6</v>
          </cell>
          <cell r="D8">
            <v>20.2</v>
          </cell>
          <cell r="E8" t="str">
            <v>*</v>
          </cell>
          <cell r="F8" t="str">
            <v>*</v>
          </cell>
          <cell r="G8" t="str">
            <v>*</v>
          </cell>
          <cell r="H8">
            <v>24.840000000000003</v>
          </cell>
          <cell r="I8" t="str">
            <v>L</v>
          </cell>
          <cell r="J8">
            <v>55.080000000000005</v>
          </cell>
          <cell r="K8">
            <v>0</v>
          </cell>
        </row>
        <row r="9">
          <cell r="B9">
            <v>25.575000000000003</v>
          </cell>
          <cell r="C9">
            <v>30.6</v>
          </cell>
          <cell r="D9">
            <v>22.2</v>
          </cell>
          <cell r="E9" t="str">
            <v>*</v>
          </cell>
          <cell r="F9" t="str">
            <v>*</v>
          </cell>
          <cell r="G9" t="str">
            <v>*</v>
          </cell>
          <cell r="H9">
            <v>16.2</v>
          </cell>
          <cell r="I9" t="str">
            <v>L</v>
          </cell>
          <cell r="J9">
            <v>34.56</v>
          </cell>
          <cell r="K9">
            <v>0</v>
          </cell>
        </row>
        <row r="10">
          <cell r="B10">
            <v>25.704166666666666</v>
          </cell>
          <cell r="C10">
            <v>31.6</v>
          </cell>
          <cell r="D10">
            <v>21.2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15.120000000000001</v>
          </cell>
          <cell r="I10" t="str">
            <v>SE</v>
          </cell>
          <cell r="J10">
            <v>29.16</v>
          </cell>
          <cell r="K10">
            <v>0</v>
          </cell>
        </row>
        <row r="11">
          <cell r="B11">
            <v>26.354166666666668</v>
          </cell>
          <cell r="C11">
            <v>31.4</v>
          </cell>
          <cell r="D11">
            <v>23.1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14.04</v>
          </cell>
          <cell r="I11" t="str">
            <v>SE</v>
          </cell>
          <cell r="J11">
            <v>34.92</v>
          </cell>
          <cell r="K11">
            <v>0</v>
          </cell>
        </row>
        <row r="12">
          <cell r="B12">
            <v>25.175000000000001</v>
          </cell>
          <cell r="C12">
            <v>30.2</v>
          </cell>
          <cell r="D12">
            <v>20.3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20.16</v>
          </cell>
          <cell r="I12" t="str">
            <v>L</v>
          </cell>
          <cell r="J12">
            <v>47.16</v>
          </cell>
          <cell r="K12">
            <v>0</v>
          </cell>
        </row>
        <row r="13">
          <cell r="B13">
            <v>23.366666666666664</v>
          </cell>
          <cell r="C13">
            <v>26.3</v>
          </cell>
          <cell r="D13">
            <v>20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20.16</v>
          </cell>
          <cell r="I13" t="str">
            <v>L</v>
          </cell>
          <cell r="J13">
            <v>43.92</v>
          </cell>
          <cell r="K13">
            <v>0</v>
          </cell>
        </row>
        <row r="14">
          <cell r="B14">
            <v>23.529166666666669</v>
          </cell>
          <cell r="C14">
            <v>28.8</v>
          </cell>
          <cell r="D14">
            <v>19.2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13.32</v>
          </cell>
          <cell r="I14" t="str">
            <v>L</v>
          </cell>
          <cell r="J14">
            <v>25.92</v>
          </cell>
          <cell r="K14">
            <v>0</v>
          </cell>
        </row>
        <row r="15">
          <cell r="B15">
            <v>26.787500000000009</v>
          </cell>
          <cell r="C15">
            <v>35.9</v>
          </cell>
          <cell r="D15">
            <v>20.100000000000001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13.68</v>
          </cell>
          <cell r="I15" t="str">
            <v>L</v>
          </cell>
          <cell r="J15">
            <v>26.64</v>
          </cell>
          <cell r="K15">
            <v>0</v>
          </cell>
        </row>
        <row r="16">
          <cell r="B16">
            <v>28.379166666666666</v>
          </cell>
          <cell r="C16">
            <v>34.4</v>
          </cell>
          <cell r="D16">
            <v>22.3</v>
          </cell>
          <cell r="E16" t="str">
            <v>*</v>
          </cell>
          <cell r="F16" t="str">
            <v>*</v>
          </cell>
          <cell r="G16" t="str">
            <v>*</v>
          </cell>
          <cell r="H16">
            <v>32.4</v>
          </cell>
          <cell r="I16" t="str">
            <v>L</v>
          </cell>
          <cell r="J16">
            <v>58.680000000000007</v>
          </cell>
          <cell r="K16">
            <v>0.2</v>
          </cell>
        </row>
        <row r="17">
          <cell r="B17">
            <v>29.633333333333329</v>
          </cell>
          <cell r="C17">
            <v>36.6</v>
          </cell>
          <cell r="D17">
            <v>23.4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20.52</v>
          </cell>
          <cell r="I17" t="str">
            <v>L</v>
          </cell>
          <cell r="J17">
            <v>34.200000000000003</v>
          </cell>
          <cell r="K17">
            <v>0</v>
          </cell>
        </row>
        <row r="18">
          <cell r="B18">
            <v>25.95</v>
          </cell>
          <cell r="C18">
            <v>29</v>
          </cell>
          <cell r="D18">
            <v>23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18.720000000000002</v>
          </cell>
          <cell r="I18" t="str">
            <v>NO</v>
          </cell>
          <cell r="J18">
            <v>45.36</v>
          </cell>
          <cell r="K18">
            <v>2.4000000000000004</v>
          </cell>
        </row>
        <row r="19">
          <cell r="B19">
            <v>25.575000000000003</v>
          </cell>
          <cell r="C19">
            <v>32.1</v>
          </cell>
          <cell r="D19">
            <v>22</v>
          </cell>
          <cell r="E19" t="str">
            <v>*</v>
          </cell>
          <cell r="F19" t="str">
            <v>*</v>
          </cell>
          <cell r="G19" t="str">
            <v>*</v>
          </cell>
          <cell r="H19">
            <v>8.64</v>
          </cell>
          <cell r="I19" t="str">
            <v>L</v>
          </cell>
          <cell r="J19">
            <v>21.6</v>
          </cell>
          <cell r="K19">
            <v>66.2</v>
          </cell>
        </row>
        <row r="20">
          <cell r="B20">
            <v>24.883333333333336</v>
          </cell>
          <cell r="C20">
            <v>33</v>
          </cell>
          <cell r="D20">
            <v>20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29.880000000000003</v>
          </cell>
          <cell r="I20" t="str">
            <v>SE</v>
          </cell>
          <cell r="J20">
            <v>63</v>
          </cell>
          <cell r="K20">
            <v>51.6</v>
          </cell>
        </row>
        <row r="21">
          <cell r="B21">
            <v>25.524999999999995</v>
          </cell>
          <cell r="C21">
            <v>31</v>
          </cell>
          <cell r="D21">
            <v>21.4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16.920000000000002</v>
          </cell>
          <cell r="I21" t="str">
            <v>NE</v>
          </cell>
          <cell r="J21">
            <v>35.64</v>
          </cell>
          <cell r="K21">
            <v>0.2</v>
          </cell>
        </row>
        <row r="22">
          <cell r="B22">
            <v>24.183333333333334</v>
          </cell>
          <cell r="C22">
            <v>31.9</v>
          </cell>
          <cell r="D22">
            <v>18.2</v>
          </cell>
          <cell r="E22" t="str">
            <v>*</v>
          </cell>
          <cell r="F22" t="str">
            <v>*</v>
          </cell>
          <cell r="G22" t="str">
            <v>*</v>
          </cell>
          <cell r="H22">
            <v>32.4</v>
          </cell>
          <cell r="I22" t="str">
            <v>N</v>
          </cell>
          <cell r="J22">
            <v>76.680000000000007</v>
          </cell>
          <cell r="K22">
            <v>18.8</v>
          </cell>
        </row>
        <row r="23">
          <cell r="B23">
            <v>22.845833333333331</v>
          </cell>
          <cell r="C23">
            <v>28.4</v>
          </cell>
          <cell r="D23">
            <v>19.100000000000001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14.76</v>
          </cell>
          <cell r="I23" t="str">
            <v>SE</v>
          </cell>
          <cell r="J23">
            <v>32.04</v>
          </cell>
          <cell r="K23">
            <v>0</v>
          </cell>
        </row>
        <row r="24">
          <cell r="B24">
            <v>23.3</v>
          </cell>
          <cell r="C24">
            <v>29.1</v>
          </cell>
          <cell r="D24">
            <v>18.2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10.8</v>
          </cell>
          <cell r="I24" t="str">
            <v>L</v>
          </cell>
          <cell r="J24">
            <v>25.56</v>
          </cell>
          <cell r="K24">
            <v>0</v>
          </cell>
        </row>
        <row r="25">
          <cell r="B25">
            <v>24.941666666666677</v>
          </cell>
          <cell r="C25">
            <v>30.8</v>
          </cell>
          <cell r="D25">
            <v>20.2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13.68</v>
          </cell>
          <cell r="I25" t="str">
            <v>L</v>
          </cell>
          <cell r="J25">
            <v>32.4</v>
          </cell>
          <cell r="K25">
            <v>0</v>
          </cell>
        </row>
        <row r="26">
          <cell r="B26">
            <v>25.616666666666671</v>
          </cell>
          <cell r="C26">
            <v>32.799999999999997</v>
          </cell>
          <cell r="D26">
            <v>20.399999999999999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12.24</v>
          </cell>
          <cell r="I26" t="str">
            <v>L</v>
          </cell>
          <cell r="J26">
            <v>34.56</v>
          </cell>
          <cell r="K26">
            <v>0</v>
          </cell>
        </row>
        <row r="27">
          <cell r="B27">
            <v>22.916666666666671</v>
          </cell>
          <cell r="C27">
            <v>26.5</v>
          </cell>
          <cell r="D27">
            <v>19.399999999999999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16.2</v>
          </cell>
          <cell r="I27" t="str">
            <v>N</v>
          </cell>
          <cell r="J27">
            <v>30.96</v>
          </cell>
          <cell r="K27">
            <v>24.2</v>
          </cell>
        </row>
        <row r="28">
          <cell r="B28">
            <v>23.804166666666664</v>
          </cell>
          <cell r="C28">
            <v>28.6</v>
          </cell>
          <cell r="D28">
            <v>20.7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18</v>
          </cell>
          <cell r="I28" t="str">
            <v>SO</v>
          </cell>
          <cell r="J28">
            <v>35.28</v>
          </cell>
          <cell r="K28">
            <v>7.3999999999999995</v>
          </cell>
        </row>
        <row r="29">
          <cell r="B29">
            <v>24.316666666666659</v>
          </cell>
          <cell r="C29">
            <v>30.8</v>
          </cell>
          <cell r="D29">
            <v>19.5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13.32</v>
          </cell>
          <cell r="I29" t="str">
            <v>S</v>
          </cell>
          <cell r="J29">
            <v>28.44</v>
          </cell>
          <cell r="K29">
            <v>0</v>
          </cell>
        </row>
        <row r="30">
          <cell r="B30">
            <v>26.208333333333332</v>
          </cell>
          <cell r="C30">
            <v>32.5</v>
          </cell>
          <cell r="D30">
            <v>20.100000000000001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15.120000000000001</v>
          </cell>
          <cell r="I30" t="str">
            <v>L</v>
          </cell>
          <cell r="J30">
            <v>33.119999999999997</v>
          </cell>
          <cell r="K30">
            <v>0</v>
          </cell>
        </row>
        <row r="31">
          <cell r="B31">
            <v>26.245833333333337</v>
          </cell>
          <cell r="C31">
            <v>31.8</v>
          </cell>
          <cell r="D31">
            <v>21.5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16.559999999999999</v>
          </cell>
          <cell r="I31" t="str">
            <v>L</v>
          </cell>
          <cell r="J31">
            <v>34.56</v>
          </cell>
          <cell r="K31">
            <v>0</v>
          </cell>
        </row>
        <row r="32">
          <cell r="B32">
            <v>26.170833333333334</v>
          </cell>
          <cell r="C32">
            <v>33.200000000000003</v>
          </cell>
          <cell r="D32">
            <v>21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19.440000000000001</v>
          </cell>
          <cell r="I32" t="str">
            <v>L</v>
          </cell>
          <cell r="J32">
            <v>63</v>
          </cell>
          <cell r="K32">
            <v>6.2</v>
          </cell>
        </row>
        <row r="33">
          <cell r="B33">
            <v>24.591666666666672</v>
          </cell>
          <cell r="C33">
            <v>30.9</v>
          </cell>
          <cell r="D33">
            <v>21.1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16.920000000000002</v>
          </cell>
          <cell r="I33" t="str">
            <v>L</v>
          </cell>
          <cell r="J33">
            <v>32.4</v>
          </cell>
          <cell r="K33">
            <v>3.0000000000000004</v>
          </cell>
        </row>
        <row r="34">
          <cell r="B34">
            <v>25.058333333333334</v>
          </cell>
          <cell r="C34">
            <v>29.1</v>
          </cell>
          <cell r="D34">
            <v>22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20.52</v>
          </cell>
          <cell r="I34" t="str">
            <v>O</v>
          </cell>
          <cell r="J34">
            <v>31.319999999999997</v>
          </cell>
          <cell r="K34">
            <v>0</v>
          </cell>
        </row>
      </sheetData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19.349999999999998</v>
          </cell>
          <cell r="C5">
            <v>21.2</v>
          </cell>
          <cell r="D5">
            <v>18.399999999999999</v>
          </cell>
          <cell r="E5">
            <v>96.928571428571431</v>
          </cell>
          <cell r="F5">
            <v>100</v>
          </cell>
          <cell r="G5">
            <v>91</v>
          </cell>
          <cell r="I5" t="str">
            <v>L</v>
          </cell>
          <cell r="J5">
            <v>46.800000000000004</v>
          </cell>
          <cell r="K5">
            <v>30.400000000000002</v>
          </cell>
        </row>
        <row r="6">
          <cell r="B6">
            <v>23.320833333333329</v>
          </cell>
          <cell r="C6">
            <v>30.5</v>
          </cell>
          <cell r="D6">
            <v>18.2</v>
          </cell>
          <cell r="E6">
            <v>69.642857142857139</v>
          </cell>
          <cell r="F6">
            <v>100</v>
          </cell>
          <cell r="G6">
            <v>52</v>
          </cell>
          <cell r="H6">
            <v>15.48</v>
          </cell>
          <cell r="I6" t="str">
            <v>SE</v>
          </cell>
          <cell r="J6">
            <v>36</v>
          </cell>
          <cell r="K6">
            <v>0.2</v>
          </cell>
        </row>
        <row r="7">
          <cell r="B7">
            <v>26.966666666666665</v>
          </cell>
          <cell r="C7">
            <v>34</v>
          </cell>
          <cell r="D7">
            <v>22.1</v>
          </cell>
          <cell r="E7">
            <v>70.875</v>
          </cell>
          <cell r="F7">
            <v>89</v>
          </cell>
          <cell r="G7">
            <v>43</v>
          </cell>
          <cell r="H7">
            <v>55.440000000000005</v>
          </cell>
          <cell r="I7" t="str">
            <v>SE</v>
          </cell>
          <cell r="J7">
            <v>75.960000000000008</v>
          </cell>
          <cell r="K7">
            <v>0</v>
          </cell>
        </row>
        <row r="8">
          <cell r="B8">
            <v>23.733333333333338</v>
          </cell>
          <cell r="C8">
            <v>29.1</v>
          </cell>
          <cell r="D8">
            <v>19.399999999999999</v>
          </cell>
          <cell r="E8">
            <v>75.166666666666671</v>
          </cell>
          <cell r="F8">
            <v>94</v>
          </cell>
          <cell r="G8">
            <v>56</v>
          </cell>
          <cell r="H8">
            <v>33.840000000000003</v>
          </cell>
          <cell r="I8" t="str">
            <v>SO</v>
          </cell>
          <cell r="J8">
            <v>77.760000000000005</v>
          </cell>
          <cell r="K8">
            <v>0</v>
          </cell>
        </row>
        <row r="9">
          <cell r="B9">
            <v>24.733333333333331</v>
          </cell>
          <cell r="C9">
            <v>30</v>
          </cell>
          <cell r="D9">
            <v>20.6</v>
          </cell>
          <cell r="E9">
            <v>72.916666666666671</v>
          </cell>
          <cell r="F9">
            <v>100</v>
          </cell>
          <cell r="G9">
            <v>49</v>
          </cell>
          <cell r="H9">
            <v>24.840000000000003</v>
          </cell>
          <cell r="I9" t="str">
            <v>S</v>
          </cell>
          <cell r="J9">
            <v>42.84</v>
          </cell>
          <cell r="K9">
            <v>0</v>
          </cell>
        </row>
        <row r="10">
          <cell r="B10">
            <v>24.133333333333326</v>
          </cell>
          <cell r="C10">
            <v>30.4</v>
          </cell>
          <cell r="D10">
            <v>18.899999999999999</v>
          </cell>
          <cell r="E10">
            <v>65.041666666666671</v>
          </cell>
          <cell r="F10">
            <v>86</v>
          </cell>
          <cell r="G10">
            <v>36</v>
          </cell>
          <cell r="H10">
            <v>16.920000000000002</v>
          </cell>
          <cell r="I10" t="str">
            <v>SO</v>
          </cell>
          <cell r="J10">
            <v>30.240000000000002</v>
          </cell>
          <cell r="K10">
            <v>0</v>
          </cell>
        </row>
        <row r="11">
          <cell r="B11">
            <v>25.445833333333329</v>
          </cell>
          <cell r="C11">
            <v>30.7</v>
          </cell>
          <cell r="D11">
            <v>21.9</v>
          </cell>
          <cell r="E11">
            <v>66.083333333333329</v>
          </cell>
          <cell r="F11">
            <v>81</v>
          </cell>
          <cell r="G11">
            <v>43</v>
          </cell>
          <cell r="H11">
            <v>15.48</v>
          </cell>
          <cell r="I11" t="str">
            <v>SO</v>
          </cell>
          <cell r="J11">
            <v>36.36</v>
          </cell>
          <cell r="K11">
            <v>0</v>
          </cell>
        </row>
        <row r="12">
          <cell r="B12">
            <v>24.695833333333336</v>
          </cell>
          <cell r="C12">
            <v>30.2</v>
          </cell>
          <cell r="D12">
            <v>19.2</v>
          </cell>
          <cell r="E12">
            <v>63.958333333333336</v>
          </cell>
          <cell r="F12">
            <v>83</v>
          </cell>
          <cell r="G12">
            <v>45</v>
          </cell>
          <cell r="H12">
            <v>24.48</v>
          </cell>
          <cell r="I12" t="str">
            <v>S</v>
          </cell>
          <cell r="J12">
            <v>47.519999999999996</v>
          </cell>
          <cell r="K12">
            <v>0</v>
          </cell>
        </row>
        <row r="13">
          <cell r="B13">
            <v>23.741666666666671</v>
          </cell>
          <cell r="C13">
            <v>29.3</v>
          </cell>
          <cell r="D13">
            <v>18</v>
          </cell>
          <cell r="E13">
            <v>64.875</v>
          </cell>
          <cell r="F13">
            <v>83</v>
          </cell>
          <cell r="G13">
            <v>48</v>
          </cell>
          <cell r="H13">
            <v>24.840000000000003</v>
          </cell>
          <cell r="I13" t="str">
            <v>S</v>
          </cell>
          <cell r="J13">
            <v>42.84</v>
          </cell>
          <cell r="K13">
            <v>0</v>
          </cell>
        </row>
        <row r="14">
          <cell r="B14">
            <v>22.804166666666664</v>
          </cell>
          <cell r="C14">
            <v>26.3</v>
          </cell>
          <cell r="D14">
            <v>19.100000000000001</v>
          </cell>
          <cell r="E14">
            <v>77.125</v>
          </cell>
          <cell r="F14">
            <v>91</v>
          </cell>
          <cell r="G14">
            <v>66</v>
          </cell>
          <cell r="H14">
            <v>19.8</v>
          </cell>
          <cell r="I14" t="str">
            <v>S</v>
          </cell>
          <cell r="J14">
            <v>34.56</v>
          </cell>
          <cell r="K14">
            <v>0</v>
          </cell>
        </row>
        <row r="15">
          <cell r="B15">
            <v>25.370833333333326</v>
          </cell>
          <cell r="C15">
            <v>32.799999999999997</v>
          </cell>
          <cell r="D15">
            <v>19.5</v>
          </cell>
          <cell r="E15">
            <v>74.958333333333329</v>
          </cell>
          <cell r="F15">
            <v>97</v>
          </cell>
          <cell r="G15">
            <v>45</v>
          </cell>
          <cell r="H15">
            <v>14.76</v>
          </cell>
          <cell r="I15" t="str">
            <v>S</v>
          </cell>
          <cell r="J15">
            <v>25.56</v>
          </cell>
          <cell r="K15">
            <v>0</v>
          </cell>
        </row>
        <row r="16">
          <cell r="B16">
            <v>27.7</v>
          </cell>
          <cell r="C16">
            <v>35.200000000000003</v>
          </cell>
          <cell r="D16">
            <v>21.2</v>
          </cell>
          <cell r="E16">
            <v>61.458333333333336</v>
          </cell>
          <cell r="F16">
            <v>80</v>
          </cell>
          <cell r="G16">
            <v>39</v>
          </cell>
          <cell r="H16">
            <v>17.28</v>
          </cell>
          <cell r="I16" t="str">
            <v>S</v>
          </cell>
          <cell r="J16">
            <v>41.4</v>
          </cell>
          <cell r="K16">
            <v>0</v>
          </cell>
        </row>
        <row r="17">
          <cell r="B17">
            <v>29.024999999999995</v>
          </cell>
          <cell r="C17">
            <v>35.4</v>
          </cell>
          <cell r="D17">
            <v>22.3</v>
          </cell>
          <cell r="E17">
            <v>57.5</v>
          </cell>
          <cell r="F17">
            <v>80</v>
          </cell>
          <cell r="G17">
            <v>35</v>
          </cell>
          <cell r="H17">
            <v>15.840000000000002</v>
          </cell>
          <cell r="I17" t="str">
            <v>SE</v>
          </cell>
          <cell r="J17">
            <v>35.28</v>
          </cell>
          <cell r="K17">
            <v>0</v>
          </cell>
        </row>
        <row r="18">
          <cell r="B18">
            <v>24.849999999999994</v>
          </cell>
          <cell r="C18">
            <v>31.3</v>
          </cell>
          <cell r="D18">
            <v>22.5</v>
          </cell>
          <cell r="E18">
            <v>82.375</v>
          </cell>
          <cell r="F18">
            <v>94</v>
          </cell>
          <cell r="G18">
            <v>53</v>
          </cell>
          <cell r="H18">
            <v>12.24</v>
          </cell>
          <cell r="I18" t="str">
            <v>SO</v>
          </cell>
          <cell r="J18">
            <v>41.76</v>
          </cell>
          <cell r="K18">
            <v>1.2</v>
          </cell>
        </row>
        <row r="19">
          <cell r="B19">
            <v>24.908333333333335</v>
          </cell>
          <cell r="C19">
            <v>29.6</v>
          </cell>
          <cell r="D19">
            <v>22.4</v>
          </cell>
          <cell r="E19">
            <v>84.291666666666671</v>
          </cell>
          <cell r="F19">
            <v>99</v>
          </cell>
          <cell r="G19">
            <v>64</v>
          </cell>
          <cell r="H19">
            <v>9.7200000000000006</v>
          </cell>
          <cell r="I19" t="str">
            <v>O</v>
          </cell>
          <cell r="J19">
            <v>19.8</v>
          </cell>
          <cell r="K19">
            <v>0.8</v>
          </cell>
        </row>
        <row r="20">
          <cell r="B20">
            <v>26.558333333333326</v>
          </cell>
          <cell r="C20">
            <v>32.5</v>
          </cell>
          <cell r="D20">
            <v>23.2</v>
          </cell>
          <cell r="E20">
            <v>78.791666666666671</v>
          </cell>
          <cell r="F20">
            <v>94</v>
          </cell>
          <cell r="G20">
            <v>55</v>
          </cell>
          <cell r="H20">
            <v>13.68</v>
          </cell>
          <cell r="I20" t="str">
            <v>SO</v>
          </cell>
          <cell r="J20">
            <v>29.880000000000003</v>
          </cell>
          <cell r="K20">
            <v>0</v>
          </cell>
        </row>
        <row r="21">
          <cell r="B21">
            <v>26.05</v>
          </cell>
          <cell r="C21">
            <v>31.6</v>
          </cell>
          <cell r="D21">
            <v>22.2</v>
          </cell>
          <cell r="E21">
            <v>75</v>
          </cell>
          <cell r="F21">
            <v>100</v>
          </cell>
          <cell r="G21">
            <v>51</v>
          </cell>
          <cell r="H21">
            <v>20.16</v>
          </cell>
          <cell r="I21" t="str">
            <v>SE</v>
          </cell>
          <cell r="J21">
            <v>40.680000000000007</v>
          </cell>
          <cell r="K21">
            <v>0</v>
          </cell>
        </row>
        <row r="22">
          <cell r="B22">
            <v>23.929166666666664</v>
          </cell>
          <cell r="C22">
            <v>32.4</v>
          </cell>
          <cell r="D22">
            <v>18.2</v>
          </cell>
          <cell r="E22">
            <v>82.625</v>
          </cell>
          <cell r="F22">
            <v>99</v>
          </cell>
          <cell r="G22">
            <v>54</v>
          </cell>
          <cell r="H22">
            <v>45</v>
          </cell>
          <cell r="I22" t="str">
            <v>SE</v>
          </cell>
          <cell r="J22">
            <v>82.08</v>
          </cell>
          <cell r="K22">
            <v>14.200000000000001</v>
          </cell>
        </row>
        <row r="23">
          <cell r="B23">
            <v>23.145833333333332</v>
          </cell>
          <cell r="C23">
            <v>29.8</v>
          </cell>
          <cell r="D23">
            <v>18.600000000000001</v>
          </cell>
          <cell r="E23">
            <v>77.125</v>
          </cell>
          <cell r="F23">
            <v>98</v>
          </cell>
          <cell r="G23">
            <v>47</v>
          </cell>
          <cell r="H23">
            <v>17.28</v>
          </cell>
          <cell r="I23" t="str">
            <v>O</v>
          </cell>
          <cell r="J23">
            <v>33.480000000000004</v>
          </cell>
          <cell r="K23">
            <v>0</v>
          </cell>
        </row>
        <row r="24">
          <cell r="B24">
            <v>23.683333333333337</v>
          </cell>
          <cell r="C24">
            <v>29.4</v>
          </cell>
          <cell r="D24">
            <v>17.5</v>
          </cell>
          <cell r="E24">
            <v>70.541666666666671</v>
          </cell>
          <cell r="F24">
            <v>93</v>
          </cell>
          <cell r="G24">
            <v>47</v>
          </cell>
          <cell r="H24">
            <v>15.840000000000002</v>
          </cell>
          <cell r="I24" t="str">
            <v>S</v>
          </cell>
          <cell r="J24">
            <v>34.200000000000003</v>
          </cell>
          <cell r="K24">
            <v>0</v>
          </cell>
        </row>
        <row r="25">
          <cell r="B25">
            <v>23.970833333333342</v>
          </cell>
          <cell r="C25">
            <v>30</v>
          </cell>
          <cell r="D25">
            <v>18.5</v>
          </cell>
          <cell r="E25">
            <v>64.958333333333329</v>
          </cell>
          <cell r="F25">
            <v>87</v>
          </cell>
          <cell r="G25">
            <v>35</v>
          </cell>
          <cell r="H25">
            <v>20.16</v>
          </cell>
          <cell r="I25" t="str">
            <v>S</v>
          </cell>
          <cell r="J25">
            <v>33.119999999999997</v>
          </cell>
          <cell r="K25">
            <v>0</v>
          </cell>
        </row>
        <row r="26">
          <cell r="B26">
            <v>25.375000000000004</v>
          </cell>
          <cell r="C26">
            <v>32.1</v>
          </cell>
          <cell r="D26">
            <v>20.3</v>
          </cell>
          <cell r="E26">
            <v>68.458333333333329</v>
          </cell>
          <cell r="F26">
            <v>87</v>
          </cell>
          <cell r="G26">
            <v>49</v>
          </cell>
          <cell r="H26">
            <v>20.16</v>
          </cell>
          <cell r="I26" t="str">
            <v>S</v>
          </cell>
          <cell r="J26">
            <v>34.56</v>
          </cell>
          <cell r="K26">
            <v>0</v>
          </cell>
        </row>
        <row r="27">
          <cell r="B27">
            <v>24.295833333333334</v>
          </cell>
          <cell r="C27">
            <v>27.9</v>
          </cell>
          <cell r="D27">
            <v>22.3</v>
          </cell>
          <cell r="E27">
            <v>80.458333333333329</v>
          </cell>
          <cell r="F27">
            <v>96</v>
          </cell>
          <cell r="G27">
            <v>61</v>
          </cell>
          <cell r="H27">
            <v>18</v>
          </cell>
          <cell r="I27" t="str">
            <v>SE</v>
          </cell>
          <cell r="J27">
            <v>36</v>
          </cell>
          <cell r="K27">
            <v>3.2000000000000006</v>
          </cell>
        </row>
        <row r="28">
          <cell r="B28">
            <v>23.587500000000006</v>
          </cell>
          <cell r="C28">
            <v>29.7</v>
          </cell>
          <cell r="D28">
            <v>20.100000000000001</v>
          </cell>
          <cell r="E28">
            <v>77.625</v>
          </cell>
          <cell r="F28">
            <v>97</v>
          </cell>
          <cell r="G28">
            <v>50</v>
          </cell>
          <cell r="H28">
            <v>15.48</v>
          </cell>
          <cell r="I28" t="str">
            <v>N</v>
          </cell>
          <cell r="J28">
            <v>34.56</v>
          </cell>
          <cell r="K28">
            <v>0</v>
          </cell>
        </row>
        <row r="29">
          <cell r="B29">
            <v>24.075000000000003</v>
          </cell>
          <cell r="C29">
            <v>31.6</v>
          </cell>
          <cell r="D29">
            <v>17.899999999999999</v>
          </cell>
          <cell r="E29">
            <v>71.708333333333329</v>
          </cell>
          <cell r="F29">
            <v>97</v>
          </cell>
          <cell r="G29">
            <v>42</v>
          </cell>
          <cell r="H29">
            <v>17.64</v>
          </cell>
          <cell r="I29" t="str">
            <v>O</v>
          </cell>
          <cell r="J29">
            <v>42.12</v>
          </cell>
          <cell r="K29">
            <v>0</v>
          </cell>
        </row>
        <row r="30">
          <cell r="B30">
            <v>26</v>
          </cell>
          <cell r="C30">
            <v>32.5</v>
          </cell>
          <cell r="D30">
            <v>19.899999999999999</v>
          </cell>
          <cell r="E30">
            <v>68.708333333333329</v>
          </cell>
          <cell r="F30">
            <v>93</v>
          </cell>
          <cell r="G30">
            <v>47</v>
          </cell>
          <cell r="H30">
            <v>21.240000000000002</v>
          </cell>
          <cell r="I30" t="str">
            <v>S</v>
          </cell>
          <cell r="J30">
            <v>39.6</v>
          </cell>
          <cell r="K30">
            <v>0</v>
          </cell>
        </row>
        <row r="31">
          <cell r="B31">
            <v>26.350000000000005</v>
          </cell>
          <cell r="C31">
            <v>32.6</v>
          </cell>
          <cell r="D31">
            <v>20.9</v>
          </cell>
          <cell r="E31">
            <v>63.875</v>
          </cell>
          <cell r="F31">
            <v>82</v>
          </cell>
          <cell r="G31">
            <v>43</v>
          </cell>
          <cell r="H31">
            <v>22.32</v>
          </cell>
          <cell r="I31" t="str">
            <v>S</v>
          </cell>
          <cell r="J31">
            <v>38.159999999999997</v>
          </cell>
          <cell r="K31">
            <v>0</v>
          </cell>
        </row>
        <row r="32">
          <cell r="B32">
            <v>25.962500000000002</v>
          </cell>
          <cell r="C32">
            <v>31.5</v>
          </cell>
          <cell r="D32">
            <v>22.8</v>
          </cell>
          <cell r="E32">
            <v>69.875</v>
          </cell>
          <cell r="F32">
            <v>85</v>
          </cell>
          <cell r="G32">
            <v>52</v>
          </cell>
          <cell r="H32">
            <v>18.36</v>
          </cell>
          <cell r="I32" t="str">
            <v>S</v>
          </cell>
          <cell r="J32">
            <v>37.080000000000005</v>
          </cell>
          <cell r="K32">
            <v>0.6</v>
          </cell>
        </row>
        <row r="33">
          <cell r="B33">
            <v>24.379166666666666</v>
          </cell>
          <cell r="C33">
            <v>29.3</v>
          </cell>
          <cell r="D33">
            <v>21.8</v>
          </cell>
          <cell r="E33">
            <v>84.826086956521735</v>
          </cell>
          <cell r="F33">
            <v>100</v>
          </cell>
          <cell r="G33">
            <v>62</v>
          </cell>
          <cell r="H33">
            <v>17.28</v>
          </cell>
          <cell r="I33" t="str">
            <v>SE</v>
          </cell>
          <cell r="J33">
            <v>36.72</v>
          </cell>
          <cell r="K33">
            <v>17.2</v>
          </cell>
        </row>
        <row r="34">
          <cell r="B34">
            <v>24.970833333333335</v>
          </cell>
          <cell r="C34">
            <v>31</v>
          </cell>
          <cell r="D34">
            <v>21.5</v>
          </cell>
          <cell r="E34">
            <v>83.130434782608702</v>
          </cell>
          <cell r="F34">
            <v>100</v>
          </cell>
          <cell r="G34">
            <v>56</v>
          </cell>
          <cell r="H34">
            <v>13.32</v>
          </cell>
          <cell r="I34" t="str">
            <v>NE</v>
          </cell>
          <cell r="J34">
            <v>45.36</v>
          </cell>
          <cell r="K34">
            <v>8.8000000000000007</v>
          </cell>
        </row>
      </sheetData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19.883333333333336</v>
          </cell>
          <cell r="C5">
            <v>22</v>
          </cell>
          <cell r="D5">
            <v>18.899999999999999</v>
          </cell>
          <cell r="E5">
            <v>91.875</v>
          </cell>
          <cell r="F5">
            <v>97</v>
          </cell>
          <cell r="G5">
            <v>85</v>
          </cell>
          <cell r="H5">
            <v>24.12</v>
          </cell>
          <cell r="I5" t="str">
            <v>L</v>
          </cell>
          <cell r="J5">
            <v>48.24</v>
          </cell>
          <cell r="K5">
            <v>41</v>
          </cell>
        </row>
        <row r="6">
          <cell r="B6">
            <v>23.950000000000003</v>
          </cell>
          <cell r="C6">
            <v>31.9</v>
          </cell>
          <cell r="D6">
            <v>18.5</v>
          </cell>
          <cell r="E6">
            <v>78.25</v>
          </cell>
          <cell r="F6">
            <v>99</v>
          </cell>
          <cell r="G6">
            <v>48</v>
          </cell>
          <cell r="H6">
            <v>14.76</v>
          </cell>
          <cell r="I6" t="str">
            <v>NE</v>
          </cell>
          <cell r="J6">
            <v>32.76</v>
          </cell>
          <cell r="K6">
            <v>0.2</v>
          </cell>
        </row>
        <row r="7">
          <cell r="B7">
            <v>26.379166666666666</v>
          </cell>
          <cell r="C7">
            <v>33.5</v>
          </cell>
          <cell r="D7">
            <v>22</v>
          </cell>
          <cell r="E7">
            <v>71.958333333333329</v>
          </cell>
          <cell r="F7">
            <v>87</v>
          </cell>
          <cell r="G7">
            <v>46</v>
          </cell>
          <cell r="H7">
            <v>21.240000000000002</v>
          </cell>
          <cell r="I7" t="str">
            <v>NE</v>
          </cell>
          <cell r="J7">
            <v>52.56</v>
          </cell>
          <cell r="K7">
            <v>8.4</v>
          </cell>
        </row>
        <row r="8">
          <cell r="B8">
            <v>24.087499999999995</v>
          </cell>
          <cell r="C8">
            <v>29.6</v>
          </cell>
          <cell r="D8">
            <v>19.899999999999999</v>
          </cell>
          <cell r="E8">
            <v>76.541666666666671</v>
          </cell>
          <cell r="F8">
            <v>90</v>
          </cell>
          <cell r="G8">
            <v>56</v>
          </cell>
          <cell r="H8">
            <v>28.44</v>
          </cell>
          <cell r="I8" t="str">
            <v>SE</v>
          </cell>
          <cell r="J8">
            <v>57.6</v>
          </cell>
          <cell r="K8">
            <v>2.4000000000000004</v>
          </cell>
        </row>
        <row r="9">
          <cell r="B9">
            <v>25.287499999999994</v>
          </cell>
          <cell r="C9">
            <v>30.6</v>
          </cell>
          <cell r="D9">
            <v>20.399999999999999</v>
          </cell>
          <cell r="E9">
            <v>68.583333333333329</v>
          </cell>
          <cell r="F9">
            <v>87</v>
          </cell>
          <cell r="G9">
            <v>48</v>
          </cell>
          <cell r="H9">
            <v>18.36</v>
          </cell>
          <cell r="I9" t="str">
            <v>L</v>
          </cell>
          <cell r="J9">
            <v>35.64</v>
          </cell>
          <cell r="K9">
            <v>0</v>
          </cell>
        </row>
        <row r="10">
          <cell r="B10">
            <v>24.954166666666666</v>
          </cell>
          <cell r="C10">
            <v>30.6</v>
          </cell>
          <cell r="D10">
            <v>19.5</v>
          </cell>
          <cell r="E10">
            <v>64.875</v>
          </cell>
          <cell r="F10">
            <v>84</v>
          </cell>
          <cell r="G10">
            <v>44</v>
          </cell>
          <cell r="H10">
            <v>14.76</v>
          </cell>
          <cell r="I10" t="str">
            <v>L</v>
          </cell>
          <cell r="J10">
            <v>33.840000000000003</v>
          </cell>
          <cell r="K10">
            <v>0</v>
          </cell>
        </row>
        <row r="11">
          <cell r="B11">
            <v>24.908333333333335</v>
          </cell>
          <cell r="C11">
            <v>27.9</v>
          </cell>
          <cell r="D11">
            <v>21.7</v>
          </cell>
          <cell r="E11">
            <v>67.958333333333329</v>
          </cell>
          <cell r="F11">
            <v>81</v>
          </cell>
          <cell r="G11">
            <v>58</v>
          </cell>
          <cell r="H11">
            <v>15.120000000000001</v>
          </cell>
          <cell r="I11" t="str">
            <v>SE</v>
          </cell>
          <cell r="J11">
            <v>29.16</v>
          </cell>
          <cell r="K11">
            <v>0</v>
          </cell>
        </row>
        <row r="12">
          <cell r="B12">
            <v>24.574999999999999</v>
          </cell>
          <cell r="C12">
            <v>29.1</v>
          </cell>
          <cell r="D12">
            <v>19.2</v>
          </cell>
          <cell r="E12">
            <v>63.208333333333336</v>
          </cell>
          <cell r="F12">
            <v>80</v>
          </cell>
          <cell r="G12">
            <v>48</v>
          </cell>
          <cell r="H12">
            <v>21.240000000000002</v>
          </cell>
          <cell r="I12" t="str">
            <v>L</v>
          </cell>
          <cell r="J12">
            <v>47.16</v>
          </cell>
          <cell r="K12">
            <v>0</v>
          </cell>
        </row>
        <row r="13">
          <cell r="B13">
            <v>23.237499999999997</v>
          </cell>
          <cell r="C13">
            <v>26.5</v>
          </cell>
          <cell r="D13">
            <v>19.2</v>
          </cell>
          <cell r="E13">
            <v>69.583333333333329</v>
          </cell>
          <cell r="F13">
            <v>86</v>
          </cell>
          <cell r="G13">
            <v>58</v>
          </cell>
          <cell r="H13">
            <v>19.440000000000001</v>
          </cell>
          <cell r="I13" t="str">
            <v>L</v>
          </cell>
          <cell r="J13">
            <v>42.480000000000004</v>
          </cell>
          <cell r="K13">
            <v>0</v>
          </cell>
        </row>
        <row r="14">
          <cell r="B14">
            <v>23.191666666666666</v>
          </cell>
          <cell r="C14">
            <v>27.6</v>
          </cell>
          <cell r="D14">
            <v>19.399999999999999</v>
          </cell>
          <cell r="E14">
            <v>78.333333333333329</v>
          </cell>
          <cell r="F14">
            <v>94</v>
          </cell>
          <cell r="G14">
            <v>63</v>
          </cell>
          <cell r="H14">
            <v>12.24</v>
          </cell>
          <cell r="I14" t="str">
            <v>L</v>
          </cell>
          <cell r="J14">
            <v>25.2</v>
          </cell>
          <cell r="K14">
            <v>0</v>
          </cell>
        </row>
        <row r="15">
          <cell r="B15">
            <v>26.491666666666664</v>
          </cell>
          <cell r="C15">
            <v>34.200000000000003</v>
          </cell>
          <cell r="D15">
            <v>20.6</v>
          </cell>
          <cell r="E15">
            <v>69.958333333333329</v>
          </cell>
          <cell r="F15">
            <v>91</v>
          </cell>
          <cell r="G15">
            <v>39</v>
          </cell>
          <cell r="H15">
            <v>10.44</v>
          </cell>
          <cell r="I15" t="str">
            <v>L</v>
          </cell>
          <cell r="J15">
            <v>27.36</v>
          </cell>
          <cell r="K15">
            <v>0</v>
          </cell>
        </row>
        <row r="16">
          <cell r="B16">
            <v>29.041666666666671</v>
          </cell>
          <cell r="C16">
            <v>35.5</v>
          </cell>
          <cell r="D16">
            <v>22.7</v>
          </cell>
          <cell r="E16">
            <v>56.125</v>
          </cell>
          <cell r="F16">
            <v>77</v>
          </cell>
          <cell r="G16">
            <v>34</v>
          </cell>
          <cell r="H16">
            <v>15.120000000000001</v>
          </cell>
          <cell r="I16" t="str">
            <v>L</v>
          </cell>
          <cell r="J16">
            <v>29.52</v>
          </cell>
          <cell r="K16">
            <v>0</v>
          </cell>
        </row>
        <row r="17">
          <cell r="B17">
            <v>29.674999999999997</v>
          </cell>
          <cell r="C17">
            <v>36.700000000000003</v>
          </cell>
          <cell r="D17">
            <v>23</v>
          </cell>
          <cell r="E17">
            <v>51.333333333333336</v>
          </cell>
          <cell r="F17">
            <v>68</v>
          </cell>
          <cell r="G17">
            <v>31</v>
          </cell>
          <cell r="H17">
            <v>18</v>
          </cell>
          <cell r="I17" t="str">
            <v>NE</v>
          </cell>
          <cell r="J17">
            <v>39.96</v>
          </cell>
          <cell r="K17">
            <v>0</v>
          </cell>
        </row>
        <row r="18">
          <cell r="B18">
            <v>26.683333333333334</v>
          </cell>
          <cell r="C18">
            <v>30.5</v>
          </cell>
          <cell r="D18">
            <v>22.9</v>
          </cell>
          <cell r="E18">
            <v>74.458333333333329</v>
          </cell>
          <cell r="F18">
            <v>91</v>
          </cell>
          <cell r="G18">
            <v>51</v>
          </cell>
          <cell r="H18">
            <v>19.079999999999998</v>
          </cell>
          <cell r="I18" t="str">
            <v>L</v>
          </cell>
          <cell r="J18">
            <v>46.440000000000005</v>
          </cell>
          <cell r="K18">
            <v>9.1999999999999993</v>
          </cell>
        </row>
        <row r="19">
          <cell r="B19">
            <v>25.612500000000001</v>
          </cell>
          <cell r="C19">
            <v>31.9</v>
          </cell>
          <cell r="D19">
            <v>22.7</v>
          </cell>
          <cell r="E19">
            <v>81.166666666666671</v>
          </cell>
          <cell r="F19">
            <v>93</v>
          </cell>
          <cell r="G19">
            <v>57</v>
          </cell>
          <cell r="H19">
            <v>13.32</v>
          </cell>
          <cell r="I19" t="str">
            <v>N</v>
          </cell>
          <cell r="J19">
            <v>29.880000000000003</v>
          </cell>
          <cell r="K19">
            <v>0.2</v>
          </cell>
        </row>
        <row r="20">
          <cell r="B20">
            <v>25.570833333333329</v>
          </cell>
          <cell r="C20">
            <v>32.6</v>
          </cell>
          <cell r="D20">
            <v>21.4</v>
          </cell>
          <cell r="E20">
            <v>81.458333333333329</v>
          </cell>
          <cell r="F20">
            <v>96</v>
          </cell>
          <cell r="G20">
            <v>54</v>
          </cell>
          <cell r="H20">
            <v>19.8</v>
          </cell>
          <cell r="I20" t="str">
            <v>O</v>
          </cell>
          <cell r="J20">
            <v>46.080000000000005</v>
          </cell>
          <cell r="K20">
            <v>6.4</v>
          </cell>
        </row>
        <row r="21">
          <cell r="B21">
            <v>25.400000000000002</v>
          </cell>
          <cell r="C21">
            <v>31</v>
          </cell>
          <cell r="D21">
            <v>21.6</v>
          </cell>
          <cell r="E21">
            <v>78.291666666666671</v>
          </cell>
          <cell r="F21">
            <v>93</v>
          </cell>
          <cell r="G21">
            <v>54</v>
          </cell>
          <cell r="H21">
            <v>15.840000000000002</v>
          </cell>
          <cell r="I21" t="str">
            <v>NE</v>
          </cell>
          <cell r="J21">
            <v>35.64</v>
          </cell>
          <cell r="K21">
            <v>0.2</v>
          </cell>
        </row>
        <row r="22">
          <cell r="B22">
            <v>23.7</v>
          </cell>
          <cell r="C22">
            <v>30.4</v>
          </cell>
          <cell r="D22">
            <v>17.899999999999999</v>
          </cell>
          <cell r="E22">
            <v>85.833333333333329</v>
          </cell>
          <cell r="F22">
            <v>96</v>
          </cell>
          <cell r="G22">
            <v>65</v>
          </cell>
          <cell r="H22">
            <v>34.200000000000003</v>
          </cell>
          <cell r="I22" t="str">
            <v>N</v>
          </cell>
          <cell r="J22">
            <v>66.600000000000009</v>
          </cell>
          <cell r="K22">
            <v>45.599999999999994</v>
          </cell>
        </row>
        <row r="23">
          <cell r="B23">
            <v>23</v>
          </cell>
          <cell r="C23">
            <v>29.4</v>
          </cell>
          <cell r="D23">
            <v>18.600000000000001</v>
          </cell>
          <cell r="E23">
            <v>76.125</v>
          </cell>
          <cell r="F23">
            <v>95</v>
          </cell>
          <cell r="G23">
            <v>48</v>
          </cell>
          <cell r="H23">
            <v>15.48</v>
          </cell>
          <cell r="I23" t="str">
            <v>S</v>
          </cell>
          <cell r="J23">
            <v>29.52</v>
          </cell>
          <cell r="K23">
            <v>0</v>
          </cell>
        </row>
        <row r="24">
          <cell r="B24">
            <v>23.312499999999996</v>
          </cell>
          <cell r="C24">
            <v>29.5</v>
          </cell>
          <cell r="D24">
            <v>17.899999999999999</v>
          </cell>
          <cell r="E24">
            <v>71.208333333333329</v>
          </cell>
          <cell r="F24">
            <v>89</v>
          </cell>
          <cell r="G24">
            <v>47</v>
          </cell>
          <cell r="H24">
            <v>16.559999999999999</v>
          </cell>
          <cell r="I24" t="str">
            <v>L</v>
          </cell>
          <cell r="J24">
            <v>36.36</v>
          </cell>
          <cell r="K24">
            <v>0</v>
          </cell>
        </row>
        <row r="25">
          <cell r="B25">
            <v>24.887499999999999</v>
          </cell>
          <cell r="C25">
            <v>30.9</v>
          </cell>
          <cell r="D25">
            <v>18.899999999999999</v>
          </cell>
          <cell r="E25">
            <v>62.666666666666664</v>
          </cell>
          <cell r="F25">
            <v>84</v>
          </cell>
          <cell r="G25">
            <v>34</v>
          </cell>
          <cell r="H25">
            <v>18.36</v>
          </cell>
          <cell r="I25" t="str">
            <v>L</v>
          </cell>
          <cell r="J25">
            <v>33.119999999999997</v>
          </cell>
          <cell r="K25">
            <v>0</v>
          </cell>
        </row>
        <row r="26">
          <cell r="B26">
            <v>26.133333333333329</v>
          </cell>
          <cell r="C26">
            <v>32.6</v>
          </cell>
          <cell r="D26">
            <v>21.3</v>
          </cell>
          <cell r="E26">
            <v>67.875</v>
          </cell>
          <cell r="F26">
            <v>87</v>
          </cell>
          <cell r="G26">
            <v>49</v>
          </cell>
          <cell r="H26">
            <v>15.840000000000002</v>
          </cell>
          <cell r="I26" t="str">
            <v>L</v>
          </cell>
          <cell r="J26">
            <v>31.319999999999997</v>
          </cell>
          <cell r="K26">
            <v>0.6</v>
          </cell>
        </row>
        <row r="27">
          <cell r="B27">
            <v>22.599999999999998</v>
          </cell>
          <cell r="C27">
            <v>25.8</v>
          </cell>
          <cell r="D27">
            <v>20.7</v>
          </cell>
          <cell r="E27">
            <v>89.875</v>
          </cell>
          <cell r="F27">
            <v>96</v>
          </cell>
          <cell r="G27">
            <v>76</v>
          </cell>
          <cell r="H27">
            <v>14.4</v>
          </cell>
          <cell r="I27" t="str">
            <v>N</v>
          </cell>
          <cell r="J27">
            <v>45</v>
          </cell>
          <cell r="K27">
            <v>28.8</v>
          </cell>
        </row>
        <row r="28">
          <cell r="B28">
            <v>24.379166666666666</v>
          </cell>
          <cell r="C28">
            <v>29.5</v>
          </cell>
          <cell r="D28">
            <v>21</v>
          </cell>
          <cell r="E28">
            <v>76</v>
          </cell>
          <cell r="F28">
            <v>96</v>
          </cell>
          <cell r="G28">
            <v>49</v>
          </cell>
          <cell r="H28">
            <v>14.76</v>
          </cell>
          <cell r="I28" t="str">
            <v>SO</v>
          </cell>
          <cell r="J28">
            <v>35.64</v>
          </cell>
          <cell r="K28">
            <v>1</v>
          </cell>
        </row>
        <row r="29">
          <cell r="B29">
            <v>24.808695652173913</v>
          </cell>
          <cell r="C29">
            <v>31.5</v>
          </cell>
          <cell r="D29">
            <v>19.5</v>
          </cell>
          <cell r="E29">
            <v>67.130434782608702</v>
          </cell>
          <cell r="F29">
            <v>88</v>
          </cell>
          <cell r="G29">
            <v>40</v>
          </cell>
          <cell r="H29">
            <v>16.559999999999999</v>
          </cell>
          <cell r="I29" t="str">
            <v>S</v>
          </cell>
          <cell r="J29">
            <v>25.56</v>
          </cell>
          <cell r="K29">
            <v>0</v>
          </cell>
        </row>
        <row r="30">
          <cell r="B30">
            <v>26.670833333333331</v>
          </cell>
          <cell r="C30">
            <v>32.200000000000003</v>
          </cell>
          <cell r="D30">
            <v>21.8</v>
          </cell>
          <cell r="E30">
            <v>67.25</v>
          </cell>
          <cell r="F30">
            <v>88</v>
          </cell>
          <cell r="G30">
            <v>49</v>
          </cell>
          <cell r="H30">
            <v>15.48</v>
          </cell>
          <cell r="I30" t="str">
            <v>L</v>
          </cell>
          <cell r="J30">
            <v>32.4</v>
          </cell>
          <cell r="K30">
            <v>0</v>
          </cell>
        </row>
        <row r="31">
          <cell r="B31">
            <v>26.408333333333335</v>
          </cell>
          <cell r="C31">
            <v>32.4</v>
          </cell>
          <cell r="D31">
            <v>20.7</v>
          </cell>
          <cell r="E31">
            <v>62.5</v>
          </cell>
          <cell r="F31">
            <v>78</v>
          </cell>
          <cell r="G31">
            <v>43</v>
          </cell>
          <cell r="H31">
            <v>18.36</v>
          </cell>
          <cell r="I31" t="str">
            <v>L</v>
          </cell>
          <cell r="J31">
            <v>33.840000000000003</v>
          </cell>
          <cell r="K31">
            <v>0</v>
          </cell>
        </row>
        <row r="32">
          <cell r="B32">
            <v>27.887499999999989</v>
          </cell>
          <cell r="C32">
            <v>33.9</v>
          </cell>
          <cell r="D32">
            <v>22.6</v>
          </cell>
          <cell r="E32">
            <v>60.208333333333336</v>
          </cell>
          <cell r="F32">
            <v>83</v>
          </cell>
          <cell r="G32">
            <v>35</v>
          </cell>
          <cell r="H32">
            <v>19.8</v>
          </cell>
          <cell r="I32" t="str">
            <v>L</v>
          </cell>
          <cell r="J32">
            <v>36.36</v>
          </cell>
          <cell r="K32">
            <v>0</v>
          </cell>
        </row>
        <row r="33">
          <cell r="B33">
            <v>25.154166666666669</v>
          </cell>
          <cell r="C33">
            <v>30.9</v>
          </cell>
          <cell r="D33">
            <v>22.3</v>
          </cell>
          <cell r="E33">
            <v>78.625</v>
          </cell>
          <cell r="F33">
            <v>93</v>
          </cell>
          <cell r="G33">
            <v>54</v>
          </cell>
          <cell r="H33">
            <v>28.08</v>
          </cell>
          <cell r="I33" t="str">
            <v>SO</v>
          </cell>
          <cell r="J33">
            <v>51.12</v>
          </cell>
          <cell r="K33">
            <v>3.4000000000000004</v>
          </cell>
        </row>
        <row r="34">
          <cell r="B34">
            <v>24.616666666666664</v>
          </cell>
          <cell r="C34">
            <v>31.6</v>
          </cell>
          <cell r="D34">
            <v>22.1</v>
          </cell>
          <cell r="E34">
            <v>83.875</v>
          </cell>
          <cell r="F34">
            <v>95</v>
          </cell>
          <cell r="G34">
            <v>55</v>
          </cell>
          <cell r="H34">
            <v>23.040000000000003</v>
          </cell>
          <cell r="I34" t="str">
            <v>NO</v>
          </cell>
          <cell r="J34">
            <v>42.84</v>
          </cell>
          <cell r="K34">
            <v>0.2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22.608333333333334</v>
          </cell>
          <cell r="C5">
            <v>30.3</v>
          </cell>
          <cell r="D5">
            <v>20.7</v>
          </cell>
          <cell r="E5">
            <v>80.533333333333331</v>
          </cell>
          <cell r="F5">
            <v>94</v>
          </cell>
          <cell r="G5">
            <v>61</v>
          </cell>
          <cell r="H5">
            <v>15.120000000000001</v>
          </cell>
          <cell r="I5" t="str">
            <v>L</v>
          </cell>
          <cell r="J5">
            <v>38.519999999999996</v>
          </cell>
          <cell r="K5">
            <v>42.6</v>
          </cell>
        </row>
        <row r="6">
          <cell r="B6">
            <v>24.587500000000002</v>
          </cell>
          <cell r="C6">
            <v>31.6</v>
          </cell>
          <cell r="D6">
            <v>19.899999999999999</v>
          </cell>
          <cell r="E6">
            <v>68.230769230769226</v>
          </cell>
          <cell r="F6">
            <v>96</v>
          </cell>
          <cell r="G6">
            <v>54</v>
          </cell>
          <cell r="H6">
            <v>13.68</v>
          </cell>
          <cell r="I6" t="str">
            <v>N</v>
          </cell>
          <cell r="J6">
            <v>26.64</v>
          </cell>
          <cell r="K6">
            <v>0</v>
          </cell>
        </row>
        <row r="7">
          <cell r="B7">
            <v>26.816666666666666</v>
          </cell>
          <cell r="C7">
            <v>33.200000000000003</v>
          </cell>
          <cell r="D7">
            <v>22.6</v>
          </cell>
          <cell r="E7">
            <v>74.10526315789474</v>
          </cell>
          <cell r="F7">
            <v>100</v>
          </cell>
          <cell r="G7">
            <v>50</v>
          </cell>
          <cell r="H7">
            <v>13.32</v>
          </cell>
          <cell r="I7" t="str">
            <v>N</v>
          </cell>
          <cell r="J7">
            <v>35.28</v>
          </cell>
          <cell r="K7">
            <v>1</v>
          </cell>
        </row>
        <row r="8">
          <cell r="B8">
            <v>25.345833333333335</v>
          </cell>
          <cell r="C8">
            <v>29.2</v>
          </cell>
          <cell r="D8">
            <v>21.7</v>
          </cell>
          <cell r="E8">
            <v>77.454545454545453</v>
          </cell>
          <cell r="F8">
            <v>95</v>
          </cell>
          <cell r="G8">
            <v>62</v>
          </cell>
          <cell r="H8">
            <v>16.559999999999999</v>
          </cell>
          <cell r="I8" t="str">
            <v>SE</v>
          </cell>
          <cell r="J8">
            <v>39.6</v>
          </cell>
          <cell r="K8">
            <v>0.8</v>
          </cell>
        </row>
        <row r="9">
          <cell r="B9">
            <v>25.516666666666662</v>
          </cell>
          <cell r="C9">
            <v>32.1</v>
          </cell>
          <cell r="D9">
            <v>22.6</v>
          </cell>
          <cell r="E9">
            <v>79.625</v>
          </cell>
          <cell r="F9">
            <v>100</v>
          </cell>
          <cell r="G9">
            <v>54</v>
          </cell>
          <cell r="H9">
            <v>11.879999999999999</v>
          </cell>
          <cell r="I9" t="str">
            <v>NE</v>
          </cell>
          <cell r="J9">
            <v>28.08</v>
          </cell>
          <cell r="K9">
            <v>10.200000000000001</v>
          </cell>
        </row>
        <row r="10">
          <cell r="B10">
            <v>25.350000000000005</v>
          </cell>
          <cell r="C10">
            <v>32.5</v>
          </cell>
          <cell r="D10">
            <v>22.1</v>
          </cell>
          <cell r="E10">
            <v>70.416666666666671</v>
          </cell>
          <cell r="F10">
            <v>100</v>
          </cell>
          <cell r="G10">
            <v>49</v>
          </cell>
          <cell r="H10">
            <v>16.920000000000002</v>
          </cell>
          <cell r="I10" t="str">
            <v>L</v>
          </cell>
          <cell r="J10">
            <v>40.32</v>
          </cell>
          <cell r="K10">
            <v>45.800000000000004</v>
          </cell>
        </row>
        <row r="11">
          <cell r="B11">
            <v>26.056521739130439</v>
          </cell>
          <cell r="C11">
            <v>32.6</v>
          </cell>
          <cell r="D11">
            <v>21.7</v>
          </cell>
          <cell r="E11">
            <v>69.058823529411768</v>
          </cell>
          <cell r="F11">
            <v>100</v>
          </cell>
          <cell r="G11">
            <v>39</v>
          </cell>
          <cell r="H11">
            <v>13.68</v>
          </cell>
          <cell r="I11" t="str">
            <v>S</v>
          </cell>
          <cell r="J11">
            <v>25.92</v>
          </cell>
          <cell r="K11">
            <v>0</v>
          </cell>
        </row>
        <row r="12">
          <cell r="B12">
            <v>26.056521739130432</v>
          </cell>
          <cell r="C12">
            <v>31.6</v>
          </cell>
          <cell r="D12">
            <v>22</v>
          </cell>
          <cell r="E12">
            <v>66.304347826086953</v>
          </cell>
          <cell r="F12">
            <v>89</v>
          </cell>
          <cell r="G12">
            <v>43</v>
          </cell>
          <cell r="H12">
            <v>15.120000000000001</v>
          </cell>
          <cell r="I12" t="str">
            <v>L</v>
          </cell>
          <cell r="J12">
            <v>36.36</v>
          </cell>
          <cell r="K12">
            <v>0</v>
          </cell>
        </row>
        <row r="13">
          <cell r="B13">
            <v>25.058333333333337</v>
          </cell>
          <cell r="C13">
            <v>28.5</v>
          </cell>
          <cell r="D13">
            <v>21.6</v>
          </cell>
          <cell r="E13">
            <v>67.708333333333329</v>
          </cell>
          <cell r="F13">
            <v>79</v>
          </cell>
          <cell r="G13">
            <v>57</v>
          </cell>
          <cell r="H13">
            <v>15.48</v>
          </cell>
          <cell r="I13" t="str">
            <v>L</v>
          </cell>
          <cell r="J13">
            <v>34.92</v>
          </cell>
          <cell r="K13">
            <v>0</v>
          </cell>
        </row>
        <row r="14">
          <cell r="B14">
            <v>25.808333333333326</v>
          </cell>
          <cell r="C14">
            <v>32</v>
          </cell>
          <cell r="D14">
            <v>19.899999999999999</v>
          </cell>
          <cell r="E14">
            <v>70.125</v>
          </cell>
          <cell r="F14">
            <v>100</v>
          </cell>
          <cell r="G14">
            <v>49</v>
          </cell>
          <cell r="H14">
            <v>11.879999999999999</v>
          </cell>
          <cell r="I14" t="str">
            <v>L</v>
          </cell>
          <cell r="J14">
            <v>22.68</v>
          </cell>
          <cell r="K14">
            <v>0</v>
          </cell>
        </row>
        <row r="15">
          <cell r="B15">
            <v>28.116666666666671</v>
          </cell>
          <cell r="C15">
            <v>34.4</v>
          </cell>
          <cell r="D15">
            <v>22.5</v>
          </cell>
          <cell r="E15">
            <v>68.833333333333329</v>
          </cell>
          <cell r="F15">
            <v>90</v>
          </cell>
          <cell r="G15">
            <v>45</v>
          </cell>
          <cell r="H15">
            <v>14.76</v>
          </cell>
          <cell r="I15" t="str">
            <v>N</v>
          </cell>
          <cell r="J15">
            <v>27</v>
          </cell>
          <cell r="K15">
            <v>0</v>
          </cell>
        </row>
        <row r="16">
          <cell r="B16">
            <v>29.304166666666671</v>
          </cell>
          <cell r="C16">
            <v>35</v>
          </cell>
          <cell r="D16">
            <v>24</v>
          </cell>
          <cell r="E16">
            <v>70.458333333333329</v>
          </cell>
          <cell r="F16">
            <v>100</v>
          </cell>
          <cell r="G16">
            <v>42</v>
          </cell>
          <cell r="H16">
            <v>14.04</v>
          </cell>
          <cell r="I16" t="str">
            <v>N</v>
          </cell>
          <cell r="J16">
            <v>29.880000000000003</v>
          </cell>
          <cell r="K16">
            <v>0</v>
          </cell>
        </row>
        <row r="17">
          <cell r="B17">
            <v>29.362500000000001</v>
          </cell>
          <cell r="C17">
            <v>35.4</v>
          </cell>
          <cell r="D17">
            <v>24.9</v>
          </cell>
          <cell r="E17">
            <v>67.708333333333329</v>
          </cell>
          <cell r="F17">
            <v>88</v>
          </cell>
          <cell r="G17">
            <v>45</v>
          </cell>
          <cell r="H17">
            <v>18.36</v>
          </cell>
          <cell r="I17" t="str">
            <v>SE</v>
          </cell>
          <cell r="J17">
            <v>34.92</v>
          </cell>
          <cell r="K17">
            <v>0</v>
          </cell>
        </row>
        <row r="18">
          <cell r="B18">
            <v>26.370833333333337</v>
          </cell>
          <cell r="C18">
            <v>29.5</v>
          </cell>
          <cell r="D18">
            <v>24.1</v>
          </cell>
          <cell r="E18">
            <v>81.666666666666671</v>
          </cell>
          <cell r="F18">
            <v>100</v>
          </cell>
          <cell r="G18">
            <v>67</v>
          </cell>
          <cell r="H18">
            <v>9.7200000000000006</v>
          </cell>
          <cell r="I18" t="str">
            <v>N</v>
          </cell>
          <cell r="J18">
            <v>27</v>
          </cell>
          <cell r="K18">
            <v>4</v>
          </cell>
        </row>
        <row r="19">
          <cell r="B19">
            <v>26.270833333333332</v>
          </cell>
          <cell r="C19">
            <v>32.200000000000003</v>
          </cell>
          <cell r="D19">
            <v>23.4</v>
          </cell>
          <cell r="E19">
            <v>77.538461538461533</v>
          </cell>
          <cell r="F19">
            <v>95</v>
          </cell>
          <cell r="G19">
            <v>54</v>
          </cell>
          <cell r="H19">
            <v>6.84</v>
          </cell>
          <cell r="I19" t="str">
            <v>N</v>
          </cell>
          <cell r="J19">
            <v>24.12</v>
          </cell>
          <cell r="K19">
            <v>1.2000000000000002</v>
          </cell>
        </row>
        <row r="20">
          <cell r="B20">
            <v>27.954166666666666</v>
          </cell>
          <cell r="C20">
            <v>34.6</v>
          </cell>
          <cell r="D20">
            <v>23.2</v>
          </cell>
          <cell r="E20">
            <v>71.882352941176464</v>
          </cell>
          <cell r="F20">
            <v>100</v>
          </cell>
          <cell r="G20">
            <v>42</v>
          </cell>
          <cell r="H20">
            <v>10.44</v>
          </cell>
          <cell r="I20" t="str">
            <v>SE</v>
          </cell>
          <cell r="J20">
            <v>43.92</v>
          </cell>
          <cell r="K20">
            <v>11.2</v>
          </cell>
        </row>
        <row r="21">
          <cell r="B21">
            <v>26.483333333333331</v>
          </cell>
          <cell r="C21">
            <v>32</v>
          </cell>
          <cell r="D21">
            <v>22.1</v>
          </cell>
          <cell r="E21">
            <v>72.78947368421052</v>
          </cell>
          <cell r="F21">
            <v>100</v>
          </cell>
          <cell r="G21">
            <v>56</v>
          </cell>
          <cell r="H21">
            <v>14.76</v>
          </cell>
          <cell r="I21" t="str">
            <v>N</v>
          </cell>
          <cell r="J21">
            <v>27</v>
          </cell>
          <cell r="K21">
            <v>0.4</v>
          </cell>
        </row>
        <row r="22">
          <cell r="B22">
            <v>24.458333333333329</v>
          </cell>
          <cell r="C22">
            <v>30.2</v>
          </cell>
          <cell r="D22">
            <v>19.3</v>
          </cell>
          <cell r="E22">
            <v>84.333333333333329</v>
          </cell>
          <cell r="F22">
            <v>100</v>
          </cell>
          <cell r="G22">
            <v>70</v>
          </cell>
          <cell r="H22">
            <v>19.8</v>
          </cell>
          <cell r="I22" t="str">
            <v>N</v>
          </cell>
          <cell r="J22">
            <v>43.92</v>
          </cell>
          <cell r="K22">
            <v>19.600000000000001</v>
          </cell>
        </row>
        <row r="23">
          <cell r="B23">
            <v>23.791666666666661</v>
          </cell>
          <cell r="C23">
            <v>30</v>
          </cell>
          <cell r="D23">
            <v>19.5</v>
          </cell>
          <cell r="E23">
            <v>73.166666666666671</v>
          </cell>
          <cell r="F23">
            <v>94</v>
          </cell>
          <cell r="G23">
            <v>49</v>
          </cell>
          <cell r="H23">
            <v>6.48</v>
          </cell>
          <cell r="I23" t="str">
            <v>S</v>
          </cell>
          <cell r="J23">
            <v>25.2</v>
          </cell>
          <cell r="K23">
            <v>0</v>
          </cell>
        </row>
        <row r="24">
          <cell r="B24">
            <v>24.875000000000004</v>
          </cell>
          <cell r="C24">
            <v>29.8</v>
          </cell>
          <cell r="D24">
            <v>20</v>
          </cell>
          <cell r="E24">
            <v>71.666666666666671</v>
          </cell>
          <cell r="F24">
            <v>94</v>
          </cell>
          <cell r="G24">
            <v>54</v>
          </cell>
          <cell r="H24">
            <v>11.520000000000001</v>
          </cell>
          <cell r="I24" t="str">
            <v>SE</v>
          </cell>
          <cell r="J24">
            <v>24.48</v>
          </cell>
          <cell r="K24">
            <v>0</v>
          </cell>
        </row>
        <row r="25">
          <cell r="B25">
            <v>26.345833333333321</v>
          </cell>
          <cell r="C25">
            <v>33.700000000000003</v>
          </cell>
          <cell r="D25">
            <v>20.5</v>
          </cell>
          <cell r="E25">
            <v>70.25</v>
          </cell>
          <cell r="F25">
            <v>95</v>
          </cell>
          <cell r="G25">
            <v>42</v>
          </cell>
          <cell r="H25">
            <v>12.96</v>
          </cell>
          <cell r="I25" t="str">
            <v>L</v>
          </cell>
          <cell r="J25">
            <v>27</v>
          </cell>
          <cell r="K25">
            <v>0</v>
          </cell>
        </row>
        <row r="26">
          <cell r="B26">
            <v>26.820833333333336</v>
          </cell>
          <cell r="C26">
            <v>32.299999999999997</v>
          </cell>
          <cell r="D26">
            <v>21.6</v>
          </cell>
          <cell r="E26">
            <v>70.375</v>
          </cell>
          <cell r="F26">
            <v>88</v>
          </cell>
          <cell r="G26">
            <v>55</v>
          </cell>
          <cell r="H26">
            <v>12.6</v>
          </cell>
          <cell r="I26" t="str">
            <v>L</v>
          </cell>
          <cell r="J26">
            <v>29.16</v>
          </cell>
          <cell r="K26">
            <v>0</v>
          </cell>
        </row>
        <row r="27">
          <cell r="B27">
            <v>24.129166666666666</v>
          </cell>
          <cell r="C27">
            <v>27.8</v>
          </cell>
          <cell r="D27">
            <v>19.600000000000001</v>
          </cell>
          <cell r="E27">
            <v>82.3125</v>
          </cell>
          <cell r="F27">
            <v>100</v>
          </cell>
          <cell r="G27">
            <v>68</v>
          </cell>
          <cell r="H27">
            <v>11.520000000000001</v>
          </cell>
          <cell r="I27" t="str">
            <v>N</v>
          </cell>
          <cell r="J27">
            <v>44.64</v>
          </cell>
          <cell r="K27">
            <v>39.199999999999996</v>
          </cell>
        </row>
        <row r="28">
          <cell r="B28">
            <v>24.379166666666666</v>
          </cell>
          <cell r="C28">
            <v>28.8</v>
          </cell>
          <cell r="D28">
            <v>21.5</v>
          </cell>
          <cell r="E28">
            <v>76.045454545454547</v>
          </cell>
          <cell r="F28">
            <v>93</v>
          </cell>
          <cell r="G28">
            <v>54</v>
          </cell>
          <cell r="H28">
            <v>11.879999999999999</v>
          </cell>
          <cell r="I28" t="str">
            <v>SO</v>
          </cell>
          <cell r="J28">
            <v>28.08</v>
          </cell>
          <cell r="K28">
            <v>1.2</v>
          </cell>
        </row>
        <row r="29">
          <cell r="B29">
            <v>25.25833333333334</v>
          </cell>
          <cell r="C29">
            <v>32.200000000000003</v>
          </cell>
          <cell r="D29">
            <v>18.7</v>
          </cell>
          <cell r="E29">
            <v>67.913043478260875</v>
          </cell>
          <cell r="F29">
            <v>100</v>
          </cell>
          <cell r="G29">
            <v>40</v>
          </cell>
          <cell r="H29">
            <v>6.84</v>
          </cell>
          <cell r="I29" t="str">
            <v>S</v>
          </cell>
          <cell r="J29">
            <v>18</v>
          </cell>
          <cell r="K29">
            <v>0</v>
          </cell>
        </row>
        <row r="30">
          <cell r="B30">
            <v>27.3</v>
          </cell>
          <cell r="C30">
            <v>34.700000000000003</v>
          </cell>
          <cell r="D30">
            <v>20.5</v>
          </cell>
          <cell r="E30">
            <v>65.913043478260875</v>
          </cell>
          <cell r="F30">
            <v>100</v>
          </cell>
          <cell r="G30">
            <v>36</v>
          </cell>
          <cell r="H30">
            <v>10.08</v>
          </cell>
          <cell r="I30" t="str">
            <v>L</v>
          </cell>
          <cell r="J30">
            <v>26.64</v>
          </cell>
          <cell r="K30">
            <v>0</v>
          </cell>
        </row>
        <row r="31">
          <cell r="B31">
            <v>28.482608695652175</v>
          </cell>
          <cell r="C31">
            <v>34</v>
          </cell>
          <cell r="D31">
            <v>24.8</v>
          </cell>
          <cell r="E31">
            <v>63.913043478260867</v>
          </cell>
          <cell r="F31">
            <v>78</v>
          </cell>
          <cell r="G31">
            <v>42</v>
          </cell>
          <cell r="H31">
            <v>14.76</v>
          </cell>
          <cell r="I31" t="str">
            <v>L</v>
          </cell>
          <cell r="J31">
            <v>31.319999999999997</v>
          </cell>
          <cell r="K31">
            <v>0</v>
          </cell>
        </row>
        <row r="32">
          <cell r="B32">
            <v>26.399999999999991</v>
          </cell>
          <cell r="C32">
            <v>32.299999999999997</v>
          </cell>
          <cell r="D32">
            <v>22.2</v>
          </cell>
          <cell r="E32">
            <v>72.521739130434781</v>
          </cell>
          <cell r="F32">
            <v>100</v>
          </cell>
          <cell r="G32">
            <v>49</v>
          </cell>
          <cell r="H32">
            <v>17.64</v>
          </cell>
          <cell r="I32" t="str">
            <v>L</v>
          </cell>
          <cell r="J32">
            <v>35.64</v>
          </cell>
          <cell r="K32">
            <v>4.2</v>
          </cell>
        </row>
        <row r="33">
          <cell r="B33">
            <v>24.926086956521736</v>
          </cell>
          <cell r="C33">
            <v>29.8</v>
          </cell>
          <cell r="D33">
            <v>22.1</v>
          </cell>
          <cell r="E33">
            <v>73.230769230769226</v>
          </cell>
          <cell r="F33">
            <v>91</v>
          </cell>
          <cell r="G33">
            <v>58</v>
          </cell>
          <cell r="H33">
            <v>16.2</v>
          </cell>
          <cell r="I33" t="str">
            <v>N</v>
          </cell>
          <cell r="J33">
            <v>32.04</v>
          </cell>
          <cell r="K33">
            <v>0.2</v>
          </cell>
        </row>
        <row r="34">
          <cell r="B34">
            <v>24.204166666666666</v>
          </cell>
          <cell r="C34">
            <v>26.3</v>
          </cell>
          <cell r="D34">
            <v>23.1</v>
          </cell>
          <cell r="E34">
            <v>88.84615384615384</v>
          </cell>
          <cell r="F34">
            <v>100</v>
          </cell>
          <cell r="G34">
            <v>75</v>
          </cell>
          <cell r="H34">
            <v>11.520000000000001</v>
          </cell>
          <cell r="I34" t="str">
            <v>N</v>
          </cell>
          <cell r="J34">
            <v>25.2</v>
          </cell>
          <cell r="K34">
            <v>34.800000000000004</v>
          </cell>
        </row>
      </sheetData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19.525000000000002</v>
          </cell>
          <cell r="C5">
            <v>20.9</v>
          </cell>
          <cell r="D5">
            <v>18.7</v>
          </cell>
          <cell r="E5">
            <v>95.583333333333329</v>
          </cell>
          <cell r="F5">
            <v>99</v>
          </cell>
          <cell r="G5">
            <v>89</v>
          </cell>
          <cell r="H5">
            <v>18.720000000000002</v>
          </cell>
          <cell r="I5" t="str">
            <v>NO</v>
          </cell>
          <cell r="J5">
            <v>36.36</v>
          </cell>
          <cell r="K5">
            <v>54.599999999999994</v>
          </cell>
        </row>
        <row r="6">
          <cell r="B6">
            <v>23.95</v>
          </cell>
          <cell r="C6">
            <v>31.3</v>
          </cell>
          <cell r="D6">
            <v>18.7</v>
          </cell>
          <cell r="E6">
            <v>79</v>
          </cell>
          <cell r="F6">
            <v>98</v>
          </cell>
          <cell r="G6">
            <v>52</v>
          </cell>
          <cell r="H6">
            <v>14.04</v>
          </cell>
          <cell r="I6" t="str">
            <v>SO</v>
          </cell>
          <cell r="J6">
            <v>29.880000000000003</v>
          </cell>
          <cell r="K6">
            <v>0</v>
          </cell>
        </row>
        <row r="7">
          <cell r="B7">
            <v>26.966666666666669</v>
          </cell>
          <cell r="C7">
            <v>34.4</v>
          </cell>
          <cell r="D7">
            <v>21.2</v>
          </cell>
          <cell r="E7">
            <v>71</v>
          </cell>
          <cell r="F7">
            <v>93</v>
          </cell>
          <cell r="G7">
            <v>42</v>
          </cell>
          <cell r="H7">
            <v>15.120000000000001</v>
          </cell>
          <cell r="I7" t="str">
            <v>S</v>
          </cell>
          <cell r="J7">
            <v>37.440000000000005</v>
          </cell>
          <cell r="K7">
            <v>0</v>
          </cell>
        </row>
        <row r="8">
          <cell r="B8">
            <v>23.824999999999999</v>
          </cell>
          <cell r="C8">
            <v>29.9</v>
          </cell>
          <cell r="D8">
            <v>20.100000000000001</v>
          </cell>
          <cell r="E8">
            <v>76.625</v>
          </cell>
          <cell r="F8">
            <v>89</v>
          </cell>
          <cell r="G8">
            <v>56</v>
          </cell>
          <cell r="H8">
            <v>22.32</v>
          </cell>
          <cell r="I8" t="str">
            <v>NO</v>
          </cell>
          <cell r="J8">
            <v>54.36</v>
          </cell>
          <cell r="K8">
            <v>0.2</v>
          </cell>
        </row>
        <row r="9">
          <cell r="B9">
            <v>25.520833333333332</v>
          </cell>
          <cell r="C9">
            <v>30.9</v>
          </cell>
          <cell r="D9">
            <v>21.5</v>
          </cell>
          <cell r="E9">
            <v>72.541666666666671</v>
          </cell>
          <cell r="F9">
            <v>95</v>
          </cell>
          <cell r="G9">
            <v>49</v>
          </cell>
          <cell r="H9">
            <v>23.040000000000003</v>
          </cell>
          <cell r="I9" t="str">
            <v>O</v>
          </cell>
          <cell r="J9">
            <v>46.800000000000004</v>
          </cell>
          <cell r="K9">
            <v>0</v>
          </cell>
        </row>
        <row r="10">
          <cell r="B10">
            <v>24.958333333333332</v>
          </cell>
          <cell r="C10">
            <v>30.9</v>
          </cell>
          <cell r="D10">
            <v>20.100000000000001</v>
          </cell>
          <cell r="E10">
            <v>63.375</v>
          </cell>
          <cell r="F10">
            <v>84</v>
          </cell>
          <cell r="G10">
            <v>33</v>
          </cell>
          <cell r="H10">
            <v>14.76</v>
          </cell>
          <cell r="I10" t="str">
            <v>NO</v>
          </cell>
          <cell r="J10">
            <v>30.240000000000002</v>
          </cell>
          <cell r="K10">
            <v>0</v>
          </cell>
        </row>
        <row r="11">
          <cell r="B11">
            <v>25.774999999999995</v>
          </cell>
          <cell r="C11">
            <v>31.3</v>
          </cell>
          <cell r="D11">
            <v>21.6</v>
          </cell>
          <cell r="E11">
            <v>65.041666666666671</v>
          </cell>
          <cell r="F11">
            <v>85</v>
          </cell>
          <cell r="G11">
            <v>39</v>
          </cell>
          <cell r="H11">
            <v>14.04</v>
          </cell>
          <cell r="I11" t="str">
            <v>N</v>
          </cell>
          <cell r="J11">
            <v>26.64</v>
          </cell>
          <cell r="K11">
            <v>0</v>
          </cell>
        </row>
        <row r="12">
          <cell r="B12">
            <v>25.0625</v>
          </cell>
          <cell r="C12">
            <v>30.5</v>
          </cell>
          <cell r="D12">
            <v>19.8</v>
          </cell>
          <cell r="E12">
            <v>63.416666666666664</v>
          </cell>
          <cell r="F12">
            <v>83</v>
          </cell>
          <cell r="G12">
            <v>46</v>
          </cell>
          <cell r="H12">
            <v>22.68</v>
          </cell>
          <cell r="I12" t="str">
            <v>NO</v>
          </cell>
          <cell r="J12">
            <v>46.080000000000005</v>
          </cell>
          <cell r="K12">
            <v>0</v>
          </cell>
        </row>
        <row r="13">
          <cell r="B13">
            <v>23.616666666666671</v>
          </cell>
          <cell r="C13">
            <v>28</v>
          </cell>
          <cell r="D13">
            <v>18.8</v>
          </cell>
          <cell r="E13">
            <v>69.416666666666671</v>
          </cell>
          <cell r="F13">
            <v>89</v>
          </cell>
          <cell r="G13">
            <v>55</v>
          </cell>
          <cell r="H13">
            <v>18.720000000000002</v>
          </cell>
          <cell r="I13" t="str">
            <v>O</v>
          </cell>
          <cell r="J13">
            <v>42.480000000000004</v>
          </cell>
          <cell r="K13">
            <v>0</v>
          </cell>
        </row>
        <row r="14">
          <cell r="B14">
            <v>22.95</v>
          </cell>
          <cell r="C14">
            <v>27.4</v>
          </cell>
          <cell r="D14">
            <v>18.3</v>
          </cell>
          <cell r="E14">
            <v>79.166666666666671</v>
          </cell>
          <cell r="F14">
            <v>96</v>
          </cell>
          <cell r="G14">
            <v>63</v>
          </cell>
          <cell r="H14">
            <v>14.04</v>
          </cell>
          <cell r="I14" t="str">
            <v>O</v>
          </cell>
          <cell r="J14">
            <v>26.28</v>
          </cell>
          <cell r="K14">
            <v>0</v>
          </cell>
        </row>
        <row r="15">
          <cell r="B15">
            <v>26.779166666666658</v>
          </cell>
          <cell r="C15">
            <v>34.700000000000003</v>
          </cell>
          <cell r="D15">
            <v>20.6</v>
          </cell>
          <cell r="E15">
            <v>70</v>
          </cell>
          <cell r="F15">
            <v>93</v>
          </cell>
          <cell r="G15">
            <v>37</v>
          </cell>
          <cell r="H15">
            <v>12.6</v>
          </cell>
          <cell r="I15" t="str">
            <v>NO</v>
          </cell>
          <cell r="J15">
            <v>29.52</v>
          </cell>
          <cell r="K15">
            <v>0</v>
          </cell>
        </row>
        <row r="16">
          <cell r="B16">
            <v>29.358333333333334</v>
          </cell>
          <cell r="C16">
            <v>35.4</v>
          </cell>
          <cell r="D16">
            <v>23</v>
          </cell>
          <cell r="E16">
            <v>58.541666666666664</v>
          </cell>
          <cell r="F16">
            <v>81</v>
          </cell>
          <cell r="G16">
            <v>40</v>
          </cell>
          <cell r="H16">
            <v>18.36</v>
          </cell>
          <cell r="I16" t="str">
            <v>O</v>
          </cell>
          <cell r="J16">
            <v>34.56</v>
          </cell>
          <cell r="K16">
            <v>0</v>
          </cell>
        </row>
        <row r="17">
          <cell r="B17">
            <v>29.341666666666672</v>
          </cell>
          <cell r="C17">
            <v>36</v>
          </cell>
          <cell r="D17">
            <v>23.2</v>
          </cell>
          <cell r="E17">
            <v>57.291666666666664</v>
          </cell>
          <cell r="F17">
            <v>77</v>
          </cell>
          <cell r="G17">
            <v>37</v>
          </cell>
          <cell r="H17">
            <v>18</v>
          </cell>
          <cell r="I17" t="str">
            <v>SO</v>
          </cell>
          <cell r="J17">
            <v>42.84</v>
          </cell>
          <cell r="K17">
            <v>0</v>
          </cell>
        </row>
        <row r="18">
          <cell r="B18">
            <v>25.558333333333326</v>
          </cell>
          <cell r="C18">
            <v>27.4</v>
          </cell>
          <cell r="D18">
            <v>22.1</v>
          </cell>
          <cell r="E18">
            <v>81.333333333333329</v>
          </cell>
          <cell r="F18">
            <v>96</v>
          </cell>
          <cell r="G18">
            <v>70</v>
          </cell>
          <cell r="H18">
            <v>12.24</v>
          </cell>
          <cell r="I18" t="str">
            <v>SO</v>
          </cell>
          <cell r="J18">
            <v>55.800000000000004</v>
          </cell>
          <cell r="K18">
            <v>6</v>
          </cell>
        </row>
        <row r="19">
          <cell r="B19">
            <v>25.775000000000002</v>
          </cell>
          <cell r="C19">
            <v>30.7</v>
          </cell>
          <cell r="D19">
            <v>23</v>
          </cell>
          <cell r="E19">
            <v>81.083333333333329</v>
          </cell>
          <cell r="F19">
            <v>94</v>
          </cell>
          <cell r="G19">
            <v>61</v>
          </cell>
          <cell r="H19">
            <v>7.9200000000000008</v>
          </cell>
          <cell r="I19" t="str">
            <v>N</v>
          </cell>
          <cell r="J19">
            <v>18.720000000000002</v>
          </cell>
          <cell r="K19">
            <v>0</v>
          </cell>
        </row>
        <row r="20">
          <cell r="B20">
            <v>25.708333333333329</v>
          </cell>
          <cell r="C20">
            <v>32</v>
          </cell>
          <cell r="D20">
            <v>20.100000000000001</v>
          </cell>
          <cell r="E20">
            <v>83.5</v>
          </cell>
          <cell r="F20">
            <v>98</v>
          </cell>
          <cell r="G20">
            <v>55</v>
          </cell>
          <cell r="H20">
            <v>12.6</v>
          </cell>
          <cell r="I20" t="str">
            <v>NO</v>
          </cell>
          <cell r="J20">
            <v>74.88000000000001</v>
          </cell>
          <cell r="K20">
            <v>43.8</v>
          </cell>
        </row>
        <row r="21">
          <cell r="B21">
            <v>25.779166666666665</v>
          </cell>
          <cell r="C21">
            <v>31.5</v>
          </cell>
          <cell r="D21">
            <v>21.8</v>
          </cell>
          <cell r="E21">
            <v>77.5</v>
          </cell>
          <cell r="F21">
            <v>95</v>
          </cell>
          <cell r="G21">
            <v>53</v>
          </cell>
          <cell r="H21">
            <v>18.720000000000002</v>
          </cell>
          <cell r="I21" t="str">
            <v>O</v>
          </cell>
          <cell r="J21">
            <v>39.96</v>
          </cell>
          <cell r="K21">
            <v>0</v>
          </cell>
        </row>
        <row r="22">
          <cell r="B22">
            <v>24.100000000000005</v>
          </cell>
          <cell r="C22">
            <v>30.9</v>
          </cell>
          <cell r="D22">
            <v>17.8</v>
          </cell>
          <cell r="E22">
            <v>84.083333333333329</v>
          </cell>
          <cell r="F22">
            <v>98</v>
          </cell>
          <cell r="G22">
            <v>64</v>
          </cell>
          <cell r="H22">
            <v>29.52</v>
          </cell>
          <cell r="I22" t="str">
            <v>SO</v>
          </cell>
          <cell r="J22">
            <v>63</v>
          </cell>
          <cell r="K22">
            <v>20.6</v>
          </cell>
        </row>
        <row r="23">
          <cell r="B23">
            <v>22.82083333333334</v>
          </cell>
          <cell r="C23">
            <v>28.8</v>
          </cell>
          <cell r="D23">
            <v>18.7</v>
          </cell>
          <cell r="E23">
            <v>78.958333333333329</v>
          </cell>
          <cell r="F23">
            <v>97</v>
          </cell>
          <cell r="G23">
            <v>51</v>
          </cell>
          <cell r="H23">
            <v>12.6</v>
          </cell>
          <cell r="I23" t="str">
            <v>N</v>
          </cell>
          <cell r="J23">
            <v>31.319999999999997</v>
          </cell>
          <cell r="K23">
            <v>0</v>
          </cell>
        </row>
        <row r="24">
          <cell r="B24">
            <v>23.724999999999998</v>
          </cell>
          <cell r="C24">
            <v>29.2</v>
          </cell>
          <cell r="D24">
            <v>18.3</v>
          </cell>
          <cell r="E24">
            <v>71.041666666666671</v>
          </cell>
          <cell r="F24">
            <v>93</v>
          </cell>
          <cell r="G24">
            <v>47</v>
          </cell>
          <cell r="H24">
            <v>17.64</v>
          </cell>
          <cell r="I24" t="str">
            <v>NO</v>
          </cell>
          <cell r="J24">
            <v>40.32</v>
          </cell>
          <cell r="K24">
            <v>0</v>
          </cell>
        </row>
        <row r="25">
          <cell r="B25">
            <v>24.733333333333334</v>
          </cell>
          <cell r="C25">
            <v>30.9</v>
          </cell>
          <cell r="D25">
            <v>19.399999999999999</v>
          </cell>
          <cell r="E25">
            <v>63.75</v>
          </cell>
          <cell r="F25">
            <v>86</v>
          </cell>
          <cell r="G25">
            <v>39</v>
          </cell>
          <cell r="H25">
            <v>16.920000000000002</v>
          </cell>
          <cell r="I25" t="str">
            <v>NO</v>
          </cell>
          <cell r="J25">
            <v>37.080000000000005</v>
          </cell>
          <cell r="K25">
            <v>0</v>
          </cell>
        </row>
        <row r="26">
          <cell r="B26">
            <v>26.470833333333331</v>
          </cell>
          <cell r="C26">
            <v>33.299999999999997</v>
          </cell>
          <cell r="D26">
            <v>20.399999999999999</v>
          </cell>
          <cell r="E26">
            <v>64.125</v>
          </cell>
          <cell r="F26">
            <v>87</v>
          </cell>
          <cell r="G26">
            <v>47</v>
          </cell>
          <cell r="H26">
            <v>14.4</v>
          </cell>
          <cell r="I26" t="str">
            <v>O</v>
          </cell>
          <cell r="J26">
            <v>29.880000000000003</v>
          </cell>
          <cell r="K26">
            <v>0</v>
          </cell>
        </row>
        <row r="27">
          <cell r="B27">
            <v>23.704166666666669</v>
          </cell>
          <cell r="C27">
            <v>27.9</v>
          </cell>
          <cell r="D27">
            <v>19.3</v>
          </cell>
          <cell r="E27">
            <v>84.083333333333329</v>
          </cell>
          <cell r="F27">
            <v>98</v>
          </cell>
          <cell r="G27">
            <v>69</v>
          </cell>
          <cell r="H27">
            <v>15.120000000000001</v>
          </cell>
          <cell r="I27" t="str">
            <v>SO</v>
          </cell>
          <cell r="J27">
            <v>38.519999999999996</v>
          </cell>
          <cell r="K27">
            <v>24.2</v>
          </cell>
        </row>
        <row r="28">
          <cell r="B28">
            <v>23.266666666666666</v>
          </cell>
          <cell r="C28">
            <v>28.9</v>
          </cell>
          <cell r="D28">
            <v>19.399999999999999</v>
          </cell>
          <cell r="E28">
            <v>79.416666666666671</v>
          </cell>
          <cell r="F28">
            <v>96</v>
          </cell>
          <cell r="G28">
            <v>53</v>
          </cell>
          <cell r="H28">
            <v>16.2</v>
          </cell>
          <cell r="I28" t="str">
            <v>L</v>
          </cell>
          <cell r="J28">
            <v>39.96</v>
          </cell>
          <cell r="K28">
            <v>0</v>
          </cell>
        </row>
        <row r="29">
          <cell r="B29">
            <v>24.020833333333329</v>
          </cell>
          <cell r="C29">
            <v>31.3</v>
          </cell>
          <cell r="D29">
            <v>17.8</v>
          </cell>
          <cell r="E29">
            <v>73.125</v>
          </cell>
          <cell r="F29">
            <v>96</v>
          </cell>
          <cell r="G29">
            <v>40</v>
          </cell>
          <cell r="H29">
            <v>10.8</v>
          </cell>
          <cell r="I29" t="str">
            <v>N</v>
          </cell>
          <cell r="J29">
            <v>25.2</v>
          </cell>
          <cell r="K29">
            <v>0.2</v>
          </cell>
        </row>
        <row r="30">
          <cell r="B30">
            <v>26.13333333333334</v>
          </cell>
          <cell r="C30">
            <v>32.5</v>
          </cell>
          <cell r="D30">
            <v>20.399999999999999</v>
          </cell>
          <cell r="E30">
            <v>70.916666666666671</v>
          </cell>
          <cell r="F30">
            <v>94</v>
          </cell>
          <cell r="G30">
            <v>45</v>
          </cell>
          <cell r="H30">
            <v>14.76</v>
          </cell>
          <cell r="I30" t="str">
            <v>O</v>
          </cell>
          <cell r="J30">
            <v>33.480000000000004</v>
          </cell>
          <cell r="K30">
            <v>0</v>
          </cell>
        </row>
        <row r="31">
          <cell r="B31">
            <v>26.870833333333334</v>
          </cell>
          <cell r="C31">
            <v>32.799999999999997</v>
          </cell>
          <cell r="D31">
            <v>21.5</v>
          </cell>
          <cell r="E31">
            <v>63.958333333333336</v>
          </cell>
          <cell r="F31">
            <v>84</v>
          </cell>
          <cell r="G31">
            <v>45</v>
          </cell>
          <cell r="H31">
            <v>21.6</v>
          </cell>
          <cell r="I31" t="str">
            <v>O</v>
          </cell>
          <cell r="J31">
            <v>40.32</v>
          </cell>
          <cell r="K31">
            <v>0</v>
          </cell>
        </row>
        <row r="32">
          <cell r="B32">
            <v>26.979166666666661</v>
          </cell>
          <cell r="C32">
            <v>32.200000000000003</v>
          </cell>
          <cell r="D32">
            <v>22.5</v>
          </cell>
          <cell r="E32">
            <v>65.833333333333329</v>
          </cell>
          <cell r="F32">
            <v>83</v>
          </cell>
          <cell r="G32">
            <v>46</v>
          </cell>
          <cell r="H32">
            <v>15.120000000000001</v>
          </cell>
          <cell r="I32" t="str">
            <v>O</v>
          </cell>
          <cell r="J32">
            <v>41.04</v>
          </cell>
          <cell r="K32">
            <v>0</v>
          </cell>
        </row>
        <row r="33">
          <cell r="B33">
            <v>24.295833333333334</v>
          </cell>
          <cell r="C33">
            <v>31</v>
          </cell>
          <cell r="D33">
            <v>21.2</v>
          </cell>
          <cell r="E33">
            <v>83.208333333333329</v>
          </cell>
          <cell r="F33">
            <v>97</v>
          </cell>
          <cell r="G33">
            <v>58</v>
          </cell>
          <cell r="H33">
            <v>10.8</v>
          </cell>
          <cell r="I33" t="str">
            <v>N</v>
          </cell>
          <cell r="J33">
            <v>29.880000000000003</v>
          </cell>
          <cell r="K33">
            <v>17.599999999999998</v>
          </cell>
        </row>
        <row r="34">
          <cell r="B34">
            <v>24.895833333333332</v>
          </cell>
          <cell r="C34">
            <v>30.2</v>
          </cell>
          <cell r="D34">
            <v>22.3</v>
          </cell>
          <cell r="E34">
            <v>86.291666666666671</v>
          </cell>
          <cell r="F34">
            <v>98</v>
          </cell>
          <cell r="G34">
            <v>62</v>
          </cell>
          <cell r="H34">
            <v>12.6</v>
          </cell>
          <cell r="I34" t="str">
            <v>SE</v>
          </cell>
          <cell r="J34">
            <v>32.76</v>
          </cell>
          <cell r="K34">
            <v>30.4</v>
          </cell>
        </row>
      </sheetData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19.154166666666665</v>
          </cell>
          <cell r="C5">
            <v>20.6</v>
          </cell>
          <cell r="D5">
            <v>18</v>
          </cell>
          <cell r="F5">
            <v>99</v>
          </cell>
          <cell r="G5">
            <v>90</v>
          </cell>
          <cell r="H5">
            <v>24.12</v>
          </cell>
          <cell r="I5" t="str">
            <v>N</v>
          </cell>
          <cell r="J5">
            <v>54.36</v>
          </cell>
          <cell r="K5">
            <v>45.2</v>
          </cell>
        </row>
        <row r="6">
          <cell r="B6">
            <v>22.891666666666666</v>
          </cell>
          <cell r="C6">
            <v>30</v>
          </cell>
          <cell r="D6">
            <v>18.5</v>
          </cell>
          <cell r="F6">
            <v>99</v>
          </cell>
          <cell r="G6">
            <v>59</v>
          </cell>
          <cell r="H6">
            <v>24.12</v>
          </cell>
          <cell r="I6" t="str">
            <v>NE</v>
          </cell>
          <cell r="J6">
            <v>37.800000000000004</v>
          </cell>
          <cell r="K6">
            <v>0.2</v>
          </cell>
        </row>
        <row r="7">
          <cell r="B7">
            <v>26.183333333333337</v>
          </cell>
          <cell r="C7">
            <v>33.299999999999997</v>
          </cell>
          <cell r="D7">
            <v>20.7</v>
          </cell>
          <cell r="F7">
            <v>96</v>
          </cell>
          <cell r="G7">
            <v>56</v>
          </cell>
          <cell r="H7">
            <v>26.64</v>
          </cell>
          <cell r="I7" t="str">
            <v>NE</v>
          </cell>
          <cell r="J7">
            <v>43.2</v>
          </cell>
          <cell r="K7">
            <v>0</v>
          </cell>
        </row>
        <row r="8">
          <cell r="B8">
            <v>23.308333333333334</v>
          </cell>
          <cell r="C8">
            <v>28.3</v>
          </cell>
          <cell r="D8">
            <v>19.399999999999999</v>
          </cell>
          <cell r="F8">
            <v>93</v>
          </cell>
          <cell r="G8">
            <v>65</v>
          </cell>
          <cell r="H8">
            <v>36.36</v>
          </cell>
          <cell r="I8" t="str">
            <v>SE</v>
          </cell>
          <cell r="J8">
            <v>60.480000000000004</v>
          </cell>
          <cell r="K8">
            <v>0</v>
          </cell>
        </row>
        <row r="9">
          <cell r="B9">
            <v>24.695833333333336</v>
          </cell>
          <cell r="C9">
            <v>30.3</v>
          </cell>
          <cell r="D9">
            <v>20.7</v>
          </cell>
          <cell r="F9">
            <v>93</v>
          </cell>
          <cell r="G9">
            <v>51</v>
          </cell>
          <cell r="H9">
            <v>28.8</v>
          </cell>
          <cell r="I9" t="str">
            <v>L</v>
          </cell>
          <cell r="J9">
            <v>39.96</v>
          </cell>
          <cell r="K9">
            <v>0</v>
          </cell>
        </row>
        <row r="10">
          <cell r="B10">
            <v>24.729166666666661</v>
          </cell>
          <cell r="C10">
            <v>30.7</v>
          </cell>
          <cell r="D10">
            <v>20.399999999999999</v>
          </cell>
          <cell r="F10">
            <v>86</v>
          </cell>
          <cell r="G10">
            <v>38</v>
          </cell>
          <cell r="H10">
            <v>20.88</v>
          </cell>
          <cell r="I10" t="str">
            <v>L</v>
          </cell>
          <cell r="J10">
            <v>35.28</v>
          </cell>
          <cell r="K10">
            <v>0</v>
          </cell>
        </row>
        <row r="11">
          <cell r="B11">
            <v>25.300000000000008</v>
          </cell>
          <cell r="C11">
            <v>31</v>
          </cell>
          <cell r="D11">
            <v>21.4</v>
          </cell>
          <cell r="F11">
            <v>82</v>
          </cell>
          <cell r="G11">
            <v>40</v>
          </cell>
          <cell r="H11">
            <v>21.6</v>
          </cell>
          <cell r="I11" t="str">
            <v>SE</v>
          </cell>
          <cell r="J11">
            <v>38.880000000000003</v>
          </cell>
          <cell r="K11">
            <v>0</v>
          </cell>
        </row>
        <row r="12">
          <cell r="B12">
            <v>24.620833333333334</v>
          </cell>
          <cell r="C12">
            <v>30.1</v>
          </cell>
          <cell r="D12">
            <v>19.600000000000001</v>
          </cell>
          <cell r="F12">
            <v>86</v>
          </cell>
          <cell r="G12">
            <v>47</v>
          </cell>
          <cell r="H12">
            <v>30.6</v>
          </cell>
          <cell r="I12" t="str">
            <v>L</v>
          </cell>
          <cell r="J12">
            <v>51.84</v>
          </cell>
          <cell r="K12">
            <v>0</v>
          </cell>
        </row>
        <row r="13">
          <cell r="B13">
            <v>22.337500000000002</v>
          </cell>
          <cell r="C13">
            <v>25.6</v>
          </cell>
          <cell r="D13">
            <v>18.600000000000001</v>
          </cell>
          <cell r="F13">
            <v>92</v>
          </cell>
          <cell r="G13">
            <v>63</v>
          </cell>
          <cell r="H13">
            <v>29.880000000000003</v>
          </cell>
          <cell r="I13" t="str">
            <v>L</v>
          </cell>
          <cell r="J13">
            <v>43.56</v>
          </cell>
          <cell r="K13">
            <v>0</v>
          </cell>
        </row>
        <row r="14">
          <cell r="B14">
            <v>22.079166666666669</v>
          </cell>
          <cell r="C14">
            <v>26.8</v>
          </cell>
          <cell r="D14">
            <v>17.899999999999999</v>
          </cell>
          <cell r="F14">
            <v>98</v>
          </cell>
          <cell r="G14">
            <v>66</v>
          </cell>
          <cell r="H14">
            <v>20.88</v>
          </cell>
          <cell r="I14" t="str">
            <v>NE</v>
          </cell>
          <cell r="J14">
            <v>41.4</v>
          </cell>
          <cell r="K14">
            <v>0</v>
          </cell>
        </row>
        <row r="15">
          <cell r="B15">
            <v>25.604166666666668</v>
          </cell>
          <cell r="C15">
            <v>34.5</v>
          </cell>
          <cell r="D15">
            <v>18.8</v>
          </cell>
          <cell r="F15">
            <v>98</v>
          </cell>
          <cell r="G15">
            <v>50</v>
          </cell>
          <cell r="H15">
            <v>23.400000000000002</v>
          </cell>
          <cell r="I15" t="str">
            <v>NE</v>
          </cell>
          <cell r="J15">
            <v>38.159999999999997</v>
          </cell>
          <cell r="K15">
            <v>0</v>
          </cell>
        </row>
        <row r="16">
          <cell r="B16">
            <v>28.07083333333334</v>
          </cell>
          <cell r="C16">
            <v>34.299999999999997</v>
          </cell>
          <cell r="D16">
            <v>21.8</v>
          </cell>
          <cell r="F16">
            <v>89</v>
          </cell>
          <cell r="G16">
            <v>50</v>
          </cell>
          <cell r="H16">
            <v>27.36</v>
          </cell>
          <cell r="I16" t="str">
            <v>NE</v>
          </cell>
          <cell r="J16">
            <v>43.92</v>
          </cell>
          <cell r="K16">
            <v>0</v>
          </cell>
        </row>
        <row r="17">
          <cell r="B17">
            <v>27.741666666666664</v>
          </cell>
          <cell r="C17">
            <v>35.799999999999997</v>
          </cell>
          <cell r="D17">
            <v>22</v>
          </cell>
          <cell r="F17">
            <v>98</v>
          </cell>
          <cell r="H17">
            <v>29.880000000000003</v>
          </cell>
          <cell r="I17" t="str">
            <v>N</v>
          </cell>
          <cell r="J17">
            <v>55.800000000000004</v>
          </cell>
          <cell r="K17">
            <v>25</v>
          </cell>
        </row>
        <row r="18">
          <cell r="B18">
            <v>23.908333333333331</v>
          </cell>
          <cell r="C18">
            <v>26.9</v>
          </cell>
          <cell r="D18">
            <v>20.9</v>
          </cell>
          <cell r="F18">
            <v>98</v>
          </cell>
          <cell r="G18">
            <v>74</v>
          </cell>
          <cell r="H18">
            <v>36.72</v>
          </cell>
          <cell r="I18" t="str">
            <v>NO</v>
          </cell>
          <cell r="J18">
            <v>54.72</v>
          </cell>
          <cell r="K18">
            <v>43.400000000000006</v>
          </cell>
        </row>
        <row r="19">
          <cell r="B19">
            <v>24.491666666666664</v>
          </cell>
          <cell r="C19">
            <v>29.8</v>
          </cell>
          <cell r="D19">
            <v>21.6</v>
          </cell>
          <cell r="F19">
            <v>98</v>
          </cell>
          <cell r="G19">
            <v>68</v>
          </cell>
          <cell r="H19">
            <v>14.04</v>
          </cell>
          <cell r="I19" t="str">
            <v>L</v>
          </cell>
          <cell r="J19">
            <v>24.840000000000003</v>
          </cell>
          <cell r="K19">
            <v>7.8</v>
          </cell>
        </row>
        <row r="20">
          <cell r="B20">
            <v>25.008333333333326</v>
          </cell>
          <cell r="C20">
            <v>30.8</v>
          </cell>
          <cell r="D20">
            <v>22.2</v>
          </cell>
          <cell r="F20">
            <v>98</v>
          </cell>
          <cell r="G20">
            <v>68</v>
          </cell>
          <cell r="H20">
            <v>18</v>
          </cell>
          <cell r="I20" t="str">
            <v>L</v>
          </cell>
          <cell r="J20">
            <v>40.32</v>
          </cell>
          <cell r="K20">
            <v>2.6</v>
          </cell>
        </row>
        <row r="21">
          <cell r="B21">
            <v>24.149999999999995</v>
          </cell>
          <cell r="C21">
            <v>29.4</v>
          </cell>
          <cell r="D21">
            <v>20.5</v>
          </cell>
          <cell r="F21">
            <v>98</v>
          </cell>
          <cell r="G21">
            <v>63</v>
          </cell>
          <cell r="H21">
            <v>32.04</v>
          </cell>
          <cell r="I21" t="str">
            <v>NE</v>
          </cell>
          <cell r="J21">
            <v>49.680000000000007</v>
          </cell>
          <cell r="K21">
            <v>0.2</v>
          </cell>
        </row>
        <row r="22">
          <cell r="B22">
            <v>22.887499999999999</v>
          </cell>
          <cell r="C22">
            <v>29.8</v>
          </cell>
          <cell r="D22">
            <v>17.3</v>
          </cell>
          <cell r="F22">
            <v>98</v>
          </cell>
          <cell r="G22">
            <v>70</v>
          </cell>
          <cell r="H22">
            <v>53.28</v>
          </cell>
          <cell r="I22" t="str">
            <v>N</v>
          </cell>
          <cell r="J22">
            <v>83.160000000000011</v>
          </cell>
          <cell r="K22">
            <v>15.8</v>
          </cell>
        </row>
        <row r="23">
          <cell r="B23">
            <v>21.637499999999999</v>
          </cell>
          <cell r="C23">
            <v>27.2</v>
          </cell>
          <cell r="D23">
            <v>18.3</v>
          </cell>
          <cell r="F23">
            <v>98</v>
          </cell>
          <cell r="G23">
            <v>62</v>
          </cell>
          <cell r="H23">
            <v>27.720000000000002</v>
          </cell>
          <cell r="I23" t="str">
            <v>S</v>
          </cell>
          <cell r="J23">
            <v>42.480000000000004</v>
          </cell>
          <cell r="K23">
            <v>0.2</v>
          </cell>
        </row>
        <row r="24">
          <cell r="B24">
            <v>22.470833333333335</v>
          </cell>
          <cell r="C24">
            <v>28.2</v>
          </cell>
          <cell r="D24">
            <v>17.600000000000001</v>
          </cell>
          <cell r="F24">
            <v>95</v>
          </cell>
          <cell r="G24">
            <v>57</v>
          </cell>
          <cell r="H24">
            <v>21.96</v>
          </cell>
          <cell r="I24" t="str">
            <v>L</v>
          </cell>
          <cell r="J24">
            <v>36.72</v>
          </cell>
          <cell r="K24">
            <v>0</v>
          </cell>
        </row>
        <row r="25">
          <cell r="B25">
            <v>23.504166666666663</v>
          </cell>
          <cell r="C25">
            <v>29.4</v>
          </cell>
          <cell r="D25">
            <v>18.7</v>
          </cell>
          <cell r="F25">
            <v>92</v>
          </cell>
          <cell r="G25">
            <v>46</v>
          </cell>
          <cell r="H25">
            <v>20.16</v>
          </cell>
          <cell r="I25" t="str">
            <v>L</v>
          </cell>
          <cell r="J25">
            <v>30.240000000000002</v>
          </cell>
          <cell r="K25">
            <v>0</v>
          </cell>
        </row>
        <row r="26">
          <cell r="B26">
            <v>24.108333333333334</v>
          </cell>
          <cell r="C26">
            <v>31.7</v>
          </cell>
          <cell r="D26">
            <v>18.600000000000001</v>
          </cell>
          <cell r="F26">
            <v>91</v>
          </cell>
          <cell r="G26">
            <v>61</v>
          </cell>
          <cell r="H26">
            <v>20.88</v>
          </cell>
          <cell r="I26" t="str">
            <v>NE</v>
          </cell>
          <cell r="J26">
            <v>45</v>
          </cell>
          <cell r="K26">
            <v>0.2</v>
          </cell>
        </row>
        <row r="27">
          <cell r="B27">
            <v>22.358333333333331</v>
          </cell>
          <cell r="C27">
            <v>25.6</v>
          </cell>
          <cell r="D27">
            <v>19.2</v>
          </cell>
          <cell r="F27">
            <v>98</v>
          </cell>
          <cell r="G27">
            <v>74</v>
          </cell>
          <cell r="H27">
            <v>24.840000000000003</v>
          </cell>
          <cell r="I27" t="str">
            <v>N</v>
          </cell>
          <cell r="J27">
            <v>95.039999999999992</v>
          </cell>
          <cell r="K27">
            <v>19</v>
          </cell>
        </row>
        <row r="28">
          <cell r="B28">
            <v>22.045833333333334</v>
          </cell>
          <cell r="C28">
            <v>28</v>
          </cell>
          <cell r="D28">
            <v>18.600000000000001</v>
          </cell>
          <cell r="F28">
            <v>98</v>
          </cell>
          <cell r="G28">
            <v>56</v>
          </cell>
          <cell r="H28">
            <v>24.48</v>
          </cell>
          <cell r="I28" t="str">
            <v>SO</v>
          </cell>
          <cell r="J28">
            <v>40.680000000000007</v>
          </cell>
          <cell r="K28">
            <v>0.2</v>
          </cell>
        </row>
        <row r="29">
          <cell r="B29">
            <v>22.366666666666664</v>
          </cell>
          <cell r="C29">
            <v>29.7</v>
          </cell>
          <cell r="D29">
            <v>17.5</v>
          </cell>
          <cell r="F29">
            <v>96</v>
          </cell>
          <cell r="G29">
            <v>53</v>
          </cell>
          <cell r="H29">
            <v>22.68</v>
          </cell>
          <cell r="I29" t="str">
            <v>S</v>
          </cell>
          <cell r="J29">
            <v>36</v>
          </cell>
          <cell r="K29">
            <v>0</v>
          </cell>
        </row>
        <row r="30">
          <cell r="B30">
            <v>25.041666666666668</v>
          </cell>
          <cell r="C30">
            <v>32.1</v>
          </cell>
          <cell r="D30">
            <v>19.3</v>
          </cell>
          <cell r="F30">
            <v>93</v>
          </cell>
          <cell r="G30">
            <v>57</v>
          </cell>
          <cell r="H30">
            <v>20.88</v>
          </cell>
          <cell r="I30" t="str">
            <v>SE</v>
          </cell>
          <cell r="J30">
            <v>34.56</v>
          </cell>
          <cell r="K30">
            <v>0</v>
          </cell>
        </row>
        <row r="31">
          <cell r="B31">
            <v>24.575000000000003</v>
          </cell>
          <cell r="C31">
            <v>29.9</v>
          </cell>
          <cell r="D31">
            <v>20.6</v>
          </cell>
          <cell r="F31">
            <v>90</v>
          </cell>
          <cell r="G31">
            <v>60</v>
          </cell>
          <cell r="H31">
            <v>25.56</v>
          </cell>
          <cell r="I31" t="str">
            <v>L</v>
          </cell>
          <cell r="J31">
            <v>42.480000000000004</v>
          </cell>
          <cell r="K31">
            <v>0</v>
          </cell>
        </row>
        <row r="32">
          <cell r="B32">
            <v>24.079166666666666</v>
          </cell>
          <cell r="C32">
            <v>30.2</v>
          </cell>
          <cell r="D32">
            <v>19.3</v>
          </cell>
          <cell r="F32">
            <v>97</v>
          </cell>
          <cell r="G32">
            <v>58</v>
          </cell>
          <cell r="H32">
            <v>26.64</v>
          </cell>
          <cell r="I32" t="str">
            <v>L</v>
          </cell>
          <cell r="J32">
            <v>54.72</v>
          </cell>
          <cell r="K32">
            <v>21</v>
          </cell>
        </row>
        <row r="33">
          <cell r="B33">
            <v>22.891666666666669</v>
          </cell>
          <cell r="C33">
            <v>28.7</v>
          </cell>
          <cell r="D33">
            <v>20.3</v>
          </cell>
          <cell r="F33">
            <v>98</v>
          </cell>
          <cell r="G33">
            <v>71</v>
          </cell>
          <cell r="H33">
            <v>25.92</v>
          </cell>
          <cell r="I33" t="str">
            <v>S</v>
          </cell>
          <cell r="J33">
            <v>44.28</v>
          </cell>
          <cell r="K33">
            <v>0.4</v>
          </cell>
        </row>
        <row r="34">
          <cell r="B34">
            <v>23.816666666666666</v>
          </cell>
          <cell r="C34">
            <v>28.8</v>
          </cell>
          <cell r="D34">
            <v>20.8</v>
          </cell>
          <cell r="F34">
            <v>99</v>
          </cell>
          <cell r="G34">
            <v>68</v>
          </cell>
          <cell r="H34">
            <v>20.16</v>
          </cell>
          <cell r="I34" t="str">
            <v>NO</v>
          </cell>
          <cell r="J34">
            <v>37.800000000000004</v>
          </cell>
          <cell r="K34">
            <v>12.2</v>
          </cell>
        </row>
      </sheetData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>
            <v>21.058333333333337</v>
          </cell>
          <cell r="C5">
            <v>27.1</v>
          </cell>
          <cell r="D5">
            <v>19</v>
          </cell>
          <cell r="E5">
            <v>87.541666666666671</v>
          </cell>
          <cell r="F5">
            <v>95</v>
          </cell>
          <cell r="G5">
            <v>69</v>
          </cell>
          <cell r="H5">
            <v>10.08</v>
          </cell>
          <cell r="I5" t="str">
            <v>S</v>
          </cell>
          <cell r="J5">
            <v>38.159999999999997</v>
          </cell>
          <cell r="K5">
            <v>35.800000000000004</v>
          </cell>
        </row>
        <row r="6">
          <cell r="B6">
            <v>22.991666666666664</v>
          </cell>
          <cell r="C6">
            <v>31.9</v>
          </cell>
          <cell r="D6">
            <v>18.399999999999999</v>
          </cell>
          <cell r="E6">
            <v>82.583333333333329</v>
          </cell>
          <cell r="F6">
            <v>96</v>
          </cell>
          <cell r="G6">
            <v>46</v>
          </cell>
          <cell r="H6">
            <v>7.5600000000000005</v>
          </cell>
          <cell r="I6" t="str">
            <v>SO</v>
          </cell>
          <cell r="J6">
            <v>15.48</v>
          </cell>
          <cell r="K6">
            <v>0</v>
          </cell>
        </row>
        <row r="7">
          <cell r="B7">
            <v>26.316666666666663</v>
          </cell>
          <cell r="C7">
            <v>34.6</v>
          </cell>
          <cell r="D7">
            <v>20.6</v>
          </cell>
          <cell r="E7">
            <v>75</v>
          </cell>
          <cell r="F7">
            <v>94</v>
          </cell>
          <cell r="G7">
            <v>41</v>
          </cell>
          <cell r="H7">
            <v>14.4</v>
          </cell>
          <cell r="I7" t="str">
            <v>NE</v>
          </cell>
          <cell r="J7">
            <v>60.839999999999996</v>
          </cell>
          <cell r="K7">
            <v>20</v>
          </cell>
        </row>
        <row r="8">
          <cell r="B8">
            <v>23.933333333333334</v>
          </cell>
          <cell r="C8">
            <v>30.8</v>
          </cell>
          <cell r="D8">
            <v>19.7</v>
          </cell>
          <cell r="E8">
            <v>81.833333333333329</v>
          </cell>
          <cell r="F8">
            <v>94</v>
          </cell>
          <cell r="G8">
            <v>53</v>
          </cell>
          <cell r="H8">
            <v>12.24</v>
          </cell>
          <cell r="I8" t="str">
            <v>SO</v>
          </cell>
          <cell r="J8">
            <v>41.4</v>
          </cell>
          <cell r="K8">
            <v>2.4000000000000004</v>
          </cell>
        </row>
        <row r="9">
          <cell r="B9">
            <v>25.170833333333334</v>
          </cell>
          <cell r="C9">
            <v>30.2</v>
          </cell>
          <cell r="D9">
            <v>21.5</v>
          </cell>
          <cell r="E9">
            <v>80.208333333333329</v>
          </cell>
          <cell r="F9">
            <v>95</v>
          </cell>
          <cell r="G9">
            <v>57</v>
          </cell>
          <cell r="H9">
            <v>12.6</v>
          </cell>
          <cell r="I9" t="str">
            <v>SO</v>
          </cell>
          <cell r="J9">
            <v>30.96</v>
          </cell>
          <cell r="K9">
            <v>0</v>
          </cell>
        </row>
        <row r="10">
          <cell r="B10">
            <v>25.545833333333324</v>
          </cell>
          <cell r="C10">
            <v>31.4</v>
          </cell>
          <cell r="D10">
            <v>20.8</v>
          </cell>
          <cell r="E10">
            <v>69.166666666666671</v>
          </cell>
          <cell r="F10">
            <v>92</v>
          </cell>
          <cell r="G10">
            <v>41</v>
          </cell>
          <cell r="H10">
            <v>12.6</v>
          </cell>
          <cell r="I10" t="str">
            <v>SO</v>
          </cell>
          <cell r="J10">
            <v>30.96</v>
          </cell>
          <cell r="K10">
            <v>0</v>
          </cell>
        </row>
        <row r="11">
          <cell r="B11">
            <v>25.979166666666668</v>
          </cell>
          <cell r="C11">
            <v>31.3</v>
          </cell>
          <cell r="D11">
            <v>22.9</v>
          </cell>
          <cell r="E11">
            <v>60.833333333333336</v>
          </cell>
          <cell r="F11">
            <v>73</v>
          </cell>
          <cell r="G11">
            <v>39</v>
          </cell>
          <cell r="H11">
            <v>13.32</v>
          </cell>
          <cell r="I11" t="str">
            <v>SO</v>
          </cell>
          <cell r="J11">
            <v>36</v>
          </cell>
          <cell r="K11">
            <v>0</v>
          </cell>
        </row>
        <row r="12">
          <cell r="B12">
            <v>24.562499999999996</v>
          </cell>
          <cell r="C12">
            <v>28.4</v>
          </cell>
          <cell r="D12">
            <v>20.6</v>
          </cell>
          <cell r="E12">
            <v>67.333333333333329</v>
          </cell>
          <cell r="F12">
            <v>87</v>
          </cell>
          <cell r="G12">
            <v>49</v>
          </cell>
          <cell r="H12">
            <v>20.16</v>
          </cell>
          <cell r="I12" t="str">
            <v>SO</v>
          </cell>
          <cell r="J12">
            <v>43.2</v>
          </cell>
          <cell r="K12">
            <v>0</v>
          </cell>
        </row>
        <row r="13">
          <cell r="B13">
            <v>22.637499999999999</v>
          </cell>
          <cell r="C13">
            <v>25.4</v>
          </cell>
          <cell r="D13">
            <v>19.8</v>
          </cell>
          <cell r="E13">
            <v>73.958333333333329</v>
          </cell>
          <cell r="F13">
            <v>84</v>
          </cell>
          <cell r="G13">
            <v>63</v>
          </cell>
          <cell r="H13">
            <v>18.720000000000002</v>
          </cell>
          <cell r="I13" t="str">
            <v>SO</v>
          </cell>
          <cell r="J13">
            <v>42.480000000000004</v>
          </cell>
          <cell r="K13">
            <v>0</v>
          </cell>
        </row>
        <row r="14">
          <cell r="B14">
            <v>24.041666666666671</v>
          </cell>
          <cell r="C14">
            <v>31</v>
          </cell>
          <cell r="D14">
            <v>18.899999999999999</v>
          </cell>
          <cell r="E14">
            <v>74.208333333333329</v>
          </cell>
          <cell r="F14">
            <v>93</v>
          </cell>
          <cell r="G14">
            <v>50</v>
          </cell>
          <cell r="H14">
            <v>10.44</v>
          </cell>
          <cell r="I14" t="str">
            <v>SO</v>
          </cell>
          <cell r="J14">
            <v>23.759999999999998</v>
          </cell>
          <cell r="K14">
            <v>0</v>
          </cell>
        </row>
        <row r="15">
          <cell r="B15">
            <v>26.479166666666657</v>
          </cell>
          <cell r="C15">
            <v>36.299999999999997</v>
          </cell>
          <cell r="D15">
            <v>19.100000000000001</v>
          </cell>
          <cell r="E15">
            <v>70.583333333333329</v>
          </cell>
          <cell r="F15">
            <v>94</v>
          </cell>
          <cell r="G15">
            <v>36</v>
          </cell>
          <cell r="H15">
            <v>7.2</v>
          </cell>
          <cell r="I15" t="str">
            <v>SO</v>
          </cell>
          <cell r="J15">
            <v>26.64</v>
          </cell>
          <cell r="K15">
            <v>0</v>
          </cell>
        </row>
        <row r="16">
          <cell r="B16">
            <v>27.845833333333328</v>
          </cell>
          <cell r="C16">
            <v>35.6</v>
          </cell>
          <cell r="D16">
            <v>22.2</v>
          </cell>
          <cell r="E16">
            <v>70.333333333333329</v>
          </cell>
          <cell r="F16">
            <v>90</v>
          </cell>
          <cell r="G16">
            <v>42</v>
          </cell>
          <cell r="H16">
            <v>10.08</v>
          </cell>
          <cell r="I16" t="str">
            <v>SE</v>
          </cell>
          <cell r="J16">
            <v>28.44</v>
          </cell>
          <cell r="K16">
            <v>0.4</v>
          </cell>
        </row>
        <row r="17">
          <cell r="B17">
            <v>28.895833333333329</v>
          </cell>
          <cell r="C17">
            <v>37.1</v>
          </cell>
          <cell r="D17">
            <v>21.3</v>
          </cell>
          <cell r="E17">
            <v>65.375</v>
          </cell>
          <cell r="F17">
            <v>92</v>
          </cell>
          <cell r="G17">
            <v>34</v>
          </cell>
          <cell r="H17">
            <v>13.68</v>
          </cell>
          <cell r="I17" t="str">
            <v>NE</v>
          </cell>
          <cell r="J17">
            <v>33.480000000000004</v>
          </cell>
          <cell r="K17">
            <v>0</v>
          </cell>
        </row>
        <row r="18">
          <cell r="B18">
            <v>26.333333333333329</v>
          </cell>
          <cell r="C18">
            <v>30.1</v>
          </cell>
          <cell r="D18">
            <v>22.7</v>
          </cell>
          <cell r="E18">
            <v>78.25</v>
          </cell>
          <cell r="F18">
            <v>92</v>
          </cell>
          <cell r="G18">
            <v>61</v>
          </cell>
          <cell r="H18">
            <v>13.68</v>
          </cell>
          <cell r="I18" t="str">
            <v>L</v>
          </cell>
          <cell r="J18">
            <v>42.12</v>
          </cell>
          <cell r="K18">
            <v>5</v>
          </cell>
        </row>
        <row r="19">
          <cell r="B19">
            <v>25.120833333333341</v>
          </cell>
          <cell r="C19">
            <v>29.3</v>
          </cell>
          <cell r="D19">
            <v>23.2</v>
          </cell>
          <cell r="E19">
            <v>87.5</v>
          </cell>
          <cell r="F19">
            <v>94</v>
          </cell>
          <cell r="G19">
            <v>67</v>
          </cell>
          <cell r="H19">
            <v>5.7600000000000007</v>
          </cell>
          <cell r="I19" t="str">
            <v>N</v>
          </cell>
          <cell r="J19">
            <v>29.16</v>
          </cell>
          <cell r="K19">
            <v>24.200000000000003</v>
          </cell>
        </row>
        <row r="20">
          <cell r="B20">
            <v>24.733333333333338</v>
          </cell>
          <cell r="C20">
            <v>31.5</v>
          </cell>
          <cell r="D20">
            <v>22</v>
          </cell>
          <cell r="E20">
            <v>84</v>
          </cell>
          <cell r="F20">
            <v>95</v>
          </cell>
          <cell r="G20">
            <v>58</v>
          </cell>
          <cell r="H20">
            <v>20.16</v>
          </cell>
          <cell r="I20" t="str">
            <v>SO</v>
          </cell>
          <cell r="J20">
            <v>42.84</v>
          </cell>
          <cell r="K20">
            <v>0.60000000000000009</v>
          </cell>
        </row>
        <row r="21">
          <cell r="B21">
            <v>25.054166666666664</v>
          </cell>
          <cell r="C21">
            <v>31.2</v>
          </cell>
          <cell r="D21">
            <v>20.399999999999999</v>
          </cell>
          <cell r="E21">
            <v>76.083333333333329</v>
          </cell>
          <cell r="F21">
            <v>93</v>
          </cell>
          <cell r="G21">
            <v>52</v>
          </cell>
          <cell r="H21">
            <v>8.64</v>
          </cell>
          <cell r="I21" t="str">
            <v>S</v>
          </cell>
          <cell r="J21">
            <v>25.56</v>
          </cell>
          <cell r="K21">
            <v>0</v>
          </cell>
        </row>
        <row r="22">
          <cell r="B22">
            <v>23.812500000000004</v>
          </cell>
          <cell r="C22">
            <v>31.7</v>
          </cell>
          <cell r="D22">
            <v>17.8</v>
          </cell>
          <cell r="E22">
            <v>84.125</v>
          </cell>
          <cell r="F22">
            <v>94</v>
          </cell>
          <cell r="G22">
            <v>58</v>
          </cell>
          <cell r="H22">
            <v>18</v>
          </cell>
          <cell r="I22" t="str">
            <v>L</v>
          </cell>
          <cell r="J22">
            <v>55.080000000000005</v>
          </cell>
          <cell r="K22">
            <v>17.600000000000001</v>
          </cell>
        </row>
        <row r="23">
          <cell r="B23">
            <v>22.258333333333336</v>
          </cell>
          <cell r="C23">
            <v>28</v>
          </cell>
          <cell r="D23">
            <v>18.399999999999999</v>
          </cell>
          <cell r="E23">
            <v>76.958333333333329</v>
          </cell>
          <cell r="F23">
            <v>94</v>
          </cell>
          <cell r="G23">
            <v>53</v>
          </cell>
          <cell r="H23">
            <v>11.16</v>
          </cell>
          <cell r="I23" t="str">
            <v>O</v>
          </cell>
          <cell r="J23">
            <v>29.52</v>
          </cell>
          <cell r="K23">
            <v>0</v>
          </cell>
        </row>
        <row r="24">
          <cell r="B24">
            <v>22.541666666666661</v>
          </cell>
          <cell r="C24">
            <v>28.1</v>
          </cell>
          <cell r="D24">
            <v>19.600000000000001</v>
          </cell>
          <cell r="E24">
            <v>79.125</v>
          </cell>
          <cell r="F24">
            <v>92</v>
          </cell>
          <cell r="G24">
            <v>58</v>
          </cell>
          <cell r="H24">
            <v>10.8</v>
          </cell>
          <cell r="I24" t="str">
            <v>SO</v>
          </cell>
          <cell r="J24">
            <v>23.040000000000003</v>
          </cell>
          <cell r="K24">
            <v>0</v>
          </cell>
        </row>
        <row r="25">
          <cell r="B25">
            <v>24.650000000000002</v>
          </cell>
          <cell r="C25">
            <v>30.4</v>
          </cell>
          <cell r="D25">
            <v>19.600000000000001</v>
          </cell>
          <cell r="E25">
            <v>71.083333333333329</v>
          </cell>
          <cell r="F25">
            <v>92</v>
          </cell>
          <cell r="G25">
            <v>48</v>
          </cell>
          <cell r="H25">
            <v>12.24</v>
          </cell>
          <cell r="I25" t="str">
            <v>SO</v>
          </cell>
          <cell r="J25">
            <v>28.08</v>
          </cell>
          <cell r="K25">
            <v>0</v>
          </cell>
        </row>
        <row r="26">
          <cell r="B26">
            <v>25.612499999999997</v>
          </cell>
          <cell r="C26">
            <v>33</v>
          </cell>
          <cell r="D26">
            <v>18.399999999999999</v>
          </cell>
          <cell r="E26">
            <v>71</v>
          </cell>
          <cell r="F26">
            <v>92</v>
          </cell>
          <cell r="G26">
            <v>50</v>
          </cell>
          <cell r="H26">
            <v>9.3600000000000012</v>
          </cell>
          <cell r="I26" t="str">
            <v>SO</v>
          </cell>
          <cell r="J26">
            <v>25.2</v>
          </cell>
          <cell r="K26">
            <v>0</v>
          </cell>
        </row>
        <row r="27">
          <cell r="B27">
            <v>22.845833333333331</v>
          </cell>
          <cell r="C27">
            <v>25.9</v>
          </cell>
          <cell r="D27">
            <v>19.100000000000001</v>
          </cell>
          <cell r="E27">
            <v>87.75</v>
          </cell>
          <cell r="F27">
            <v>95</v>
          </cell>
          <cell r="G27">
            <v>71</v>
          </cell>
          <cell r="H27">
            <v>19.8</v>
          </cell>
          <cell r="I27" t="str">
            <v>SE</v>
          </cell>
          <cell r="J27">
            <v>57.6</v>
          </cell>
          <cell r="K27">
            <v>27.199999999999996</v>
          </cell>
        </row>
        <row r="28">
          <cell r="B28">
            <v>23.995833333333334</v>
          </cell>
          <cell r="C28">
            <v>28.9</v>
          </cell>
          <cell r="D28">
            <v>20.7</v>
          </cell>
          <cell r="E28">
            <v>77.5</v>
          </cell>
          <cell r="F28">
            <v>95</v>
          </cell>
          <cell r="G28">
            <v>53</v>
          </cell>
          <cell r="H28">
            <v>11.520000000000001</v>
          </cell>
          <cell r="I28" t="str">
            <v>NO</v>
          </cell>
          <cell r="J28">
            <v>33.480000000000004</v>
          </cell>
          <cell r="K28">
            <v>4.2</v>
          </cell>
        </row>
        <row r="29">
          <cell r="B29">
            <v>23.670833333333334</v>
          </cell>
          <cell r="C29">
            <v>29.1</v>
          </cell>
          <cell r="D29">
            <v>17.5</v>
          </cell>
          <cell r="E29">
            <v>70.291666666666671</v>
          </cell>
          <cell r="F29">
            <v>92</v>
          </cell>
          <cell r="G29">
            <v>48</v>
          </cell>
          <cell r="H29">
            <v>9.3600000000000012</v>
          </cell>
          <cell r="I29" t="str">
            <v>O</v>
          </cell>
          <cell r="J29">
            <v>22.32</v>
          </cell>
          <cell r="K29">
            <v>0</v>
          </cell>
        </row>
        <row r="30">
          <cell r="B30">
            <v>25.158333333333331</v>
          </cell>
          <cell r="C30">
            <v>32.799999999999997</v>
          </cell>
          <cell r="D30">
            <v>18.5</v>
          </cell>
          <cell r="E30">
            <v>71.833333333333329</v>
          </cell>
          <cell r="F30">
            <v>94</v>
          </cell>
          <cell r="G30">
            <v>42</v>
          </cell>
          <cell r="H30">
            <v>14.4</v>
          </cell>
          <cell r="I30" t="str">
            <v>SO</v>
          </cell>
          <cell r="J30">
            <v>29.52</v>
          </cell>
          <cell r="K30">
            <v>0</v>
          </cell>
        </row>
        <row r="31">
          <cell r="B31">
            <v>26.237499999999997</v>
          </cell>
          <cell r="C31">
            <v>31.9</v>
          </cell>
          <cell r="D31">
            <v>21.7</v>
          </cell>
          <cell r="E31">
            <v>69.25</v>
          </cell>
          <cell r="F31">
            <v>88</v>
          </cell>
          <cell r="G31">
            <v>47</v>
          </cell>
          <cell r="H31">
            <v>14.76</v>
          </cell>
          <cell r="I31" t="str">
            <v>SO</v>
          </cell>
          <cell r="J31">
            <v>30.6</v>
          </cell>
          <cell r="K31">
            <v>0</v>
          </cell>
        </row>
        <row r="32">
          <cell r="B32">
            <v>26.55416666666666</v>
          </cell>
          <cell r="C32">
            <v>34.1</v>
          </cell>
          <cell r="D32">
            <v>21.2</v>
          </cell>
          <cell r="E32">
            <v>68.916666666666671</v>
          </cell>
          <cell r="F32">
            <v>89</v>
          </cell>
          <cell r="G32">
            <v>40</v>
          </cell>
          <cell r="H32">
            <v>14.4</v>
          </cell>
          <cell r="I32" t="str">
            <v>SO</v>
          </cell>
          <cell r="J32">
            <v>28.8</v>
          </cell>
          <cell r="K32">
            <v>0</v>
          </cell>
        </row>
        <row r="33">
          <cell r="B33">
            <v>24.670833333333334</v>
          </cell>
          <cell r="C33">
            <v>30.1</v>
          </cell>
          <cell r="D33">
            <v>21.2</v>
          </cell>
          <cell r="E33">
            <v>77.125</v>
          </cell>
          <cell r="F33">
            <v>92</v>
          </cell>
          <cell r="G33">
            <v>57</v>
          </cell>
          <cell r="H33">
            <v>9</v>
          </cell>
          <cell r="I33" t="str">
            <v>NE</v>
          </cell>
          <cell r="J33">
            <v>24.48</v>
          </cell>
          <cell r="K33">
            <v>1.4</v>
          </cell>
        </row>
        <row r="34">
          <cell r="B34">
            <v>24.404166666666672</v>
          </cell>
          <cell r="C34">
            <v>28.5</v>
          </cell>
          <cell r="D34">
            <v>21.9</v>
          </cell>
          <cell r="E34">
            <v>83.333333333333329</v>
          </cell>
          <cell r="F34">
            <v>92</v>
          </cell>
          <cell r="G34">
            <v>68</v>
          </cell>
          <cell r="H34">
            <v>19.8</v>
          </cell>
          <cell r="I34" t="str">
            <v>NE</v>
          </cell>
          <cell r="J34">
            <v>34.92</v>
          </cell>
          <cell r="K34">
            <v>1.5999999999999999</v>
          </cell>
        </row>
      </sheetData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27.757142857142856</v>
          </cell>
          <cell r="C5">
            <v>30.1</v>
          </cell>
          <cell r="D5">
            <v>23.3</v>
          </cell>
          <cell r="E5">
            <v>75.571428571428569</v>
          </cell>
          <cell r="F5">
            <v>93</v>
          </cell>
          <cell r="G5">
            <v>68</v>
          </cell>
          <cell r="H5">
            <v>6.48</v>
          </cell>
          <cell r="I5" t="str">
            <v>SE</v>
          </cell>
          <cell r="J5">
            <v>18</v>
          </cell>
          <cell r="K5">
            <v>2.6</v>
          </cell>
        </row>
        <row r="6">
          <cell r="B6">
            <v>27.215384615384611</v>
          </cell>
          <cell r="C6">
            <v>30.6</v>
          </cell>
          <cell r="D6">
            <v>21.1</v>
          </cell>
          <cell r="E6">
            <v>73.692307692307693</v>
          </cell>
          <cell r="F6">
            <v>95</v>
          </cell>
          <cell r="G6">
            <v>60</v>
          </cell>
          <cell r="H6">
            <v>8.64</v>
          </cell>
          <cell r="I6" t="str">
            <v>N</v>
          </cell>
          <cell r="J6">
            <v>29.52</v>
          </cell>
          <cell r="K6">
            <v>0</v>
          </cell>
        </row>
        <row r="7">
          <cell r="B7">
            <v>30.788888888888884</v>
          </cell>
          <cell r="C7">
            <v>34.4</v>
          </cell>
          <cell r="D7">
            <v>24.8</v>
          </cell>
          <cell r="E7">
            <v>65.111111111111114</v>
          </cell>
          <cell r="F7">
            <v>90</v>
          </cell>
          <cell r="G7">
            <v>49</v>
          </cell>
          <cell r="H7">
            <v>10.8</v>
          </cell>
          <cell r="I7" t="str">
            <v>NO</v>
          </cell>
          <cell r="J7">
            <v>27.720000000000002</v>
          </cell>
          <cell r="K7">
            <v>0</v>
          </cell>
        </row>
        <row r="8">
          <cell r="B8">
            <v>26.25</v>
          </cell>
          <cell r="C8">
            <v>28.2</v>
          </cell>
          <cell r="D8">
            <v>23.7</v>
          </cell>
          <cell r="E8">
            <v>75.5</v>
          </cell>
          <cell r="F8">
            <v>90</v>
          </cell>
          <cell r="G8">
            <v>65</v>
          </cell>
          <cell r="H8">
            <v>10.8</v>
          </cell>
          <cell r="I8" t="str">
            <v>NE</v>
          </cell>
          <cell r="J8">
            <v>21.240000000000002</v>
          </cell>
          <cell r="K8">
            <v>0</v>
          </cell>
        </row>
        <row r="9">
          <cell r="B9">
            <v>28.490909090909089</v>
          </cell>
          <cell r="C9">
            <v>31.4</v>
          </cell>
          <cell r="D9">
            <v>23.9</v>
          </cell>
          <cell r="E9">
            <v>69.36363636363636</v>
          </cell>
          <cell r="F9">
            <v>94</v>
          </cell>
          <cell r="G9">
            <v>55</v>
          </cell>
          <cell r="H9">
            <v>9.7200000000000006</v>
          </cell>
          <cell r="I9" t="str">
            <v>N</v>
          </cell>
          <cell r="J9">
            <v>23.759999999999998</v>
          </cell>
          <cell r="K9">
            <v>0</v>
          </cell>
        </row>
        <row r="10">
          <cell r="B10">
            <v>28.755555555555556</v>
          </cell>
          <cell r="C10">
            <v>32.6</v>
          </cell>
          <cell r="D10">
            <v>23.6</v>
          </cell>
          <cell r="E10">
            <v>68.777777777777771</v>
          </cell>
          <cell r="F10">
            <v>91</v>
          </cell>
          <cell r="G10">
            <v>50</v>
          </cell>
          <cell r="H10">
            <v>8.2799999999999994</v>
          </cell>
          <cell r="I10" t="str">
            <v>S</v>
          </cell>
          <cell r="J10">
            <v>37.800000000000004</v>
          </cell>
          <cell r="K10">
            <v>2.4</v>
          </cell>
        </row>
        <row r="11">
          <cell r="B11">
            <v>28.915384615384614</v>
          </cell>
          <cell r="C11">
            <v>32</v>
          </cell>
          <cell r="D11">
            <v>23.9</v>
          </cell>
          <cell r="E11">
            <v>60.92307692307692</v>
          </cell>
          <cell r="F11">
            <v>85</v>
          </cell>
          <cell r="G11">
            <v>45</v>
          </cell>
          <cell r="H11">
            <v>10.08</v>
          </cell>
          <cell r="I11" t="str">
            <v>S</v>
          </cell>
          <cell r="J11">
            <v>25.92</v>
          </cell>
          <cell r="K11">
            <v>0</v>
          </cell>
        </row>
        <row r="12">
          <cell r="B12">
            <v>28.016666666666669</v>
          </cell>
          <cell r="C12">
            <v>29.5</v>
          </cell>
          <cell r="D12">
            <v>25.8</v>
          </cell>
          <cell r="E12">
            <v>63.833333333333336</v>
          </cell>
          <cell r="F12">
            <v>77</v>
          </cell>
          <cell r="G12">
            <v>55</v>
          </cell>
          <cell r="H12">
            <v>9</v>
          </cell>
          <cell r="I12" t="str">
            <v>SE</v>
          </cell>
          <cell r="J12">
            <v>24.840000000000003</v>
          </cell>
          <cell r="K12">
            <v>0</v>
          </cell>
        </row>
        <row r="13">
          <cell r="B13">
            <v>26.599999999999998</v>
          </cell>
          <cell r="C13">
            <v>27.8</v>
          </cell>
          <cell r="D13">
            <v>23.6</v>
          </cell>
          <cell r="E13">
            <v>66.25</v>
          </cell>
          <cell r="F13">
            <v>77</v>
          </cell>
          <cell r="G13">
            <v>61</v>
          </cell>
          <cell r="H13">
            <v>6.48</v>
          </cell>
          <cell r="I13" t="str">
            <v>SE</v>
          </cell>
          <cell r="J13">
            <v>19.8</v>
          </cell>
          <cell r="K13">
            <v>0</v>
          </cell>
        </row>
        <row r="14">
          <cell r="B14">
            <v>30.041666666666668</v>
          </cell>
          <cell r="C14">
            <v>32.799999999999997</v>
          </cell>
          <cell r="D14">
            <v>24</v>
          </cell>
          <cell r="E14">
            <v>60.5</v>
          </cell>
          <cell r="F14">
            <v>80</v>
          </cell>
          <cell r="G14">
            <v>50</v>
          </cell>
          <cell r="H14">
            <v>9.3600000000000012</v>
          </cell>
          <cell r="I14" t="str">
            <v>N</v>
          </cell>
          <cell r="J14">
            <v>21.96</v>
          </cell>
          <cell r="K14">
            <v>0</v>
          </cell>
        </row>
        <row r="15">
          <cell r="B15">
            <v>31.263636363636365</v>
          </cell>
          <cell r="C15">
            <v>35.200000000000003</v>
          </cell>
          <cell r="D15">
            <v>25</v>
          </cell>
          <cell r="E15">
            <v>63.545454545454547</v>
          </cell>
          <cell r="F15">
            <v>85</v>
          </cell>
          <cell r="G15">
            <v>48</v>
          </cell>
          <cell r="H15">
            <v>10.44</v>
          </cell>
          <cell r="I15" t="str">
            <v>N</v>
          </cell>
          <cell r="J15">
            <v>20.16</v>
          </cell>
          <cell r="K15">
            <v>0</v>
          </cell>
        </row>
        <row r="16">
          <cell r="B16">
            <v>32.966666666666669</v>
          </cell>
          <cell r="C16">
            <v>34.9</v>
          </cell>
          <cell r="D16">
            <v>27.7</v>
          </cell>
          <cell r="E16">
            <v>58.916666666666664</v>
          </cell>
          <cell r="F16">
            <v>82</v>
          </cell>
          <cell r="G16">
            <v>48</v>
          </cell>
          <cell r="H16">
            <v>11.16</v>
          </cell>
          <cell r="I16" t="str">
            <v>N</v>
          </cell>
          <cell r="J16">
            <v>25.2</v>
          </cell>
          <cell r="K16">
            <v>0</v>
          </cell>
        </row>
        <row r="17">
          <cell r="B17">
            <v>32.661538461538456</v>
          </cell>
          <cell r="C17">
            <v>36</v>
          </cell>
          <cell r="D17">
            <v>26.5</v>
          </cell>
          <cell r="E17">
            <v>62.153846153846153</v>
          </cell>
          <cell r="F17">
            <v>85</v>
          </cell>
          <cell r="G17">
            <v>47</v>
          </cell>
          <cell r="H17">
            <v>12.6</v>
          </cell>
          <cell r="I17" t="str">
            <v>N</v>
          </cell>
          <cell r="J17">
            <v>29.880000000000003</v>
          </cell>
          <cell r="K17">
            <v>0</v>
          </cell>
        </row>
        <row r="18">
          <cell r="B18">
            <v>29.133333333333336</v>
          </cell>
          <cell r="C18">
            <v>32.299999999999997</v>
          </cell>
          <cell r="D18">
            <v>24.6</v>
          </cell>
          <cell r="E18">
            <v>73.5</v>
          </cell>
          <cell r="F18">
            <v>90</v>
          </cell>
          <cell r="G18">
            <v>60</v>
          </cell>
          <cell r="H18">
            <v>11.879999999999999</v>
          </cell>
          <cell r="I18" t="str">
            <v>N</v>
          </cell>
          <cell r="J18">
            <v>31.319999999999997</v>
          </cell>
          <cell r="K18">
            <v>6.8</v>
          </cell>
        </row>
        <row r="19">
          <cell r="B19">
            <v>29.830769230769228</v>
          </cell>
          <cell r="C19">
            <v>32.799999999999997</v>
          </cell>
          <cell r="D19">
            <v>24.6</v>
          </cell>
          <cell r="E19">
            <v>66.615384615384613</v>
          </cell>
          <cell r="F19">
            <v>94</v>
          </cell>
          <cell r="G19">
            <v>55</v>
          </cell>
          <cell r="H19">
            <v>8.2799999999999994</v>
          </cell>
          <cell r="I19" t="str">
            <v>N</v>
          </cell>
          <cell r="J19">
            <v>25.56</v>
          </cell>
          <cell r="K19">
            <v>0</v>
          </cell>
        </row>
        <row r="20">
          <cell r="B20">
            <v>29.475000000000001</v>
          </cell>
          <cell r="C20">
            <v>35.6</v>
          </cell>
          <cell r="D20">
            <v>24.1</v>
          </cell>
          <cell r="E20">
            <v>69</v>
          </cell>
          <cell r="F20">
            <v>91</v>
          </cell>
          <cell r="G20">
            <v>42</v>
          </cell>
          <cell r="H20">
            <v>19.440000000000001</v>
          </cell>
          <cell r="I20" t="str">
            <v>O</v>
          </cell>
          <cell r="J20">
            <v>51.12</v>
          </cell>
          <cell r="K20">
            <v>0</v>
          </cell>
        </row>
        <row r="21">
          <cell r="B21">
            <v>29.369230769230764</v>
          </cell>
          <cell r="C21">
            <v>32.799999999999997</v>
          </cell>
          <cell r="D21">
            <v>24</v>
          </cell>
          <cell r="E21">
            <v>67.615384615384613</v>
          </cell>
          <cell r="F21">
            <v>89</v>
          </cell>
          <cell r="G21">
            <v>54</v>
          </cell>
          <cell r="H21">
            <v>12.6</v>
          </cell>
          <cell r="I21" t="str">
            <v>N</v>
          </cell>
          <cell r="J21">
            <v>35.64</v>
          </cell>
          <cell r="K21">
            <v>0.2</v>
          </cell>
        </row>
        <row r="22">
          <cell r="B22">
            <v>26.069230769230767</v>
          </cell>
          <cell r="C22">
            <v>30.7</v>
          </cell>
          <cell r="D22">
            <v>21.6</v>
          </cell>
          <cell r="E22">
            <v>81.692307692307693</v>
          </cell>
          <cell r="F22">
            <v>92</v>
          </cell>
          <cell r="G22">
            <v>69</v>
          </cell>
          <cell r="H22">
            <v>21.96</v>
          </cell>
          <cell r="I22" t="str">
            <v>N</v>
          </cell>
          <cell r="J22">
            <v>46.800000000000004</v>
          </cell>
          <cell r="K22">
            <v>11.4</v>
          </cell>
        </row>
        <row r="23">
          <cell r="B23">
            <v>25.285714285714285</v>
          </cell>
          <cell r="C23">
            <v>28.4</v>
          </cell>
          <cell r="D23">
            <v>20.8</v>
          </cell>
          <cell r="E23">
            <v>69.428571428571431</v>
          </cell>
          <cell r="F23">
            <v>87</v>
          </cell>
          <cell r="G23">
            <v>55</v>
          </cell>
          <cell r="H23">
            <v>7.5600000000000005</v>
          </cell>
          <cell r="I23" t="str">
            <v>S</v>
          </cell>
          <cell r="J23">
            <v>23.759999999999998</v>
          </cell>
          <cell r="K23">
            <v>0</v>
          </cell>
        </row>
        <row r="24">
          <cell r="B24">
            <v>26.627777777777776</v>
          </cell>
          <cell r="C24">
            <v>31.1</v>
          </cell>
          <cell r="D24">
            <v>22</v>
          </cell>
          <cell r="E24">
            <v>73.111111111111114</v>
          </cell>
          <cell r="F24">
            <v>92</v>
          </cell>
          <cell r="G24">
            <v>52</v>
          </cell>
          <cell r="H24">
            <v>6.84</v>
          </cell>
          <cell r="I24" t="str">
            <v>SE</v>
          </cell>
          <cell r="J24">
            <v>14.4</v>
          </cell>
          <cell r="K24">
            <v>0</v>
          </cell>
        </row>
        <row r="25">
          <cell r="B25">
            <v>28.911764705882348</v>
          </cell>
          <cell r="C25">
            <v>33.200000000000003</v>
          </cell>
          <cell r="D25">
            <v>24</v>
          </cell>
          <cell r="E25">
            <v>67.17647058823529</v>
          </cell>
          <cell r="F25">
            <v>87</v>
          </cell>
          <cell r="G25">
            <v>50</v>
          </cell>
          <cell r="H25">
            <v>5.4</v>
          </cell>
          <cell r="I25" t="str">
            <v>SE</v>
          </cell>
          <cell r="J25">
            <v>19.8</v>
          </cell>
          <cell r="K25">
            <v>0</v>
          </cell>
        </row>
        <row r="26">
          <cell r="B26">
            <v>29.056250000000002</v>
          </cell>
          <cell r="C26">
            <v>33.200000000000003</v>
          </cell>
          <cell r="D26">
            <v>24.6</v>
          </cell>
          <cell r="E26">
            <v>69.75</v>
          </cell>
          <cell r="F26">
            <v>92</v>
          </cell>
          <cell r="G26">
            <v>53</v>
          </cell>
          <cell r="H26">
            <v>12.24</v>
          </cell>
          <cell r="I26" t="str">
            <v>NE</v>
          </cell>
          <cell r="J26">
            <v>30.6</v>
          </cell>
          <cell r="K26">
            <v>0</v>
          </cell>
        </row>
        <row r="27">
          <cell r="B27">
            <v>25.09</v>
          </cell>
          <cell r="C27">
            <v>27</v>
          </cell>
          <cell r="D27">
            <v>21</v>
          </cell>
          <cell r="E27">
            <v>81.5</v>
          </cell>
          <cell r="F27">
            <v>94</v>
          </cell>
          <cell r="G27">
            <v>75</v>
          </cell>
          <cell r="H27">
            <v>10.44</v>
          </cell>
          <cell r="I27" t="str">
            <v>N</v>
          </cell>
          <cell r="J27">
            <v>27</v>
          </cell>
          <cell r="K27">
            <v>0.6</v>
          </cell>
        </row>
        <row r="28">
          <cell r="B28">
            <v>27.569230769230771</v>
          </cell>
          <cell r="C28">
            <v>31</v>
          </cell>
          <cell r="D28">
            <v>23</v>
          </cell>
          <cell r="E28">
            <v>62.53846153846154</v>
          </cell>
          <cell r="F28">
            <v>88</v>
          </cell>
          <cell r="G28">
            <v>49</v>
          </cell>
          <cell r="H28">
            <v>6.48</v>
          </cell>
          <cell r="I28" t="str">
            <v>S</v>
          </cell>
          <cell r="J28">
            <v>18</v>
          </cell>
          <cell r="K28">
            <v>0</v>
          </cell>
        </row>
        <row r="29">
          <cell r="B29">
            <v>27.323529411764707</v>
          </cell>
          <cell r="C29">
            <v>31.9</v>
          </cell>
          <cell r="D29">
            <v>21</v>
          </cell>
          <cell r="E29">
            <v>61.058823529411768</v>
          </cell>
          <cell r="F29">
            <v>87</v>
          </cell>
          <cell r="G29">
            <v>42</v>
          </cell>
          <cell r="H29">
            <v>9</v>
          </cell>
          <cell r="I29" t="str">
            <v>S</v>
          </cell>
          <cell r="J29">
            <v>21.240000000000002</v>
          </cell>
          <cell r="K29">
            <v>0</v>
          </cell>
        </row>
        <row r="30">
          <cell r="B30">
            <v>29.712500000000002</v>
          </cell>
          <cell r="C30">
            <v>35.5</v>
          </cell>
          <cell r="D30">
            <v>22.4</v>
          </cell>
          <cell r="E30">
            <v>60.5625</v>
          </cell>
          <cell r="F30">
            <v>88</v>
          </cell>
          <cell r="G30">
            <v>39</v>
          </cell>
          <cell r="H30">
            <v>6.84</v>
          </cell>
          <cell r="I30" t="str">
            <v>L</v>
          </cell>
          <cell r="J30">
            <v>21.6</v>
          </cell>
          <cell r="K30">
            <v>0</v>
          </cell>
        </row>
        <row r="31">
          <cell r="B31">
            <v>31.57692307692308</v>
          </cell>
          <cell r="C31">
            <v>34.6</v>
          </cell>
          <cell r="D31">
            <v>25.9</v>
          </cell>
          <cell r="E31">
            <v>57.384615384615387</v>
          </cell>
          <cell r="F31">
            <v>79</v>
          </cell>
          <cell r="G31">
            <v>44</v>
          </cell>
          <cell r="H31">
            <v>12.96</v>
          </cell>
          <cell r="I31" t="str">
            <v>NE</v>
          </cell>
          <cell r="J31">
            <v>22.68</v>
          </cell>
          <cell r="K31">
            <v>0</v>
          </cell>
        </row>
        <row r="32">
          <cell r="B32">
            <v>29.915384615384614</v>
          </cell>
          <cell r="C32">
            <v>33</v>
          </cell>
          <cell r="D32">
            <v>24.9</v>
          </cell>
          <cell r="E32">
            <v>64</v>
          </cell>
          <cell r="F32">
            <v>86</v>
          </cell>
          <cell r="G32">
            <v>53</v>
          </cell>
          <cell r="H32">
            <v>11.16</v>
          </cell>
          <cell r="I32" t="str">
            <v>N</v>
          </cell>
          <cell r="J32">
            <v>24.48</v>
          </cell>
          <cell r="K32">
            <v>0</v>
          </cell>
        </row>
        <row r="33">
          <cell r="B33">
            <v>25.612500000000001</v>
          </cell>
          <cell r="C33">
            <v>28.4</v>
          </cell>
          <cell r="D33">
            <v>22.5</v>
          </cell>
          <cell r="E33">
            <v>82.625</v>
          </cell>
          <cell r="F33">
            <v>93</v>
          </cell>
          <cell r="G33">
            <v>68</v>
          </cell>
          <cell r="H33">
            <v>5.04</v>
          </cell>
          <cell r="I33" t="str">
            <v>S</v>
          </cell>
          <cell r="J33">
            <v>12.24</v>
          </cell>
          <cell r="K33">
            <v>11.2</v>
          </cell>
        </row>
        <row r="34">
          <cell r="B34">
            <v>25.669999999999998</v>
          </cell>
          <cell r="C34">
            <v>27.9</v>
          </cell>
          <cell r="D34">
            <v>24.2</v>
          </cell>
          <cell r="E34">
            <v>85.1</v>
          </cell>
          <cell r="F34">
            <v>93</v>
          </cell>
          <cell r="G34">
            <v>76</v>
          </cell>
          <cell r="H34">
            <v>4.32</v>
          </cell>
          <cell r="I34" t="str">
            <v>NE</v>
          </cell>
          <cell r="J34">
            <v>13.32</v>
          </cell>
          <cell r="K34">
            <v>15.6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35">
          <cell r="I35" t="str">
            <v>SE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20.229166666666664</v>
          </cell>
          <cell r="C5">
            <v>22.7</v>
          </cell>
          <cell r="D5">
            <v>19.100000000000001</v>
          </cell>
          <cell r="E5">
            <v>92.666666666666671</v>
          </cell>
          <cell r="F5">
            <v>98</v>
          </cell>
          <cell r="G5">
            <v>83</v>
          </cell>
          <cell r="H5">
            <v>21.96</v>
          </cell>
          <cell r="I5" t="str">
            <v>SE</v>
          </cell>
          <cell r="J5">
            <v>43.92</v>
          </cell>
          <cell r="K5">
            <v>26.799999999999997</v>
          </cell>
        </row>
        <row r="6">
          <cell r="B6">
            <v>24.095833333333331</v>
          </cell>
          <cell r="C6">
            <v>31.9</v>
          </cell>
          <cell r="D6">
            <v>18.2</v>
          </cell>
          <cell r="E6">
            <v>79.958333333333329</v>
          </cell>
          <cell r="F6">
            <v>98</v>
          </cell>
          <cell r="G6">
            <v>52</v>
          </cell>
          <cell r="H6">
            <v>13.32</v>
          </cell>
          <cell r="I6" t="str">
            <v>SE</v>
          </cell>
          <cell r="J6">
            <v>25.2</v>
          </cell>
          <cell r="K6">
            <v>0.60000000000000009</v>
          </cell>
        </row>
        <row r="7">
          <cell r="B7">
            <v>26.866666666666664</v>
          </cell>
          <cell r="C7">
            <v>33.9</v>
          </cell>
          <cell r="D7">
            <v>21.4</v>
          </cell>
          <cell r="E7">
            <v>74.208333333333329</v>
          </cell>
          <cell r="F7">
            <v>93</v>
          </cell>
          <cell r="G7">
            <v>47</v>
          </cell>
          <cell r="H7">
            <v>18.36</v>
          </cell>
          <cell r="I7" t="str">
            <v>SE</v>
          </cell>
          <cell r="J7">
            <v>34.92</v>
          </cell>
          <cell r="K7">
            <v>0</v>
          </cell>
        </row>
        <row r="8">
          <cell r="B8">
            <v>24.45</v>
          </cell>
          <cell r="C8">
            <v>30</v>
          </cell>
          <cell r="D8">
            <v>20.2</v>
          </cell>
          <cell r="E8">
            <v>76.541666666666671</v>
          </cell>
          <cell r="F8">
            <v>91</v>
          </cell>
          <cell r="G8">
            <v>56</v>
          </cell>
          <cell r="H8">
            <v>27</v>
          </cell>
          <cell r="I8" t="str">
            <v>SE</v>
          </cell>
          <cell r="J8">
            <v>61.2</v>
          </cell>
          <cell r="K8">
            <v>0</v>
          </cell>
        </row>
        <row r="9">
          <cell r="B9">
            <v>25.375</v>
          </cell>
          <cell r="C9">
            <v>31.4</v>
          </cell>
          <cell r="D9">
            <v>20.7</v>
          </cell>
          <cell r="E9">
            <v>71.875</v>
          </cell>
          <cell r="F9">
            <v>93</v>
          </cell>
          <cell r="G9">
            <v>49</v>
          </cell>
          <cell r="H9">
            <v>23.759999999999998</v>
          </cell>
          <cell r="I9" t="str">
            <v>SE</v>
          </cell>
          <cell r="J9">
            <v>39.6</v>
          </cell>
          <cell r="K9">
            <v>0</v>
          </cell>
        </row>
        <row r="10">
          <cell r="B10">
            <v>24.941666666666666</v>
          </cell>
          <cell r="C10">
            <v>30.9</v>
          </cell>
          <cell r="D10">
            <v>19.3</v>
          </cell>
          <cell r="E10">
            <v>67.75</v>
          </cell>
          <cell r="F10">
            <v>86</v>
          </cell>
          <cell r="G10">
            <v>47</v>
          </cell>
          <cell r="H10">
            <v>16.2</v>
          </cell>
          <cell r="I10" t="str">
            <v>SE</v>
          </cell>
          <cell r="J10">
            <v>27.36</v>
          </cell>
          <cell r="K10">
            <v>0</v>
          </cell>
        </row>
        <row r="11">
          <cell r="B11">
            <v>24.8</v>
          </cell>
          <cell r="C11">
            <v>27.6</v>
          </cell>
          <cell r="D11">
            <v>22</v>
          </cell>
          <cell r="E11">
            <v>71.166666666666671</v>
          </cell>
          <cell r="F11">
            <v>83</v>
          </cell>
          <cell r="G11">
            <v>61</v>
          </cell>
          <cell r="H11">
            <v>18.36</v>
          </cell>
          <cell r="I11" t="str">
            <v>SE</v>
          </cell>
          <cell r="J11">
            <v>30.6</v>
          </cell>
          <cell r="K11">
            <v>0</v>
          </cell>
        </row>
        <row r="12">
          <cell r="B12">
            <v>24.370833333333334</v>
          </cell>
          <cell r="C12">
            <v>29.6</v>
          </cell>
          <cell r="D12">
            <v>19.399999999999999</v>
          </cell>
          <cell r="E12">
            <v>66.625</v>
          </cell>
          <cell r="F12">
            <v>81</v>
          </cell>
          <cell r="G12">
            <v>50</v>
          </cell>
          <cell r="H12">
            <v>28.08</v>
          </cell>
          <cell r="I12" t="str">
            <v>SE</v>
          </cell>
          <cell r="J12">
            <v>47.16</v>
          </cell>
          <cell r="K12">
            <v>0</v>
          </cell>
        </row>
        <row r="13">
          <cell r="B13">
            <v>23.429166666666671</v>
          </cell>
          <cell r="C13">
            <v>27.5</v>
          </cell>
          <cell r="D13">
            <v>19.5</v>
          </cell>
          <cell r="E13">
            <v>71.666666666666671</v>
          </cell>
          <cell r="F13">
            <v>88</v>
          </cell>
          <cell r="G13">
            <v>57</v>
          </cell>
          <cell r="H13">
            <v>23.400000000000002</v>
          </cell>
          <cell r="I13" t="str">
            <v>SE</v>
          </cell>
          <cell r="J13">
            <v>46.080000000000005</v>
          </cell>
          <cell r="K13">
            <v>0</v>
          </cell>
        </row>
        <row r="14">
          <cell r="B14">
            <v>23.400000000000002</v>
          </cell>
          <cell r="C14">
            <v>28</v>
          </cell>
          <cell r="D14">
            <v>19.2</v>
          </cell>
          <cell r="E14">
            <v>79.625</v>
          </cell>
          <cell r="F14">
            <v>95</v>
          </cell>
          <cell r="G14">
            <v>63</v>
          </cell>
          <cell r="H14">
            <v>15.840000000000002</v>
          </cell>
          <cell r="I14" t="str">
            <v>SE</v>
          </cell>
          <cell r="J14">
            <v>25.56</v>
          </cell>
          <cell r="K14">
            <v>0</v>
          </cell>
        </row>
        <row r="15">
          <cell r="B15">
            <v>26.820833333333336</v>
          </cell>
          <cell r="C15">
            <v>35.4</v>
          </cell>
          <cell r="D15">
            <v>20.6</v>
          </cell>
          <cell r="E15">
            <v>71.5</v>
          </cell>
          <cell r="F15">
            <v>93</v>
          </cell>
          <cell r="G15">
            <v>40</v>
          </cell>
          <cell r="H15">
            <v>15.120000000000001</v>
          </cell>
          <cell r="I15" t="str">
            <v>SE</v>
          </cell>
          <cell r="J15">
            <v>28.44</v>
          </cell>
          <cell r="K15">
            <v>0</v>
          </cell>
        </row>
        <row r="16">
          <cell r="B16">
            <v>29.108333333333324</v>
          </cell>
          <cell r="C16">
            <v>36.299999999999997</v>
          </cell>
          <cell r="D16">
            <v>22.4</v>
          </cell>
          <cell r="E16">
            <v>59</v>
          </cell>
          <cell r="F16">
            <v>81</v>
          </cell>
          <cell r="G16">
            <v>34</v>
          </cell>
          <cell r="H16">
            <v>15.48</v>
          </cell>
          <cell r="I16" t="str">
            <v>SE</v>
          </cell>
          <cell r="J16">
            <v>30.96</v>
          </cell>
          <cell r="K16">
            <v>0</v>
          </cell>
        </row>
        <row r="17">
          <cell r="B17">
            <v>29.512499999999999</v>
          </cell>
          <cell r="C17">
            <v>37.299999999999997</v>
          </cell>
          <cell r="D17">
            <v>21.7</v>
          </cell>
          <cell r="E17">
            <v>56.416666666666664</v>
          </cell>
          <cell r="F17">
            <v>81</v>
          </cell>
          <cell r="G17">
            <v>33</v>
          </cell>
          <cell r="H17">
            <v>16.559999999999999</v>
          </cell>
          <cell r="I17" t="str">
            <v>SE</v>
          </cell>
          <cell r="J17">
            <v>33.840000000000003</v>
          </cell>
          <cell r="K17">
            <v>0</v>
          </cell>
        </row>
        <row r="18">
          <cell r="B18">
            <v>26.450000000000003</v>
          </cell>
          <cell r="C18">
            <v>31.3</v>
          </cell>
          <cell r="D18">
            <v>22.3</v>
          </cell>
          <cell r="E18">
            <v>79.5</v>
          </cell>
          <cell r="F18">
            <v>96</v>
          </cell>
          <cell r="G18">
            <v>49</v>
          </cell>
          <cell r="H18">
            <v>27</v>
          </cell>
          <cell r="I18" t="str">
            <v>SE</v>
          </cell>
          <cell r="J18">
            <v>61.2</v>
          </cell>
          <cell r="K18">
            <v>22</v>
          </cell>
        </row>
        <row r="19">
          <cell r="B19">
            <v>25.037499999999998</v>
          </cell>
          <cell r="C19">
            <v>30.9</v>
          </cell>
          <cell r="D19">
            <v>22.6</v>
          </cell>
          <cell r="E19">
            <v>88.875</v>
          </cell>
          <cell r="F19">
            <v>97</v>
          </cell>
          <cell r="G19">
            <v>64</v>
          </cell>
          <cell r="H19">
            <v>13.32</v>
          </cell>
          <cell r="I19" t="str">
            <v>SE</v>
          </cell>
          <cell r="J19">
            <v>21.96</v>
          </cell>
          <cell r="K19">
            <v>10.600000000000001</v>
          </cell>
        </row>
        <row r="20">
          <cell r="B20">
            <v>25.129166666666663</v>
          </cell>
          <cell r="C20">
            <v>33</v>
          </cell>
          <cell r="D20">
            <v>21.2</v>
          </cell>
          <cell r="E20">
            <v>89.208333333333329</v>
          </cell>
          <cell r="F20">
            <v>98</v>
          </cell>
          <cell r="G20">
            <v>56</v>
          </cell>
          <cell r="H20">
            <v>16.559999999999999</v>
          </cell>
          <cell r="I20" t="str">
            <v>SE</v>
          </cell>
          <cell r="J20">
            <v>47.519999999999996</v>
          </cell>
          <cell r="K20">
            <v>50.2</v>
          </cell>
        </row>
        <row r="21">
          <cell r="B21">
            <v>25.479166666666671</v>
          </cell>
          <cell r="C21">
            <v>30.7</v>
          </cell>
          <cell r="D21">
            <v>21.6</v>
          </cell>
          <cell r="E21">
            <v>81.083333333333329</v>
          </cell>
          <cell r="F21">
            <v>97</v>
          </cell>
          <cell r="G21">
            <v>59</v>
          </cell>
          <cell r="H21">
            <v>20.16</v>
          </cell>
          <cell r="I21" t="str">
            <v>SE</v>
          </cell>
          <cell r="J21">
            <v>34.56</v>
          </cell>
          <cell r="K21">
            <v>0</v>
          </cell>
        </row>
        <row r="22">
          <cell r="B22">
            <v>23.608333333333331</v>
          </cell>
          <cell r="C22">
            <v>29.2</v>
          </cell>
          <cell r="D22">
            <v>17.899999999999999</v>
          </cell>
          <cell r="E22">
            <v>88.75</v>
          </cell>
          <cell r="F22">
            <v>98</v>
          </cell>
          <cell r="G22">
            <v>73</v>
          </cell>
          <cell r="H22">
            <v>21.96</v>
          </cell>
          <cell r="I22" t="str">
            <v>SE</v>
          </cell>
          <cell r="J22">
            <v>69.84</v>
          </cell>
          <cell r="K22">
            <v>40.200000000000003</v>
          </cell>
        </row>
        <row r="23">
          <cell r="B23">
            <v>22.929166666666671</v>
          </cell>
          <cell r="C23">
            <v>29.3</v>
          </cell>
          <cell r="D23">
            <v>18.899999999999999</v>
          </cell>
          <cell r="E23">
            <v>78.375</v>
          </cell>
          <cell r="F23">
            <v>95</v>
          </cell>
          <cell r="G23">
            <v>51</v>
          </cell>
          <cell r="H23">
            <v>11.16</v>
          </cell>
          <cell r="I23" t="str">
            <v>SE</v>
          </cell>
          <cell r="J23">
            <v>27.720000000000002</v>
          </cell>
          <cell r="K23">
            <v>0</v>
          </cell>
        </row>
        <row r="24">
          <cell r="B24">
            <v>23.104166666666668</v>
          </cell>
          <cell r="C24">
            <v>29.2</v>
          </cell>
          <cell r="D24">
            <v>18</v>
          </cell>
          <cell r="E24">
            <v>74.416666666666671</v>
          </cell>
          <cell r="F24">
            <v>92</v>
          </cell>
          <cell r="G24">
            <v>53</v>
          </cell>
          <cell r="H24">
            <v>20.16</v>
          </cell>
          <cell r="I24" t="str">
            <v>SE</v>
          </cell>
          <cell r="J24">
            <v>33.119999999999997</v>
          </cell>
          <cell r="K24">
            <v>0</v>
          </cell>
        </row>
        <row r="25">
          <cell r="B25">
            <v>24.941666666666663</v>
          </cell>
          <cell r="C25">
            <v>30.4</v>
          </cell>
          <cell r="D25">
            <v>19.3</v>
          </cell>
          <cell r="E25">
            <v>66.458333333333329</v>
          </cell>
          <cell r="F25">
            <v>87</v>
          </cell>
          <cell r="G25">
            <v>44</v>
          </cell>
          <cell r="H25">
            <v>18.720000000000002</v>
          </cell>
          <cell r="I25" t="str">
            <v>SE</v>
          </cell>
          <cell r="J25">
            <v>31.680000000000003</v>
          </cell>
          <cell r="K25">
            <v>0</v>
          </cell>
        </row>
        <row r="26">
          <cell r="B26">
            <v>26.016666666666666</v>
          </cell>
          <cell r="C26">
            <v>32.9</v>
          </cell>
          <cell r="D26">
            <v>21</v>
          </cell>
          <cell r="E26">
            <v>71.666666666666671</v>
          </cell>
          <cell r="F26">
            <v>96</v>
          </cell>
          <cell r="G26">
            <v>52</v>
          </cell>
          <cell r="H26">
            <v>25.56</v>
          </cell>
          <cell r="I26" t="str">
            <v>SE</v>
          </cell>
          <cell r="J26">
            <v>46.800000000000004</v>
          </cell>
          <cell r="K26">
            <v>16.399999999999999</v>
          </cell>
        </row>
        <row r="27">
          <cell r="B27">
            <v>22.883333333333329</v>
          </cell>
          <cell r="C27">
            <v>24.9</v>
          </cell>
          <cell r="D27">
            <v>21.2</v>
          </cell>
          <cell r="E27">
            <v>91.583333333333329</v>
          </cell>
          <cell r="F27">
            <v>97</v>
          </cell>
          <cell r="G27">
            <v>79</v>
          </cell>
          <cell r="H27">
            <v>11.879999999999999</v>
          </cell>
          <cell r="I27" t="str">
            <v>SE</v>
          </cell>
          <cell r="J27">
            <v>46.800000000000004</v>
          </cell>
          <cell r="K27">
            <v>31.000000000000004</v>
          </cell>
        </row>
        <row r="28">
          <cell r="B28">
            <v>24.483333333333334</v>
          </cell>
          <cell r="C28">
            <v>29.4</v>
          </cell>
          <cell r="D28">
            <v>21.2</v>
          </cell>
          <cell r="E28">
            <v>79.541666666666671</v>
          </cell>
          <cell r="F28">
            <v>98</v>
          </cell>
          <cell r="G28">
            <v>55</v>
          </cell>
          <cell r="H28">
            <v>15.840000000000002</v>
          </cell>
          <cell r="I28" t="str">
            <v>SE</v>
          </cell>
          <cell r="J28">
            <v>31.680000000000003</v>
          </cell>
          <cell r="K28">
            <v>8.6</v>
          </cell>
        </row>
        <row r="29">
          <cell r="B29">
            <v>24.787499999999994</v>
          </cell>
          <cell r="C29">
            <v>31.4</v>
          </cell>
          <cell r="D29">
            <v>19.600000000000001</v>
          </cell>
          <cell r="E29">
            <v>70.958333333333329</v>
          </cell>
          <cell r="F29">
            <v>90</v>
          </cell>
          <cell r="G29">
            <v>43</v>
          </cell>
          <cell r="H29">
            <v>10.8</v>
          </cell>
          <cell r="I29" t="str">
            <v>SE</v>
          </cell>
          <cell r="J29">
            <v>21.96</v>
          </cell>
          <cell r="K29">
            <v>0</v>
          </cell>
        </row>
        <row r="30">
          <cell r="B30">
            <v>26.0625</v>
          </cell>
          <cell r="C30">
            <v>32.200000000000003</v>
          </cell>
          <cell r="D30">
            <v>21.2</v>
          </cell>
          <cell r="E30">
            <v>72.833333333333329</v>
          </cell>
          <cell r="F30">
            <v>92</v>
          </cell>
          <cell r="G30">
            <v>52</v>
          </cell>
          <cell r="H30">
            <v>21.96</v>
          </cell>
          <cell r="I30" t="str">
            <v>SE</v>
          </cell>
          <cell r="J30">
            <v>37.440000000000005</v>
          </cell>
          <cell r="K30">
            <v>0</v>
          </cell>
        </row>
        <row r="31">
          <cell r="B31">
            <v>26.25</v>
          </cell>
          <cell r="C31">
            <v>32.4</v>
          </cell>
          <cell r="D31">
            <v>20.6</v>
          </cell>
          <cell r="E31">
            <v>66.208333333333329</v>
          </cell>
          <cell r="F31">
            <v>84</v>
          </cell>
          <cell r="G31">
            <v>46</v>
          </cell>
          <cell r="H31">
            <v>20.88</v>
          </cell>
          <cell r="I31" t="str">
            <v>SE</v>
          </cell>
          <cell r="J31">
            <v>35.64</v>
          </cell>
          <cell r="K31">
            <v>0</v>
          </cell>
        </row>
        <row r="32">
          <cell r="B32">
            <v>27.741666666666671</v>
          </cell>
          <cell r="C32">
            <v>34.4</v>
          </cell>
          <cell r="D32">
            <v>22.2</v>
          </cell>
          <cell r="E32">
            <v>63.75</v>
          </cell>
          <cell r="F32">
            <v>89</v>
          </cell>
          <cell r="G32">
            <v>39</v>
          </cell>
          <cell r="H32">
            <v>18.720000000000002</v>
          </cell>
          <cell r="I32" t="str">
            <v>SE</v>
          </cell>
          <cell r="J32">
            <v>37.440000000000005</v>
          </cell>
          <cell r="K32">
            <v>0</v>
          </cell>
        </row>
        <row r="33">
          <cell r="B33">
            <v>25.049999999999994</v>
          </cell>
          <cell r="C33">
            <v>31.4</v>
          </cell>
          <cell r="D33">
            <v>22.2</v>
          </cell>
          <cell r="E33">
            <v>81.083333333333329</v>
          </cell>
          <cell r="F33">
            <v>96</v>
          </cell>
          <cell r="G33">
            <v>56</v>
          </cell>
          <cell r="H33">
            <v>17.64</v>
          </cell>
          <cell r="I33" t="str">
            <v>SE</v>
          </cell>
          <cell r="J33">
            <v>43.92</v>
          </cell>
          <cell r="K33">
            <v>3.4</v>
          </cell>
        </row>
        <row r="34">
          <cell r="B34">
            <v>24.9375</v>
          </cell>
          <cell r="C34">
            <v>31.6</v>
          </cell>
          <cell r="D34">
            <v>21.9</v>
          </cell>
          <cell r="E34">
            <v>85.666666666666671</v>
          </cell>
          <cell r="F34">
            <v>97</v>
          </cell>
          <cell r="G34">
            <v>57</v>
          </cell>
          <cell r="H34">
            <v>17.64</v>
          </cell>
          <cell r="I34" t="str">
            <v>SE</v>
          </cell>
          <cell r="J34">
            <v>61.2</v>
          </cell>
          <cell r="K34">
            <v>4.2</v>
          </cell>
        </row>
      </sheetData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28.795833333333334</v>
          </cell>
          <cell r="C5">
            <v>36.4</v>
          </cell>
          <cell r="D5">
            <v>23.1</v>
          </cell>
          <cell r="E5">
            <v>72.541666666666671</v>
          </cell>
          <cell r="F5">
            <v>95</v>
          </cell>
          <cell r="G5">
            <v>44</v>
          </cell>
          <cell r="H5">
            <v>21.6</v>
          </cell>
          <cell r="I5" t="str">
            <v>N</v>
          </cell>
          <cell r="J5">
            <v>49.32</v>
          </cell>
          <cell r="K5">
            <v>28.8</v>
          </cell>
        </row>
        <row r="6">
          <cell r="B6">
            <v>26.466666666666665</v>
          </cell>
          <cell r="C6">
            <v>33</v>
          </cell>
          <cell r="D6">
            <v>22.3</v>
          </cell>
          <cell r="E6">
            <v>80.083333333333329</v>
          </cell>
          <cell r="F6">
            <v>95</v>
          </cell>
          <cell r="G6">
            <v>54</v>
          </cell>
          <cell r="H6">
            <v>18.720000000000002</v>
          </cell>
          <cell r="I6" t="str">
            <v>N</v>
          </cell>
          <cell r="J6">
            <v>35.64</v>
          </cell>
          <cell r="K6">
            <v>0.4</v>
          </cell>
        </row>
        <row r="7">
          <cell r="B7">
            <v>29.466666666666672</v>
          </cell>
          <cell r="C7">
            <v>35.4</v>
          </cell>
          <cell r="D7">
            <v>24.4</v>
          </cell>
          <cell r="E7">
            <v>72.791666666666671</v>
          </cell>
          <cell r="F7">
            <v>93</v>
          </cell>
          <cell r="G7">
            <v>46</v>
          </cell>
          <cell r="H7">
            <v>16.920000000000002</v>
          </cell>
          <cell r="I7" t="str">
            <v>N</v>
          </cell>
          <cell r="J7">
            <v>37.800000000000004</v>
          </cell>
          <cell r="K7">
            <v>0.4</v>
          </cell>
        </row>
        <row r="8">
          <cell r="B8">
            <v>24.962499999999995</v>
          </cell>
          <cell r="C8">
            <v>30.6</v>
          </cell>
          <cell r="D8">
            <v>22.3</v>
          </cell>
          <cell r="E8">
            <v>86.083333333333329</v>
          </cell>
          <cell r="F8">
            <v>94</v>
          </cell>
          <cell r="G8">
            <v>62</v>
          </cell>
          <cell r="H8">
            <v>18.36</v>
          </cell>
          <cell r="I8" t="str">
            <v>NE</v>
          </cell>
          <cell r="J8">
            <v>33.480000000000004</v>
          </cell>
          <cell r="K8">
            <v>17.400000000000002</v>
          </cell>
        </row>
        <row r="9">
          <cell r="B9">
            <v>26.570833333333329</v>
          </cell>
          <cell r="C9">
            <v>32.200000000000003</v>
          </cell>
          <cell r="D9">
            <v>23.1</v>
          </cell>
          <cell r="E9">
            <v>80.958333333333329</v>
          </cell>
          <cell r="F9">
            <v>95</v>
          </cell>
          <cell r="G9">
            <v>51</v>
          </cell>
          <cell r="H9">
            <v>15.840000000000002</v>
          </cell>
          <cell r="I9" t="str">
            <v>NO</v>
          </cell>
          <cell r="J9">
            <v>30.240000000000002</v>
          </cell>
          <cell r="K9">
            <v>0</v>
          </cell>
        </row>
        <row r="10">
          <cell r="B10">
            <v>25.333333333333329</v>
          </cell>
          <cell r="C10">
            <v>31.4</v>
          </cell>
          <cell r="D10">
            <v>23.4</v>
          </cell>
          <cell r="E10">
            <v>89.583333333333329</v>
          </cell>
          <cell r="F10">
            <v>96</v>
          </cell>
          <cell r="G10">
            <v>65</v>
          </cell>
          <cell r="H10">
            <v>12.96</v>
          </cell>
          <cell r="I10" t="str">
            <v>L</v>
          </cell>
          <cell r="J10">
            <v>27</v>
          </cell>
          <cell r="K10">
            <v>20.399999999999999</v>
          </cell>
        </row>
        <row r="11">
          <cell r="B11">
            <v>25.587500000000002</v>
          </cell>
          <cell r="C11">
            <v>30.7</v>
          </cell>
          <cell r="D11">
            <v>22.2</v>
          </cell>
          <cell r="E11">
            <v>86.208333333333329</v>
          </cell>
          <cell r="F11">
            <v>96</v>
          </cell>
          <cell r="G11">
            <v>66</v>
          </cell>
          <cell r="H11">
            <v>18.36</v>
          </cell>
          <cell r="I11" t="str">
            <v>SO</v>
          </cell>
          <cell r="J11">
            <v>50.76</v>
          </cell>
          <cell r="K11">
            <v>26.2</v>
          </cell>
        </row>
        <row r="12">
          <cell r="B12">
            <v>25.820833333333336</v>
          </cell>
          <cell r="C12">
            <v>31.3</v>
          </cell>
          <cell r="D12">
            <v>22</v>
          </cell>
          <cell r="E12">
            <v>82.416666666666671</v>
          </cell>
          <cell r="F12">
            <v>96</v>
          </cell>
          <cell r="G12">
            <v>60</v>
          </cell>
          <cell r="H12">
            <v>14.76</v>
          </cell>
          <cell r="I12" t="str">
            <v>SE</v>
          </cell>
          <cell r="J12">
            <v>37.440000000000005</v>
          </cell>
          <cell r="K12">
            <v>6.6</v>
          </cell>
        </row>
        <row r="13">
          <cell r="B13">
            <v>26.741666666666664</v>
          </cell>
          <cell r="C13">
            <v>31.1</v>
          </cell>
          <cell r="D13">
            <v>22.5</v>
          </cell>
          <cell r="E13">
            <v>75.875</v>
          </cell>
          <cell r="F13">
            <v>93</v>
          </cell>
          <cell r="G13">
            <v>58</v>
          </cell>
          <cell r="H13">
            <v>13.32</v>
          </cell>
          <cell r="I13" t="str">
            <v>SE</v>
          </cell>
          <cell r="J13">
            <v>24.12</v>
          </cell>
          <cell r="K13">
            <v>0</v>
          </cell>
        </row>
        <row r="14">
          <cell r="B14">
            <v>27.537499999999998</v>
          </cell>
          <cell r="C14">
            <v>34.9</v>
          </cell>
          <cell r="D14">
            <v>21.3</v>
          </cell>
          <cell r="E14">
            <v>75.916666666666671</v>
          </cell>
          <cell r="F14">
            <v>96</v>
          </cell>
          <cell r="G14">
            <v>47</v>
          </cell>
          <cell r="H14">
            <v>13.68</v>
          </cell>
          <cell r="I14" t="str">
            <v>SO</v>
          </cell>
          <cell r="J14">
            <v>25.92</v>
          </cell>
          <cell r="K14">
            <v>0</v>
          </cell>
        </row>
        <row r="15">
          <cell r="B15">
            <v>29.629166666666663</v>
          </cell>
          <cell r="C15">
            <v>35.6</v>
          </cell>
          <cell r="D15">
            <v>25.4</v>
          </cell>
          <cell r="E15">
            <v>73.458333333333329</v>
          </cell>
          <cell r="F15">
            <v>93</v>
          </cell>
          <cell r="G15">
            <v>47</v>
          </cell>
          <cell r="H15">
            <v>19.079999999999998</v>
          </cell>
          <cell r="I15" t="str">
            <v>N</v>
          </cell>
          <cell r="J15">
            <v>32.4</v>
          </cell>
          <cell r="K15">
            <v>0</v>
          </cell>
        </row>
        <row r="16">
          <cell r="B16">
            <v>30.383333333333329</v>
          </cell>
          <cell r="C16">
            <v>36.299999999999997</v>
          </cell>
          <cell r="D16">
            <v>25.4</v>
          </cell>
          <cell r="E16">
            <v>72</v>
          </cell>
          <cell r="F16">
            <v>93</v>
          </cell>
          <cell r="G16">
            <v>45</v>
          </cell>
          <cell r="H16">
            <v>16.2</v>
          </cell>
          <cell r="I16" t="str">
            <v>N</v>
          </cell>
          <cell r="J16">
            <v>35.64</v>
          </cell>
          <cell r="K16">
            <v>0</v>
          </cell>
        </row>
        <row r="17">
          <cell r="B17">
            <v>31.024999999999995</v>
          </cell>
          <cell r="C17">
            <v>37.6</v>
          </cell>
          <cell r="D17">
            <v>25.5</v>
          </cell>
          <cell r="E17">
            <v>70.708333333333329</v>
          </cell>
          <cell r="F17">
            <v>94</v>
          </cell>
          <cell r="G17">
            <v>41</v>
          </cell>
          <cell r="H17">
            <v>16.2</v>
          </cell>
          <cell r="I17" t="str">
            <v>NO</v>
          </cell>
          <cell r="J17">
            <v>35.64</v>
          </cell>
          <cell r="K17">
            <v>0</v>
          </cell>
        </row>
        <row r="18">
          <cell r="B18">
            <v>27.25833333333334</v>
          </cell>
          <cell r="C18">
            <v>33.9</v>
          </cell>
          <cell r="D18">
            <v>24</v>
          </cell>
          <cell r="E18">
            <v>81.708333333333329</v>
          </cell>
          <cell r="F18">
            <v>95</v>
          </cell>
          <cell r="G18">
            <v>55</v>
          </cell>
          <cell r="H18">
            <v>18.720000000000002</v>
          </cell>
          <cell r="I18" t="str">
            <v>N</v>
          </cell>
          <cell r="J18">
            <v>36.72</v>
          </cell>
          <cell r="K18">
            <v>6.8</v>
          </cell>
        </row>
        <row r="19">
          <cell r="B19">
            <v>26.687500000000004</v>
          </cell>
          <cell r="C19">
            <v>32.4</v>
          </cell>
          <cell r="D19">
            <v>23.9</v>
          </cell>
          <cell r="E19">
            <v>83.958333333333329</v>
          </cell>
          <cell r="F19">
            <v>96</v>
          </cell>
          <cell r="G19">
            <v>60</v>
          </cell>
          <cell r="H19">
            <v>12.24</v>
          </cell>
          <cell r="I19" t="str">
            <v>SO</v>
          </cell>
          <cell r="J19">
            <v>22.68</v>
          </cell>
          <cell r="K19">
            <v>0</v>
          </cell>
        </row>
        <row r="20">
          <cell r="B20">
            <v>25.816666666666666</v>
          </cell>
          <cell r="C20">
            <v>31.5</v>
          </cell>
          <cell r="D20">
            <v>23.1</v>
          </cell>
          <cell r="E20">
            <v>91.208333333333329</v>
          </cell>
          <cell r="F20">
            <v>95</v>
          </cell>
          <cell r="G20">
            <v>70</v>
          </cell>
          <cell r="H20">
            <v>21.6</v>
          </cell>
          <cell r="I20" t="str">
            <v>O</v>
          </cell>
          <cell r="J20">
            <v>34.200000000000003</v>
          </cell>
          <cell r="K20">
            <v>57.20000000000001</v>
          </cell>
        </row>
        <row r="21">
          <cell r="B21">
            <v>26.658333333333331</v>
          </cell>
          <cell r="C21">
            <v>32.700000000000003</v>
          </cell>
          <cell r="D21">
            <v>23.3</v>
          </cell>
          <cell r="E21">
            <v>84.458333333333329</v>
          </cell>
          <cell r="F21">
            <v>95</v>
          </cell>
          <cell r="G21">
            <v>59</v>
          </cell>
          <cell r="H21">
            <v>19.079999999999998</v>
          </cell>
          <cell r="I21" t="str">
            <v>N</v>
          </cell>
          <cell r="J21">
            <v>60.12</v>
          </cell>
          <cell r="K21">
            <v>7.6</v>
          </cell>
        </row>
        <row r="22">
          <cell r="B22">
            <v>26.375</v>
          </cell>
          <cell r="C22">
            <v>33.4</v>
          </cell>
          <cell r="D22">
            <v>22.4</v>
          </cell>
          <cell r="E22">
            <v>84.791666666666671</v>
          </cell>
          <cell r="F22">
            <v>95</v>
          </cell>
          <cell r="G22">
            <v>58</v>
          </cell>
          <cell r="H22">
            <v>29.52</v>
          </cell>
          <cell r="I22" t="str">
            <v>NE</v>
          </cell>
          <cell r="J22">
            <v>58.680000000000007</v>
          </cell>
          <cell r="K22">
            <v>15.8</v>
          </cell>
        </row>
        <row r="23">
          <cell r="B23">
            <v>22.225000000000005</v>
          </cell>
          <cell r="C23">
            <v>26</v>
          </cell>
          <cell r="D23">
            <v>20.100000000000001</v>
          </cell>
          <cell r="E23">
            <v>87.708333333333329</v>
          </cell>
          <cell r="F23">
            <v>95</v>
          </cell>
          <cell r="G23">
            <v>71</v>
          </cell>
          <cell r="H23">
            <v>23.759999999999998</v>
          </cell>
          <cell r="I23" t="str">
            <v>S</v>
          </cell>
          <cell r="J23">
            <v>47.16</v>
          </cell>
          <cell r="K23">
            <v>6.6000000000000005</v>
          </cell>
        </row>
        <row r="24">
          <cell r="B24">
            <v>25.150000000000002</v>
          </cell>
          <cell r="C24">
            <v>30.4</v>
          </cell>
          <cell r="D24">
            <v>22.9</v>
          </cell>
          <cell r="E24">
            <v>87.458333333333329</v>
          </cell>
          <cell r="F24">
            <v>95</v>
          </cell>
          <cell r="G24">
            <v>62</v>
          </cell>
          <cell r="H24">
            <v>8.2799999999999994</v>
          </cell>
          <cell r="I24" t="str">
            <v>S</v>
          </cell>
          <cell r="J24">
            <v>24.840000000000003</v>
          </cell>
          <cell r="K24">
            <v>19.999999999999996</v>
          </cell>
        </row>
        <row r="25">
          <cell r="B25">
            <v>27.362499999999997</v>
          </cell>
          <cell r="C25">
            <v>34.1</v>
          </cell>
          <cell r="D25">
            <v>23.5</v>
          </cell>
          <cell r="E25">
            <v>81.583333333333329</v>
          </cell>
          <cell r="F25">
            <v>95</v>
          </cell>
          <cell r="G25">
            <v>52</v>
          </cell>
          <cell r="H25">
            <v>13.32</v>
          </cell>
          <cell r="I25" t="str">
            <v>NE</v>
          </cell>
          <cell r="J25">
            <v>30.96</v>
          </cell>
          <cell r="K25">
            <v>0.2</v>
          </cell>
        </row>
        <row r="26">
          <cell r="B26">
            <v>27.787499999999998</v>
          </cell>
          <cell r="C26">
            <v>33.299999999999997</v>
          </cell>
          <cell r="D26">
            <v>24.4</v>
          </cell>
          <cell r="E26">
            <v>78.875</v>
          </cell>
          <cell r="F26">
            <v>94</v>
          </cell>
          <cell r="G26">
            <v>54</v>
          </cell>
          <cell r="H26">
            <v>20.88</v>
          </cell>
          <cell r="I26" t="str">
            <v>N</v>
          </cell>
          <cell r="J26">
            <v>41.4</v>
          </cell>
          <cell r="K26">
            <v>0</v>
          </cell>
        </row>
        <row r="27">
          <cell r="B27">
            <v>25.095833333333342</v>
          </cell>
          <cell r="C27">
            <v>28.5</v>
          </cell>
          <cell r="D27">
            <v>21.8</v>
          </cell>
          <cell r="E27">
            <v>88.125</v>
          </cell>
          <cell r="F27">
            <v>96</v>
          </cell>
          <cell r="G27">
            <v>76</v>
          </cell>
          <cell r="H27">
            <v>16.920000000000002</v>
          </cell>
          <cell r="I27" t="str">
            <v>N</v>
          </cell>
          <cell r="J27">
            <v>32.76</v>
          </cell>
          <cell r="K27">
            <v>70.600000000000009</v>
          </cell>
        </row>
        <row r="28">
          <cell r="B28">
            <v>25.96842105263158</v>
          </cell>
          <cell r="C28">
            <v>30</v>
          </cell>
          <cell r="D28">
            <v>23.4</v>
          </cell>
          <cell r="E28">
            <v>78.78947368421052</v>
          </cell>
          <cell r="F28">
            <v>95</v>
          </cell>
          <cell r="G28">
            <v>55</v>
          </cell>
          <cell r="H28">
            <v>11.16</v>
          </cell>
          <cell r="I28" t="str">
            <v>S</v>
          </cell>
          <cell r="J28">
            <v>25.2</v>
          </cell>
          <cell r="K28">
            <v>2.8</v>
          </cell>
        </row>
        <row r="29">
          <cell r="B29">
            <v>26.066666666666666</v>
          </cell>
          <cell r="C29">
            <v>31.9</v>
          </cell>
          <cell r="D29">
            <v>22.2</v>
          </cell>
          <cell r="E29">
            <v>76.375</v>
          </cell>
          <cell r="F29">
            <v>95</v>
          </cell>
          <cell r="G29">
            <v>51</v>
          </cell>
          <cell r="H29">
            <v>16.920000000000002</v>
          </cell>
          <cell r="I29" t="str">
            <v>SE</v>
          </cell>
          <cell r="J29">
            <v>27.36</v>
          </cell>
          <cell r="K29">
            <v>0</v>
          </cell>
        </row>
        <row r="30">
          <cell r="B30">
            <v>28.095833333333335</v>
          </cell>
          <cell r="C30">
            <v>35.6</v>
          </cell>
          <cell r="D30">
            <v>22.9</v>
          </cell>
          <cell r="E30">
            <v>74.958333333333329</v>
          </cell>
          <cell r="F30">
            <v>95</v>
          </cell>
          <cell r="G30">
            <v>46</v>
          </cell>
          <cell r="H30">
            <v>8.64</v>
          </cell>
          <cell r="I30" t="str">
            <v>S</v>
          </cell>
          <cell r="J30">
            <v>29.880000000000003</v>
          </cell>
          <cell r="K30">
            <v>0.8</v>
          </cell>
        </row>
        <row r="31">
          <cell r="B31">
            <v>27.625000000000004</v>
          </cell>
          <cell r="C31">
            <v>34.1</v>
          </cell>
          <cell r="D31">
            <v>24.9</v>
          </cell>
          <cell r="E31">
            <v>81.75</v>
          </cell>
          <cell r="F31">
            <v>94</v>
          </cell>
          <cell r="G31">
            <v>56</v>
          </cell>
          <cell r="H31">
            <v>17.64</v>
          </cell>
          <cell r="I31" t="str">
            <v>L</v>
          </cell>
          <cell r="J31">
            <v>47.88</v>
          </cell>
          <cell r="K31">
            <v>18.599999999999998</v>
          </cell>
        </row>
        <row r="32">
          <cell r="B32">
            <v>28.325000000000006</v>
          </cell>
          <cell r="C32">
            <v>33.299999999999997</v>
          </cell>
          <cell r="D32">
            <v>24.2</v>
          </cell>
          <cell r="E32">
            <v>76.333333333333329</v>
          </cell>
          <cell r="F32">
            <v>94</v>
          </cell>
          <cell r="G32">
            <v>52</v>
          </cell>
          <cell r="H32">
            <v>20.52</v>
          </cell>
          <cell r="I32" t="str">
            <v>N</v>
          </cell>
          <cell r="J32">
            <v>32.4</v>
          </cell>
          <cell r="K32">
            <v>0</v>
          </cell>
        </row>
        <row r="33">
          <cell r="B33">
            <v>25.312500000000004</v>
          </cell>
          <cell r="C33">
            <v>30.3</v>
          </cell>
          <cell r="D33">
            <v>21.7</v>
          </cell>
          <cell r="E33">
            <v>85.75</v>
          </cell>
          <cell r="F33">
            <v>95</v>
          </cell>
          <cell r="G33">
            <v>66</v>
          </cell>
          <cell r="H33">
            <v>12.6</v>
          </cell>
          <cell r="I33" t="str">
            <v>SE</v>
          </cell>
          <cell r="J33">
            <v>44.28</v>
          </cell>
          <cell r="K33">
            <v>6</v>
          </cell>
        </row>
        <row r="34">
          <cell r="B34">
            <v>26.449999999999992</v>
          </cell>
          <cell r="C34">
            <v>30.3</v>
          </cell>
          <cell r="D34">
            <v>23.3</v>
          </cell>
          <cell r="E34">
            <v>84.25</v>
          </cell>
          <cell r="F34">
            <v>94</v>
          </cell>
          <cell r="G34">
            <v>65</v>
          </cell>
          <cell r="H34">
            <v>20.52</v>
          </cell>
          <cell r="I34" t="str">
            <v>NO</v>
          </cell>
          <cell r="J34">
            <v>36</v>
          </cell>
          <cell r="K34">
            <v>5.4</v>
          </cell>
        </row>
      </sheetData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NovaAlvorada_2018"/>
    </sheetNames>
    <sheetDataSet>
      <sheetData sheetId="0" refreshError="1"/>
      <sheetData sheetId="1" refreshError="1"/>
      <sheetData sheetId="2" refreshError="1"/>
      <sheetData sheetId="3" refreshError="1"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23.0625</v>
          </cell>
          <cell r="C5">
            <v>29.3</v>
          </cell>
          <cell r="D5">
            <v>20.6</v>
          </cell>
          <cell r="E5">
            <v>79.958333333333329</v>
          </cell>
          <cell r="F5">
            <v>86</v>
          </cell>
          <cell r="G5">
            <v>72</v>
          </cell>
          <cell r="H5">
            <v>21.96</v>
          </cell>
          <cell r="I5" t="str">
            <v>NE</v>
          </cell>
          <cell r="J5">
            <v>61.560000000000009</v>
          </cell>
          <cell r="K5">
            <v>36</v>
          </cell>
        </row>
        <row r="6">
          <cell r="B6">
            <v>25.029166666666665</v>
          </cell>
          <cell r="C6">
            <v>32</v>
          </cell>
          <cell r="D6">
            <v>20.3</v>
          </cell>
          <cell r="E6">
            <v>80.375</v>
          </cell>
          <cell r="F6">
            <v>88</v>
          </cell>
          <cell r="G6">
            <v>63</v>
          </cell>
          <cell r="H6">
            <v>11.879999999999999</v>
          </cell>
          <cell r="I6" t="str">
            <v>NE</v>
          </cell>
          <cell r="J6">
            <v>23.400000000000002</v>
          </cell>
          <cell r="K6">
            <v>0.2</v>
          </cell>
        </row>
        <row r="7">
          <cell r="B7">
            <v>27.933333333333334</v>
          </cell>
          <cell r="C7">
            <v>34.299999999999997</v>
          </cell>
          <cell r="D7">
            <v>23.2</v>
          </cell>
          <cell r="E7">
            <v>73.875</v>
          </cell>
          <cell r="F7">
            <v>83</v>
          </cell>
          <cell r="G7">
            <v>60</v>
          </cell>
          <cell r="H7">
            <v>15.48</v>
          </cell>
          <cell r="I7" t="str">
            <v>NE</v>
          </cell>
          <cell r="J7">
            <v>29.880000000000003</v>
          </cell>
          <cell r="K7">
            <v>0</v>
          </cell>
        </row>
        <row r="8">
          <cell r="B8">
            <v>25.262499999999999</v>
          </cell>
          <cell r="C8">
            <v>30</v>
          </cell>
          <cell r="D8">
            <v>21.4</v>
          </cell>
          <cell r="E8">
            <v>79.166666666666671</v>
          </cell>
          <cell r="F8">
            <v>84</v>
          </cell>
          <cell r="G8">
            <v>72</v>
          </cell>
          <cell r="H8">
            <v>18</v>
          </cell>
          <cell r="I8" t="str">
            <v>SE</v>
          </cell>
          <cell r="J8">
            <v>43.2</v>
          </cell>
          <cell r="K8">
            <v>72.800000000000011</v>
          </cell>
        </row>
        <row r="9">
          <cell r="B9">
            <v>26.537499999999994</v>
          </cell>
          <cell r="C9">
            <v>30.7</v>
          </cell>
          <cell r="D9">
            <v>23.5</v>
          </cell>
          <cell r="E9">
            <v>77.916666666666671</v>
          </cell>
          <cell r="F9">
            <v>85</v>
          </cell>
          <cell r="G9">
            <v>68</v>
          </cell>
          <cell r="H9">
            <v>13.68</v>
          </cell>
          <cell r="I9" t="str">
            <v>L</v>
          </cell>
          <cell r="J9">
            <v>27.720000000000002</v>
          </cell>
          <cell r="K9">
            <v>0</v>
          </cell>
        </row>
        <row r="10">
          <cell r="B10">
            <v>26.770833333333332</v>
          </cell>
          <cell r="C10">
            <v>32.299999999999997</v>
          </cell>
          <cell r="D10">
            <v>22.5</v>
          </cell>
          <cell r="E10">
            <v>70.166666666666671</v>
          </cell>
          <cell r="F10">
            <v>78</v>
          </cell>
          <cell r="G10">
            <v>56</v>
          </cell>
          <cell r="H10">
            <v>13.68</v>
          </cell>
          <cell r="I10" t="str">
            <v>L</v>
          </cell>
          <cell r="J10">
            <v>26.28</v>
          </cell>
          <cell r="K10">
            <v>0</v>
          </cell>
        </row>
        <row r="11">
          <cell r="B11">
            <v>25.537500000000009</v>
          </cell>
          <cell r="C11">
            <v>28.5</v>
          </cell>
          <cell r="D11">
            <v>23</v>
          </cell>
          <cell r="E11">
            <v>73.625</v>
          </cell>
          <cell r="F11">
            <v>79</v>
          </cell>
          <cell r="G11">
            <v>63</v>
          </cell>
          <cell r="H11">
            <v>11.16</v>
          </cell>
          <cell r="I11" t="str">
            <v>SE</v>
          </cell>
          <cell r="J11">
            <v>26.64</v>
          </cell>
          <cell r="K11">
            <v>0</v>
          </cell>
        </row>
        <row r="12">
          <cell r="B12">
            <v>25.029166666666669</v>
          </cell>
          <cell r="C12">
            <v>28.5</v>
          </cell>
          <cell r="D12">
            <v>20.9</v>
          </cell>
          <cell r="E12">
            <v>71.708333333333329</v>
          </cell>
          <cell r="F12">
            <v>79</v>
          </cell>
          <cell r="G12">
            <v>64</v>
          </cell>
          <cell r="H12">
            <v>22.68</v>
          </cell>
          <cell r="I12" t="str">
            <v>L</v>
          </cell>
          <cell r="J12">
            <v>49.32</v>
          </cell>
          <cell r="K12">
            <v>0.2</v>
          </cell>
        </row>
        <row r="13">
          <cell r="B13">
            <v>23.991666666666664</v>
          </cell>
          <cell r="C13">
            <v>26.5</v>
          </cell>
          <cell r="D13">
            <v>21.6</v>
          </cell>
          <cell r="E13">
            <v>74.791666666666671</v>
          </cell>
          <cell r="F13">
            <v>79</v>
          </cell>
          <cell r="G13">
            <v>70</v>
          </cell>
          <cell r="H13">
            <v>14.76</v>
          </cell>
          <cell r="I13" t="str">
            <v>L</v>
          </cell>
          <cell r="J13">
            <v>33.840000000000003</v>
          </cell>
          <cell r="K13">
            <v>0.2</v>
          </cell>
        </row>
        <row r="14">
          <cell r="B14">
            <v>25.429166666666671</v>
          </cell>
          <cell r="C14">
            <v>30.7</v>
          </cell>
          <cell r="D14">
            <v>22</v>
          </cell>
          <cell r="E14">
            <v>75.875</v>
          </cell>
          <cell r="F14">
            <v>83</v>
          </cell>
          <cell r="G14">
            <v>68</v>
          </cell>
          <cell r="H14">
            <v>10.8</v>
          </cell>
          <cell r="I14" t="str">
            <v>NE</v>
          </cell>
          <cell r="J14">
            <v>26.64</v>
          </cell>
          <cell r="K14">
            <v>0</v>
          </cell>
        </row>
        <row r="15">
          <cell r="B15">
            <v>27.025000000000002</v>
          </cell>
          <cell r="C15">
            <v>33.799999999999997</v>
          </cell>
          <cell r="D15">
            <v>22.5</v>
          </cell>
          <cell r="E15">
            <v>75.958333333333329</v>
          </cell>
          <cell r="F15">
            <v>83</v>
          </cell>
          <cell r="G15">
            <v>64</v>
          </cell>
          <cell r="H15">
            <v>15.48</v>
          </cell>
          <cell r="I15" t="str">
            <v>NE</v>
          </cell>
          <cell r="J15">
            <v>33.119999999999997</v>
          </cell>
          <cell r="K15">
            <v>0.6</v>
          </cell>
        </row>
        <row r="16">
          <cell r="B16">
            <v>28.666666666666661</v>
          </cell>
          <cell r="C16">
            <v>33.299999999999997</v>
          </cell>
          <cell r="D16">
            <v>24.2</v>
          </cell>
          <cell r="E16">
            <v>74.041666666666671</v>
          </cell>
          <cell r="F16">
            <v>80</v>
          </cell>
          <cell r="G16">
            <v>66</v>
          </cell>
          <cell r="H16">
            <v>15.840000000000002</v>
          </cell>
          <cell r="I16" t="str">
            <v>NE</v>
          </cell>
          <cell r="J16">
            <v>29.52</v>
          </cell>
          <cell r="K16">
            <v>0</v>
          </cell>
        </row>
        <row r="17">
          <cell r="B17">
            <v>29.079166666666666</v>
          </cell>
          <cell r="C17">
            <v>35</v>
          </cell>
          <cell r="D17">
            <v>24.4</v>
          </cell>
          <cell r="E17">
            <v>71.625</v>
          </cell>
          <cell r="F17">
            <v>77</v>
          </cell>
          <cell r="G17">
            <v>61</v>
          </cell>
          <cell r="H17">
            <v>19.440000000000001</v>
          </cell>
          <cell r="I17" t="str">
            <v>NE</v>
          </cell>
          <cell r="J17">
            <v>34.92</v>
          </cell>
          <cell r="K17">
            <v>0</v>
          </cell>
        </row>
        <row r="18">
          <cell r="B18">
            <v>27.620833333333334</v>
          </cell>
          <cell r="C18">
            <v>31.8</v>
          </cell>
          <cell r="D18">
            <v>25.7</v>
          </cell>
          <cell r="E18">
            <v>77.958333333333329</v>
          </cell>
          <cell r="F18">
            <v>83</v>
          </cell>
          <cell r="G18">
            <v>72</v>
          </cell>
          <cell r="H18">
            <v>17.28</v>
          </cell>
          <cell r="I18" t="str">
            <v>NE</v>
          </cell>
          <cell r="J18">
            <v>46.440000000000005</v>
          </cell>
          <cell r="K18">
            <v>0.4</v>
          </cell>
        </row>
        <row r="19">
          <cell r="B19">
            <v>26.933333333333337</v>
          </cell>
          <cell r="C19">
            <v>31.9</v>
          </cell>
          <cell r="D19">
            <v>24.4</v>
          </cell>
          <cell r="E19">
            <v>82.625</v>
          </cell>
          <cell r="F19">
            <v>87</v>
          </cell>
          <cell r="G19">
            <v>75</v>
          </cell>
          <cell r="H19">
            <v>11.16</v>
          </cell>
          <cell r="I19" t="str">
            <v>NE</v>
          </cell>
          <cell r="J19">
            <v>24.840000000000003</v>
          </cell>
          <cell r="K19">
            <v>5.6</v>
          </cell>
        </row>
        <row r="20">
          <cell r="B20">
            <v>26.370833333333334</v>
          </cell>
          <cell r="C20">
            <v>30.8</v>
          </cell>
          <cell r="D20">
            <v>23.8</v>
          </cell>
          <cell r="E20">
            <v>83</v>
          </cell>
          <cell r="F20">
            <v>86</v>
          </cell>
          <cell r="G20">
            <v>78</v>
          </cell>
          <cell r="H20">
            <v>14.4</v>
          </cell>
          <cell r="I20" t="str">
            <v>NE</v>
          </cell>
          <cell r="J20">
            <v>36.72</v>
          </cell>
          <cell r="K20">
            <v>19.399999999999999</v>
          </cell>
        </row>
        <row r="21">
          <cell r="B21">
            <v>26.220833333333331</v>
          </cell>
          <cell r="C21">
            <v>30.6</v>
          </cell>
          <cell r="D21">
            <v>23.4</v>
          </cell>
          <cell r="E21">
            <v>80.291666666666671</v>
          </cell>
          <cell r="F21">
            <v>85</v>
          </cell>
          <cell r="G21">
            <v>71</v>
          </cell>
          <cell r="H21">
            <v>18</v>
          </cell>
          <cell r="I21" t="str">
            <v>NE</v>
          </cell>
          <cell r="J21">
            <v>41.4</v>
          </cell>
          <cell r="K21">
            <v>5.2</v>
          </cell>
        </row>
        <row r="22">
          <cell r="B22">
            <v>25.470833333333328</v>
          </cell>
          <cell r="C22">
            <v>30.4</v>
          </cell>
          <cell r="D22">
            <v>20.2</v>
          </cell>
          <cell r="E22">
            <v>81.125</v>
          </cell>
          <cell r="F22">
            <v>85</v>
          </cell>
          <cell r="G22">
            <v>75</v>
          </cell>
          <cell r="H22">
            <v>24.12</v>
          </cell>
          <cell r="I22" t="str">
            <v>NE</v>
          </cell>
          <cell r="J22">
            <v>65.160000000000011</v>
          </cell>
          <cell r="K22">
            <v>12</v>
          </cell>
        </row>
        <row r="23">
          <cell r="B23">
            <v>24.387499999999999</v>
          </cell>
          <cell r="C23">
            <v>29.2</v>
          </cell>
          <cell r="D23">
            <v>20.8</v>
          </cell>
          <cell r="E23">
            <v>77.958333333333329</v>
          </cell>
          <cell r="F23">
            <v>85</v>
          </cell>
          <cell r="G23">
            <v>67</v>
          </cell>
          <cell r="H23">
            <v>10.8</v>
          </cell>
          <cell r="I23" t="str">
            <v>S</v>
          </cell>
          <cell r="J23">
            <v>22.32</v>
          </cell>
          <cell r="K23">
            <v>0.2</v>
          </cell>
        </row>
        <row r="24">
          <cell r="B24">
            <v>24.983333333333334</v>
          </cell>
          <cell r="C24">
            <v>29.7</v>
          </cell>
          <cell r="D24">
            <v>21.5</v>
          </cell>
          <cell r="E24">
            <v>75.416666666666671</v>
          </cell>
          <cell r="F24">
            <v>82</v>
          </cell>
          <cell r="G24">
            <v>67</v>
          </cell>
          <cell r="H24">
            <v>14.04</v>
          </cell>
          <cell r="I24" t="str">
            <v>L</v>
          </cell>
          <cell r="J24">
            <v>28.8</v>
          </cell>
          <cell r="K24">
            <v>0</v>
          </cell>
        </row>
        <row r="25">
          <cell r="B25">
            <v>26.879166666666674</v>
          </cell>
          <cell r="C25">
            <v>32.4</v>
          </cell>
          <cell r="D25">
            <v>22.8</v>
          </cell>
          <cell r="E25">
            <v>71.041666666666671</v>
          </cell>
          <cell r="F25">
            <v>80</v>
          </cell>
          <cell r="G25">
            <v>58</v>
          </cell>
          <cell r="H25">
            <v>13.68</v>
          </cell>
          <cell r="I25" t="str">
            <v>L</v>
          </cell>
          <cell r="J25">
            <v>29.880000000000003</v>
          </cell>
          <cell r="K25">
            <v>0</v>
          </cell>
        </row>
        <row r="26">
          <cell r="B26">
            <v>26.741666666666671</v>
          </cell>
          <cell r="C26">
            <v>32.299999999999997</v>
          </cell>
          <cell r="D26">
            <v>22.7</v>
          </cell>
          <cell r="E26">
            <v>73.541666666666671</v>
          </cell>
          <cell r="F26">
            <v>80</v>
          </cell>
          <cell r="G26">
            <v>63</v>
          </cell>
          <cell r="H26">
            <v>15.48</v>
          </cell>
          <cell r="I26" t="str">
            <v>NE</v>
          </cell>
          <cell r="J26">
            <v>50.04</v>
          </cell>
          <cell r="K26">
            <v>26.2</v>
          </cell>
        </row>
        <row r="27">
          <cell r="B27">
            <v>24.595833333333328</v>
          </cell>
          <cell r="C27">
            <v>27</v>
          </cell>
          <cell r="D27">
            <v>23</v>
          </cell>
          <cell r="E27">
            <v>85.375</v>
          </cell>
          <cell r="F27">
            <v>90</v>
          </cell>
          <cell r="G27">
            <v>80</v>
          </cell>
          <cell r="H27">
            <v>11.879999999999999</v>
          </cell>
          <cell r="I27" t="str">
            <v>NE</v>
          </cell>
          <cell r="J27">
            <v>135.36000000000001</v>
          </cell>
          <cell r="K27">
            <v>95.600000000000009</v>
          </cell>
        </row>
        <row r="28">
          <cell r="B28">
            <v>25.366666666666664</v>
          </cell>
          <cell r="C28">
            <v>29.3</v>
          </cell>
          <cell r="D28">
            <v>22.9</v>
          </cell>
          <cell r="E28">
            <v>83.833333333333329</v>
          </cell>
          <cell r="F28">
            <v>90</v>
          </cell>
          <cell r="G28">
            <v>73</v>
          </cell>
          <cell r="H28">
            <v>12.24</v>
          </cell>
          <cell r="I28" t="str">
            <v>SO</v>
          </cell>
          <cell r="J28">
            <v>25.92</v>
          </cell>
          <cell r="K28">
            <v>8.7999999999999989</v>
          </cell>
        </row>
        <row r="29">
          <cell r="B29">
            <v>25.125</v>
          </cell>
          <cell r="C29">
            <v>31.3</v>
          </cell>
          <cell r="D29">
            <v>19</v>
          </cell>
          <cell r="E29">
            <v>78.541666666666671</v>
          </cell>
          <cell r="F29">
            <v>87</v>
          </cell>
          <cell r="G29">
            <v>65</v>
          </cell>
          <cell r="H29">
            <v>10.44</v>
          </cell>
          <cell r="I29" t="str">
            <v>S</v>
          </cell>
          <cell r="J29">
            <v>19.440000000000001</v>
          </cell>
          <cell r="K29">
            <v>0</v>
          </cell>
        </row>
        <row r="30">
          <cell r="B30">
            <v>26.891666666666669</v>
          </cell>
          <cell r="C30">
            <v>33</v>
          </cell>
          <cell r="D30">
            <v>21.1</v>
          </cell>
          <cell r="E30">
            <v>74.458333333333329</v>
          </cell>
          <cell r="F30">
            <v>85</v>
          </cell>
          <cell r="G30">
            <v>62</v>
          </cell>
          <cell r="H30">
            <v>17.28</v>
          </cell>
          <cell r="I30" t="str">
            <v>L</v>
          </cell>
          <cell r="J30">
            <v>28.44</v>
          </cell>
          <cell r="K30">
            <v>0</v>
          </cell>
        </row>
        <row r="31">
          <cell r="B31">
            <v>27.354166666666668</v>
          </cell>
          <cell r="C31">
            <v>32.700000000000003</v>
          </cell>
          <cell r="D31">
            <v>23.4</v>
          </cell>
          <cell r="E31">
            <v>71</v>
          </cell>
          <cell r="F31">
            <v>79</v>
          </cell>
          <cell r="G31">
            <v>60</v>
          </cell>
          <cell r="H31">
            <v>20.52</v>
          </cell>
          <cell r="I31" t="str">
            <v>L</v>
          </cell>
          <cell r="J31">
            <v>39.24</v>
          </cell>
          <cell r="K31">
            <v>0</v>
          </cell>
        </row>
        <row r="32">
          <cell r="B32">
            <v>27.758333333333329</v>
          </cell>
          <cell r="C32">
            <v>33.799999999999997</v>
          </cell>
          <cell r="D32">
            <v>22.5</v>
          </cell>
          <cell r="E32">
            <v>67.875</v>
          </cell>
          <cell r="F32">
            <v>78</v>
          </cell>
          <cell r="G32">
            <v>57</v>
          </cell>
          <cell r="H32">
            <v>16.559999999999999</v>
          </cell>
          <cell r="I32" t="str">
            <v>NE</v>
          </cell>
          <cell r="J32">
            <v>34.56</v>
          </cell>
          <cell r="K32">
            <v>0.2</v>
          </cell>
        </row>
        <row r="33">
          <cell r="B33">
            <v>26.441666666666663</v>
          </cell>
          <cell r="C33">
            <v>31.8</v>
          </cell>
          <cell r="D33">
            <v>23.9</v>
          </cell>
          <cell r="E33">
            <v>75.333333333333329</v>
          </cell>
          <cell r="F33">
            <v>81</v>
          </cell>
          <cell r="G33">
            <v>68</v>
          </cell>
          <cell r="H33">
            <v>13.32</v>
          </cell>
          <cell r="I33" t="str">
            <v>NE</v>
          </cell>
          <cell r="J33">
            <v>32.76</v>
          </cell>
          <cell r="K33">
            <v>11.4</v>
          </cell>
        </row>
        <row r="34">
          <cell r="B34">
            <v>26.166666666666671</v>
          </cell>
          <cell r="C34">
            <v>31.2</v>
          </cell>
          <cell r="D34">
            <v>24.3</v>
          </cell>
          <cell r="E34">
            <v>80.375</v>
          </cell>
          <cell r="F34">
            <v>83</v>
          </cell>
          <cell r="G34">
            <v>71</v>
          </cell>
          <cell r="H34">
            <v>10.44</v>
          </cell>
          <cell r="I34" t="str">
            <v>N</v>
          </cell>
          <cell r="J34">
            <v>41.04</v>
          </cell>
          <cell r="K34">
            <v>18.599999999999998</v>
          </cell>
        </row>
      </sheetData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20.637499999999999</v>
          </cell>
          <cell r="C5">
            <v>24.5</v>
          </cell>
          <cell r="D5">
            <v>19</v>
          </cell>
          <cell r="E5">
            <v>89.416666666666671</v>
          </cell>
          <cell r="F5">
            <v>97</v>
          </cell>
          <cell r="G5">
            <v>72</v>
          </cell>
          <cell r="H5">
            <v>23.400000000000002</v>
          </cell>
          <cell r="I5" t="str">
            <v>NE</v>
          </cell>
          <cell r="J5">
            <v>48.24</v>
          </cell>
          <cell r="K5">
            <v>9.8000000000000007</v>
          </cell>
        </row>
        <row r="6">
          <cell r="B6">
            <v>24.275000000000002</v>
          </cell>
          <cell r="C6">
            <v>32.1</v>
          </cell>
          <cell r="D6">
            <v>18.399999999999999</v>
          </cell>
          <cell r="E6">
            <v>78.333333333333329</v>
          </cell>
          <cell r="F6">
            <v>97</v>
          </cell>
          <cell r="G6">
            <v>50</v>
          </cell>
          <cell r="H6">
            <v>0</v>
          </cell>
          <cell r="I6" t="str">
            <v>N</v>
          </cell>
          <cell r="J6">
            <v>0</v>
          </cell>
          <cell r="K6">
            <v>0.2</v>
          </cell>
        </row>
        <row r="7">
          <cell r="B7">
            <v>27.349999999999998</v>
          </cell>
          <cell r="C7">
            <v>35.200000000000003</v>
          </cell>
          <cell r="D7">
            <v>23</v>
          </cell>
          <cell r="E7">
            <v>69.083333333333329</v>
          </cell>
          <cell r="F7">
            <v>83</v>
          </cell>
          <cell r="G7">
            <v>43</v>
          </cell>
          <cell r="H7">
            <v>0</v>
          </cell>
          <cell r="I7" t="str">
            <v>N</v>
          </cell>
          <cell r="J7">
            <v>0</v>
          </cell>
          <cell r="K7">
            <v>0</v>
          </cell>
        </row>
        <row r="8">
          <cell r="B8">
            <v>24.36666666666666</v>
          </cell>
          <cell r="C8">
            <v>29.6</v>
          </cell>
          <cell r="D8">
            <v>20</v>
          </cell>
          <cell r="E8">
            <v>77.166666666666671</v>
          </cell>
          <cell r="F8">
            <v>92</v>
          </cell>
          <cell r="G8">
            <v>58</v>
          </cell>
          <cell r="H8">
            <v>0</v>
          </cell>
          <cell r="I8" t="str">
            <v>N</v>
          </cell>
          <cell r="J8">
            <v>0</v>
          </cell>
          <cell r="K8">
            <v>0.2</v>
          </cell>
        </row>
        <row r="9">
          <cell r="B9">
            <v>24.8125</v>
          </cell>
          <cell r="C9">
            <v>30.6</v>
          </cell>
          <cell r="D9">
            <v>19.8</v>
          </cell>
          <cell r="E9">
            <v>71.541666666666671</v>
          </cell>
          <cell r="F9">
            <v>93</v>
          </cell>
          <cell r="G9">
            <v>49</v>
          </cell>
          <cell r="H9">
            <v>0</v>
          </cell>
          <cell r="I9" t="str">
            <v>N</v>
          </cell>
          <cell r="J9">
            <v>0</v>
          </cell>
          <cell r="K9">
            <v>0</v>
          </cell>
        </row>
        <row r="10">
          <cell r="B10">
            <v>24.562499999999996</v>
          </cell>
          <cell r="C10">
            <v>31.2</v>
          </cell>
          <cell r="D10">
            <v>18.8</v>
          </cell>
          <cell r="E10">
            <v>67.458333333333329</v>
          </cell>
          <cell r="F10">
            <v>87</v>
          </cell>
          <cell r="G10">
            <v>42</v>
          </cell>
          <cell r="H10">
            <v>0</v>
          </cell>
          <cell r="I10" t="str">
            <v>N</v>
          </cell>
          <cell r="J10">
            <v>0</v>
          </cell>
          <cell r="K10">
            <v>0</v>
          </cell>
        </row>
        <row r="11">
          <cell r="B11">
            <v>24.154166666666665</v>
          </cell>
          <cell r="C11">
            <v>27.6</v>
          </cell>
          <cell r="D11">
            <v>21.5</v>
          </cell>
          <cell r="E11">
            <v>74.041666666666671</v>
          </cell>
          <cell r="F11">
            <v>84</v>
          </cell>
          <cell r="G11">
            <v>64</v>
          </cell>
          <cell r="H11">
            <v>0</v>
          </cell>
          <cell r="I11" t="str">
            <v>N</v>
          </cell>
          <cell r="J11">
            <v>0</v>
          </cell>
          <cell r="K11">
            <v>0</v>
          </cell>
        </row>
        <row r="12">
          <cell r="B12">
            <v>23.904166666666665</v>
          </cell>
          <cell r="C12">
            <v>28.9</v>
          </cell>
          <cell r="D12">
            <v>19.2</v>
          </cell>
          <cell r="E12">
            <v>67.375</v>
          </cell>
          <cell r="F12">
            <v>84</v>
          </cell>
          <cell r="G12">
            <v>51</v>
          </cell>
          <cell r="H12">
            <v>0</v>
          </cell>
          <cell r="I12" t="str">
            <v>N</v>
          </cell>
          <cell r="J12">
            <v>0</v>
          </cell>
          <cell r="K12">
            <v>0</v>
          </cell>
        </row>
        <row r="13">
          <cell r="B13">
            <v>23.141666666666666</v>
          </cell>
          <cell r="C13">
            <v>27</v>
          </cell>
          <cell r="D13">
            <v>19.3</v>
          </cell>
          <cell r="E13">
            <v>72.458333333333329</v>
          </cell>
          <cell r="F13">
            <v>88</v>
          </cell>
          <cell r="G13">
            <v>59</v>
          </cell>
          <cell r="H13">
            <v>0</v>
          </cell>
          <cell r="I13" t="str">
            <v>N</v>
          </cell>
          <cell r="J13">
            <v>0</v>
          </cell>
          <cell r="K13">
            <v>0</v>
          </cell>
        </row>
        <row r="14">
          <cell r="B14">
            <v>23.275000000000006</v>
          </cell>
          <cell r="C14">
            <v>28</v>
          </cell>
          <cell r="D14">
            <v>19.600000000000001</v>
          </cell>
          <cell r="E14">
            <v>80.333333333333329</v>
          </cell>
          <cell r="F14">
            <v>94</v>
          </cell>
          <cell r="G14">
            <v>63</v>
          </cell>
          <cell r="H14">
            <v>0</v>
          </cell>
          <cell r="I14" t="str">
            <v>N</v>
          </cell>
          <cell r="J14">
            <v>0</v>
          </cell>
          <cell r="K14">
            <v>0</v>
          </cell>
        </row>
        <row r="15">
          <cell r="B15">
            <v>26.825000000000003</v>
          </cell>
          <cell r="C15">
            <v>35.4</v>
          </cell>
          <cell r="D15">
            <v>20.9</v>
          </cell>
          <cell r="E15">
            <v>70.833333333333329</v>
          </cell>
          <cell r="F15">
            <v>92</v>
          </cell>
          <cell r="G15">
            <v>35</v>
          </cell>
          <cell r="H15">
            <v>0</v>
          </cell>
          <cell r="I15" t="str">
            <v>N</v>
          </cell>
          <cell r="J15">
            <v>0</v>
          </cell>
          <cell r="K15">
            <v>0</v>
          </cell>
        </row>
        <row r="16">
          <cell r="B16">
            <v>29.020833333333332</v>
          </cell>
          <cell r="C16">
            <v>36</v>
          </cell>
          <cell r="D16">
            <v>22.9</v>
          </cell>
          <cell r="E16">
            <v>55.958333333333336</v>
          </cell>
          <cell r="F16">
            <v>75</v>
          </cell>
          <cell r="G16">
            <v>34</v>
          </cell>
          <cell r="H16">
            <v>0</v>
          </cell>
          <cell r="I16" t="str">
            <v>N</v>
          </cell>
          <cell r="J16">
            <v>0</v>
          </cell>
          <cell r="K16">
            <v>0</v>
          </cell>
        </row>
        <row r="17">
          <cell r="B17">
            <v>30.17916666666666</v>
          </cell>
          <cell r="C17">
            <v>37.200000000000003</v>
          </cell>
          <cell r="D17">
            <v>23.9</v>
          </cell>
          <cell r="E17">
            <v>48.583333333333336</v>
          </cell>
          <cell r="F17">
            <v>64</v>
          </cell>
          <cell r="G17">
            <v>30</v>
          </cell>
          <cell r="H17">
            <v>0</v>
          </cell>
          <cell r="I17" t="str">
            <v>N</v>
          </cell>
          <cell r="J17">
            <v>0</v>
          </cell>
          <cell r="K17">
            <v>0</v>
          </cell>
        </row>
        <row r="18">
          <cell r="B18">
            <v>25.691666666666666</v>
          </cell>
          <cell r="C18">
            <v>30.3</v>
          </cell>
          <cell r="D18">
            <v>21.8</v>
          </cell>
          <cell r="E18">
            <v>79.625</v>
          </cell>
          <cell r="F18">
            <v>98</v>
          </cell>
          <cell r="G18">
            <v>52</v>
          </cell>
          <cell r="H18">
            <v>0</v>
          </cell>
          <cell r="I18" t="str">
            <v>N</v>
          </cell>
          <cell r="J18">
            <v>0</v>
          </cell>
          <cell r="K18">
            <v>19.2</v>
          </cell>
        </row>
        <row r="19">
          <cell r="B19">
            <v>24.866666666666664</v>
          </cell>
          <cell r="C19">
            <v>31.4</v>
          </cell>
          <cell r="D19">
            <v>21.7</v>
          </cell>
          <cell r="E19">
            <v>88.875</v>
          </cell>
          <cell r="F19">
            <v>97</v>
          </cell>
          <cell r="G19">
            <v>61</v>
          </cell>
          <cell r="H19">
            <v>0</v>
          </cell>
          <cell r="I19" t="str">
            <v>N</v>
          </cell>
          <cell r="J19">
            <v>0</v>
          </cell>
          <cell r="K19">
            <v>12.999999999999998</v>
          </cell>
        </row>
        <row r="20">
          <cell r="B20">
            <v>24.533333333333331</v>
          </cell>
          <cell r="C20">
            <v>32.299999999999997</v>
          </cell>
          <cell r="D20">
            <v>22.1</v>
          </cell>
          <cell r="E20">
            <v>89.458333333333329</v>
          </cell>
          <cell r="F20">
            <v>98</v>
          </cell>
          <cell r="G20">
            <v>57</v>
          </cell>
          <cell r="H20">
            <v>0</v>
          </cell>
          <cell r="I20" t="str">
            <v>N</v>
          </cell>
          <cell r="J20">
            <v>0</v>
          </cell>
          <cell r="K20">
            <v>23.399999999999995</v>
          </cell>
        </row>
        <row r="21">
          <cell r="B21">
            <v>25.116666666666671</v>
          </cell>
          <cell r="C21">
            <v>30.3</v>
          </cell>
          <cell r="D21">
            <v>21.2</v>
          </cell>
          <cell r="E21">
            <v>82.416666666666671</v>
          </cell>
          <cell r="F21">
            <v>97</v>
          </cell>
          <cell r="G21">
            <v>62</v>
          </cell>
          <cell r="H21">
            <v>0</v>
          </cell>
          <cell r="I21" t="str">
            <v>N</v>
          </cell>
          <cell r="J21">
            <v>0</v>
          </cell>
          <cell r="K21">
            <v>1.4</v>
          </cell>
        </row>
        <row r="22">
          <cell r="B22">
            <v>23.495833333333334</v>
          </cell>
          <cell r="C22">
            <v>28.9</v>
          </cell>
          <cell r="D22">
            <v>18.399999999999999</v>
          </cell>
          <cell r="E22">
            <v>88.875</v>
          </cell>
          <cell r="F22">
            <v>98</v>
          </cell>
          <cell r="G22">
            <v>74</v>
          </cell>
          <cell r="H22">
            <v>0</v>
          </cell>
          <cell r="I22" t="str">
            <v>N</v>
          </cell>
          <cell r="J22">
            <v>0</v>
          </cell>
          <cell r="K22">
            <v>35.800000000000004</v>
          </cell>
        </row>
        <row r="23">
          <cell r="B23">
            <v>22.679166666666664</v>
          </cell>
          <cell r="C23">
            <v>29.6</v>
          </cell>
          <cell r="D23">
            <v>18.5</v>
          </cell>
          <cell r="E23">
            <v>80.125</v>
          </cell>
          <cell r="F23">
            <v>98</v>
          </cell>
          <cell r="G23">
            <v>52</v>
          </cell>
          <cell r="H23">
            <v>0</v>
          </cell>
          <cell r="I23" t="str">
            <v>N</v>
          </cell>
          <cell r="J23">
            <v>0</v>
          </cell>
          <cell r="K23">
            <v>0</v>
          </cell>
        </row>
        <row r="24">
          <cell r="B24">
            <v>23.05</v>
          </cell>
          <cell r="C24">
            <v>30.1</v>
          </cell>
          <cell r="D24">
            <v>17.899999999999999</v>
          </cell>
          <cell r="E24">
            <v>73.125</v>
          </cell>
          <cell r="F24">
            <v>92</v>
          </cell>
          <cell r="G24">
            <v>51</v>
          </cell>
          <cell r="H24">
            <v>0</v>
          </cell>
          <cell r="I24" t="str">
            <v>N</v>
          </cell>
          <cell r="J24">
            <v>0</v>
          </cell>
          <cell r="K24">
            <v>0</v>
          </cell>
        </row>
        <row r="25">
          <cell r="B25">
            <v>24.637499999999992</v>
          </cell>
          <cell r="C25">
            <v>30.8</v>
          </cell>
          <cell r="D25">
            <v>18.600000000000001</v>
          </cell>
          <cell r="E25">
            <v>66.75</v>
          </cell>
          <cell r="F25">
            <v>86</v>
          </cell>
          <cell r="G25">
            <v>45</v>
          </cell>
          <cell r="H25">
            <v>0</v>
          </cell>
          <cell r="I25" t="str">
            <v>N</v>
          </cell>
          <cell r="J25">
            <v>0</v>
          </cell>
          <cell r="K25">
            <v>0</v>
          </cell>
        </row>
        <row r="26">
          <cell r="B26">
            <v>25.908333333333331</v>
          </cell>
          <cell r="C26">
            <v>33.200000000000003</v>
          </cell>
          <cell r="D26">
            <v>21.1</v>
          </cell>
          <cell r="E26">
            <v>72.666666666666671</v>
          </cell>
          <cell r="F26">
            <v>89</v>
          </cell>
          <cell r="G26">
            <v>51</v>
          </cell>
          <cell r="H26">
            <v>0</v>
          </cell>
          <cell r="I26" t="str">
            <v>N</v>
          </cell>
          <cell r="J26">
            <v>0</v>
          </cell>
          <cell r="K26">
            <v>0</v>
          </cell>
        </row>
        <row r="27">
          <cell r="B27">
            <v>23</v>
          </cell>
          <cell r="C27">
            <v>26.5</v>
          </cell>
          <cell r="D27">
            <v>21.2</v>
          </cell>
          <cell r="E27">
            <v>89.791666666666671</v>
          </cell>
          <cell r="F27">
            <v>97</v>
          </cell>
          <cell r="G27">
            <v>71</v>
          </cell>
          <cell r="H27">
            <v>0</v>
          </cell>
          <cell r="I27" t="str">
            <v>N</v>
          </cell>
          <cell r="J27">
            <v>0</v>
          </cell>
          <cell r="K27">
            <v>19.2</v>
          </cell>
        </row>
        <row r="28">
          <cell r="B28">
            <v>24.308333333333326</v>
          </cell>
          <cell r="C28">
            <v>29.9</v>
          </cell>
          <cell r="D28">
            <v>21</v>
          </cell>
          <cell r="E28">
            <v>81.75</v>
          </cell>
          <cell r="F28">
            <v>98</v>
          </cell>
          <cell r="G28">
            <v>55</v>
          </cell>
          <cell r="H28">
            <v>0</v>
          </cell>
          <cell r="I28" t="str">
            <v>N</v>
          </cell>
          <cell r="J28">
            <v>0</v>
          </cell>
          <cell r="K28">
            <v>4.8</v>
          </cell>
        </row>
        <row r="29">
          <cell r="B29">
            <v>24.183333333333334</v>
          </cell>
          <cell r="C29">
            <v>31.7</v>
          </cell>
          <cell r="D29">
            <v>17.899999999999999</v>
          </cell>
          <cell r="E29">
            <v>74.041666666666671</v>
          </cell>
          <cell r="F29">
            <v>98</v>
          </cell>
          <cell r="G29">
            <v>43</v>
          </cell>
          <cell r="H29">
            <v>0</v>
          </cell>
          <cell r="I29" t="str">
            <v>N</v>
          </cell>
          <cell r="J29">
            <v>0</v>
          </cell>
          <cell r="K29">
            <v>0</v>
          </cell>
        </row>
        <row r="30">
          <cell r="B30">
            <v>25.745833333333326</v>
          </cell>
          <cell r="C30">
            <v>32.4</v>
          </cell>
          <cell r="D30">
            <v>20.8</v>
          </cell>
          <cell r="E30">
            <v>71.75</v>
          </cell>
          <cell r="F30">
            <v>91</v>
          </cell>
          <cell r="G30">
            <v>51</v>
          </cell>
          <cell r="H30">
            <v>0</v>
          </cell>
          <cell r="I30" t="str">
            <v>N</v>
          </cell>
          <cell r="J30">
            <v>0</v>
          </cell>
          <cell r="K30">
            <v>0</v>
          </cell>
        </row>
        <row r="31">
          <cell r="B31">
            <v>25.837500000000002</v>
          </cell>
          <cell r="C31">
            <v>32.1</v>
          </cell>
          <cell r="D31">
            <v>20.2</v>
          </cell>
          <cell r="E31">
            <v>66.958333333333329</v>
          </cell>
          <cell r="F31">
            <v>83</v>
          </cell>
          <cell r="G31">
            <v>47</v>
          </cell>
          <cell r="H31">
            <v>0</v>
          </cell>
          <cell r="I31" t="str">
            <v>N</v>
          </cell>
          <cell r="J31">
            <v>0</v>
          </cell>
          <cell r="K31">
            <v>0</v>
          </cell>
        </row>
        <row r="32">
          <cell r="B32">
            <v>27.108333333333331</v>
          </cell>
          <cell r="C32">
            <v>33.9</v>
          </cell>
          <cell r="D32">
            <v>21.7</v>
          </cell>
          <cell r="E32">
            <v>65.583333333333329</v>
          </cell>
          <cell r="F32">
            <v>89</v>
          </cell>
          <cell r="G32">
            <v>42</v>
          </cell>
          <cell r="H32">
            <v>10.08</v>
          </cell>
          <cell r="I32" t="str">
            <v>N</v>
          </cell>
          <cell r="J32">
            <v>23.040000000000003</v>
          </cell>
          <cell r="K32">
            <v>0</v>
          </cell>
        </row>
        <row r="33">
          <cell r="B33">
            <v>24.916666666666668</v>
          </cell>
          <cell r="C33">
            <v>30.9</v>
          </cell>
          <cell r="D33">
            <v>21.7</v>
          </cell>
          <cell r="E33">
            <v>80.583333333333329</v>
          </cell>
          <cell r="F33">
            <v>96</v>
          </cell>
          <cell r="G33">
            <v>56</v>
          </cell>
          <cell r="H33">
            <v>23.400000000000002</v>
          </cell>
          <cell r="I33" t="str">
            <v>L</v>
          </cell>
          <cell r="J33">
            <v>43.56</v>
          </cell>
          <cell r="K33">
            <v>0.60000000000000009</v>
          </cell>
        </row>
        <row r="34">
          <cell r="B34">
            <v>24.766666666666666</v>
          </cell>
          <cell r="C34">
            <v>30.9</v>
          </cell>
          <cell r="D34">
            <v>21.9</v>
          </cell>
          <cell r="E34">
            <v>84.75</v>
          </cell>
          <cell r="F34">
            <v>98</v>
          </cell>
          <cell r="G34">
            <v>58</v>
          </cell>
          <cell r="H34">
            <v>17.64</v>
          </cell>
          <cell r="I34" t="str">
            <v>NO</v>
          </cell>
          <cell r="J34">
            <v>50.4</v>
          </cell>
          <cell r="K34">
            <v>22.4</v>
          </cell>
        </row>
      </sheetData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26.020833333333329</v>
          </cell>
          <cell r="C5">
            <v>33.1</v>
          </cell>
          <cell r="D5">
            <v>21.3</v>
          </cell>
          <cell r="E5">
            <v>72.625</v>
          </cell>
          <cell r="F5">
            <v>94</v>
          </cell>
          <cell r="G5">
            <v>47</v>
          </cell>
          <cell r="H5">
            <v>25.56</v>
          </cell>
          <cell r="I5" t="str">
            <v>NE</v>
          </cell>
          <cell r="J5">
            <v>68.039999999999992</v>
          </cell>
          <cell r="K5">
            <v>28.4</v>
          </cell>
        </row>
        <row r="6">
          <cell r="B6">
            <v>25.437500000000004</v>
          </cell>
          <cell r="C6">
            <v>30</v>
          </cell>
          <cell r="D6">
            <v>21.7</v>
          </cell>
          <cell r="E6">
            <v>78.541666666666671</v>
          </cell>
          <cell r="F6">
            <v>94</v>
          </cell>
          <cell r="G6">
            <v>57</v>
          </cell>
          <cell r="H6">
            <v>9</v>
          </cell>
          <cell r="I6" t="str">
            <v>L</v>
          </cell>
          <cell r="J6">
            <v>20.88</v>
          </cell>
          <cell r="K6">
            <v>0.4</v>
          </cell>
        </row>
        <row r="7">
          <cell r="B7">
            <v>27.766666666666662</v>
          </cell>
          <cell r="C7">
            <v>33.799999999999997</v>
          </cell>
          <cell r="D7">
            <v>22.2</v>
          </cell>
          <cell r="E7">
            <v>69.142857142857139</v>
          </cell>
          <cell r="F7">
            <v>93</v>
          </cell>
          <cell r="G7">
            <v>40</v>
          </cell>
          <cell r="H7">
            <v>15.48</v>
          </cell>
          <cell r="I7" t="str">
            <v>N</v>
          </cell>
          <cell r="J7">
            <v>32.4</v>
          </cell>
          <cell r="K7">
            <v>0</v>
          </cell>
        </row>
        <row r="8">
          <cell r="B8">
            <v>24.769565217391307</v>
          </cell>
          <cell r="C8">
            <v>28.4</v>
          </cell>
          <cell r="D8">
            <v>21.8</v>
          </cell>
          <cell r="E8">
            <v>83.956521739130437</v>
          </cell>
          <cell r="F8">
            <v>95</v>
          </cell>
          <cell r="G8">
            <v>67</v>
          </cell>
          <cell r="H8">
            <v>16.2</v>
          </cell>
          <cell r="I8" t="str">
            <v>N</v>
          </cell>
          <cell r="J8">
            <v>30.96</v>
          </cell>
          <cell r="K8">
            <v>19.2</v>
          </cell>
        </row>
        <row r="9">
          <cell r="B9">
            <v>25.415789473684207</v>
          </cell>
          <cell r="C9">
            <v>29.8</v>
          </cell>
          <cell r="D9">
            <v>21.8</v>
          </cell>
          <cell r="E9">
            <v>79.84210526315789</v>
          </cell>
          <cell r="F9">
            <v>95</v>
          </cell>
          <cell r="G9">
            <v>56</v>
          </cell>
          <cell r="H9">
            <v>12.24</v>
          </cell>
          <cell r="I9" t="str">
            <v>S</v>
          </cell>
          <cell r="J9">
            <v>28.08</v>
          </cell>
          <cell r="K9">
            <v>32.599999999999994</v>
          </cell>
        </row>
        <row r="10">
          <cell r="B10">
            <v>26.400000000000002</v>
          </cell>
          <cell r="C10">
            <v>31.2</v>
          </cell>
          <cell r="D10">
            <v>21.4</v>
          </cell>
          <cell r="E10">
            <v>71.82352941176471</v>
          </cell>
          <cell r="F10">
            <v>88</v>
          </cell>
          <cell r="G10">
            <v>52</v>
          </cell>
          <cell r="H10">
            <v>18.720000000000002</v>
          </cell>
          <cell r="I10" t="str">
            <v>SE</v>
          </cell>
          <cell r="J10">
            <v>36.72</v>
          </cell>
          <cell r="K10">
            <v>3.4</v>
          </cell>
        </row>
        <row r="11">
          <cell r="B11">
            <v>24.275000000000006</v>
          </cell>
          <cell r="C11">
            <v>29.2</v>
          </cell>
          <cell r="D11">
            <v>21.7</v>
          </cell>
          <cell r="E11">
            <v>85.55</v>
          </cell>
          <cell r="F11">
            <v>94</v>
          </cell>
          <cell r="G11">
            <v>62</v>
          </cell>
          <cell r="H11">
            <v>24.48</v>
          </cell>
          <cell r="I11" t="str">
            <v>SE</v>
          </cell>
          <cell r="J11">
            <v>44.64</v>
          </cell>
          <cell r="K11">
            <v>14.200000000000001</v>
          </cell>
        </row>
        <row r="12">
          <cell r="B12">
            <v>22.270833333333332</v>
          </cell>
          <cell r="C12">
            <v>24.6</v>
          </cell>
          <cell r="D12">
            <v>19.899999999999999</v>
          </cell>
          <cell r="E12">
            <v>89.625</v>
          </cell>
          <cell r="F12">
            <v>94</v>
          </cell>
          <cell r="G12">
            <v>80</v>
          </cell>
          <cell r="H12">
            <v>26.28</v>
          </cell>
          <cell r="I12" t="str">
            <v>SE</v>
          </cell>
          <cell r="J12">
            <v>41.04</v>
          </cell>
          <cell r="K12">
            <v>20.999999999999996</v>
          </cell>
        </row>
        <row r="13">
          <cell r="B13">
            <v>21.287499999999998</v>
          </cell>
          <cell r="C13">
            <v>24.1</v>
          </cell>
          <cell r="D13">
            <v>19.399999999999999</v>
          </cell>
          <cell r="E13">
            <v>92.125</v>
          </cell>
          <cell r="F13">
            <v>95</v>
          </cell>
          <cell r="G13">
            <v>86</v>
          </cell>
          <cell r="H13">
            <v>23.400000000000002</v>
          </cell>
          <cell r="I13" t="str">
            <v>L</v>
          </cell>
          <cell r="J13">
            <v>49.32</v>
          </cell>
          <cell r="K13">
            <v>13.400000000000002</v>
          </cell>
        </row>
        <row r="14">
          <cell r="B14">
            <v>26.833333333333329</v>
          </cell>
          <cell r="C14">
            <v>31.4</v>
          </cell>
          <cell r="D14">
            <v>21.8</v>
          </cell>
          <cell r="E14">
            <v>74.599999999999994</v>
          </cell>
          <cell r="F14">
            <v>95</v>
          </cell>
          <cell r="G14">
            <v>52</v>
          </cell>
          <cell r="H14">
            <v>15.48</v>
          </cell>
          <cell r="I14" t="str">
            <v>NE</v>
          </cell>
          <cell r="J14">
            <v>28.08</v>
          </cell>
          <cell r="K14">
            <v>0.6</v>
          </cell>
        </row>
        <row r="15">
          <cell r="B15">
            <v>27.588235294117649</v>
          </cell>
          <cell r="C15">
            <v>33.9</v>
          </cell>
          <cell r="D15">
            <v>23</v>
          </cell>
          <cell r="E15">
            <v>71.058823529411768</v>
          </cell>
          <cell r="F15">
            <v>92</v>
          </cell>
          <cell r="G15">
            <v>38</v>
          </cell>
          <cell r="H15">
            <v>20.88</v>
          </cell>
          <cell r="I15" t="str">
            <v>L</v>
          </cell>
          <cell r="J15">
            <v>35.64</v>
          </cell>
          <cell r="K15">
            <v>0</v>
          </cell>
        </row>
        <row r="16">
          <cell r="B16">
            <v>27.985714285714288</v>
          </cell>
          <cell r="C16">
            <v>34.9</v>
          </cell>
          <cell r="D16">
            <v>20.8</v>
          </cell>
          <cell r="E16">
            <v>64</v>
          </cell>
          <cell r="F16">
            <v>94</v>
          </cell>
          <cell r="G16">
            <v>31</v>
          </cell>
          <cell r="H16">
            <v>12.24</v>
          </cell>
          <cell r="I16" t="str">
            <v>S</v>
          </cell>
          <cell r="J16">
            <v>26.64</v>
          </cell>
          <cell r="K16">
            <v>0</v>
          </cell>
        </row>
        <row r="17">
          <cell r="B17">
            <v>28.970833333333335</v>
          </cell>
          <cell r="C17">
            <v>35.1</v>
          </cell>
          <cell r="D17">
            <v>23.7</v>
          </cell>
          <cell r="E17">
            <v>59.833333333333336</v>
          </cell>
          <cell r="F17">
            <v>80</v>
          </cell>
          <cell r="G17">
            <v>38</v>
          </cell>
          <cell r="H17">
            <v>18.720000000000002</v>
          </cell>
          <cell r="I17" t="str">
            <v>NE</v>
          </cell>
          <cell r="J17">
            <v>32.4</v>
          </cell>
          <cell r="K17">
            <v>0</v>
          </cell>
        </row>
        <row r="18">
          <cell r="B18">
            <v>26.854166666666671</v>
          </cell>
          <cell r="C18">
            <v>30.6</v>
          </cell>
          <cell r="D18">
            <v>24</v>
          </cell>
          <cell r="E18">
            <v>73.833333333333329</v>
          </cell>
          <cell r="F18">
            <v>86</v>
          </cell>
          <cell r="G18">
            <v>59</v>
          </cell>
          <cell r="H18">
            <v>20.16</v>
          </cell>
          <cell r="I18" t="str">
            <v>N</v>
          </cell>
          <cell r="J18">
            <v>43.56</v>
          </cell>
          <cell r="K18">
            <v>5.1999999999999993</v>
          </cell>
        </row>
        <row r="19">
          <cell r="B19">
            <v>26.762499999999992</v>
          </cell>
          <cell r="C19">
            <v>33</v>
          </cell>
          <cell r="D19">
            <v>22.3</v>
          </cell>
          <cell r="E19">
            <v>77.208333333333329</v>
          </cell>
          <cell r="F19">
            <v>94</v>
          </cell>
          <cell r="G19">
            <v>49</v>
          </cell>
          <cell r="H19">
            <v>6.48</v>
          </cell>
          <cell r="I19" t="str">
            <v>SE</v>
          </cell>
          <cell r="J19">
            <v>16.2</v>
          </cell>
          <cell r="K19">
            <v>0</v>
          </cell>
        </row>
        <row r="20">
          <cell r="B20">
            <v>27.516666666666666</v>
          </cell>
          <cell r="C20">
            <v>33.799999999999997</v>
          </cell>
          <cell r="D20">
            <v>24</v>
          </cell>
          <cell r="E20">
            <v>73.958333333333329</v>
          </cell>
          <cell r="F20">
            <v>90</v>
          </cell>
          <cell r="G20">
            <v>47</v>
          </cell>
          <cell r="H20">
            <v>16.920000000000002</v>
          </cell>
          <cell r="I20" t="str">
            <v>O</v>
          </cell>
          <cell r="J20">
            <v>45.36</v>
          </cell>
          <cell r="K20">
            <v>0</v>
          </cell>
        </row>
        <row r="21">
          <cell r="B21">
            <v>24.454166666666666</v>
          </cell>
          <cell r="C21">
            <v>30.2</v>
          </cell>
          <cell r="D21">
            <v>22.1</v>
          </cell>
          <cell r="E21">
            <v>84.791666666666671</v>
          </cell>
          <cell r="F21">
            <v>94</v>
          </cell>
          <cell r="G21">
            <v>59</v>
          </cell>
          <cell r="H21">
            <v>14.04</v>
          </cell>
          <cell r="I21" t="str">
            <v>NE</v>
          </cell>
          <cell r="J21">
            <v>34.200000000000003</v>
          </cell>
          <cell r="K21">
            <v>7.6</v>
          </cell>
        </row>
        <row r="22">
          <cell r="B22">
            <v>24.675000000000001</v>
          </cell>
          <cell r="C22">
            <v>31.2</v>
          </cell>
          <cell r="D22">
            <v>22.2</v>
          </cell>
          <cell r="E22">
            <v>83.875</v>
          </cell>
          <cell r="F22">
            <v>93</v>
          </cell>
          <cell r="G22">
            <v>55</v>
          </cell>
          <cell r="H22">
            <v>23.040000000000003</v>
          </cell>
          <cell r="I22" t="str">
            <v>N</v>
          </cell>
          <cell r="J22">
            <v>49.32</v>
          </cell>
          <cell r="K22">
            <v>11</v>
          </cell>
        </row>
        <row r="23">
          <cell r="B23">
            <v>24.621739130434786</v>
          </cell>
          <cell r="C23">
            <v>28.8</v>
          </cell>
          <cell r="D23">
            <v>22.2</v>
          </cell>
          <cell r="E23">
            <v>84.130434782608702</v>
          </cell>
          <cell r="F23">
            <v>94</v>
          </cell>
          <cell r="G23">
            <v>61</v>
          </cell>
          <cell r="H23">
            <v>14.04</v>
          </cell>
          <cell r="I23" t="str">
            <v>N</v>
          </cell>
          <cell r="J23">
            <v>24.48</v>
          </cell>
          <cell r="K23">
            <v>4.2</v>
          </cell>
        </row>
        <row r="24">
          <cell r="B24">
            <v>24.190000000000005</v>
          </cell>
          <cell r="C24">
            <v>28.5</v>
          </cell>
          <cell r="D24">
            <v>20.8</v>
          </cell>
          <cell r="E24">
            <v>85.2</v>
          </cell>
          <cell r="F24">
            <v>94</v>
          </cell>
          <cell r="G24">
            <v>65</v>
          </cell>
          <cell r="H24">
            <v>10.8</v>
          </cell>
          <cell r="I24" t="str">
            <v>S</v>
          </cell>
          <cell r="J24">
            <v>23.400000000000002</v>
          </cell>
          <cell r="K24">
            <v>3.2</v>
          </cell>
        </row>
        <row r="25">
          <cell r="B25">
            <v>25.612500000000001</v>
          </cell>
          <cell r="C25">
            <v>29.1</v>
          </cell>
          <cell r="D25">
            <v>22.9</v>
          </cell>
          <cell r="E25">
            <v>77.4375</v>
          </cell>
          <cell r="F25">
            <v>87</v>
          </cell>
          <cell r="G25">
            <v>62</v>
          </cell>
          <cell r="H25">
            <v>13.68</v>
          </cell>
          <cell r="I25" t="str">
            <v>SE</v>
          </cell>
          <cell r="J25">
            <v>34.200000000000003</v>
          </cell>
          <cell r="K25">
            <v>0</v>
          </cell>
        </row>
        <row r="26">
          <cell r="B26">
            <v>28.781250000000004</v>
          </cell>
          <cell r="C26">
            <v>33.200000000000003</v>
          </cell>
          <cell r="D26">
            <v>23.6</v>
          </cell>
          <cell r="E26">
            <v>62.75</v>
          </cell>
          <cell r="F26">
            <v>90</v>
          </cell>
          <cell r="G26">
            <v>40</v>
          </cell>
          <cell r="H26">
            <v>15.840000000000002</v>
          </cell>
          <cell r="I26" t="str">
            <v>NE</v>
          </cell>
          <cell r="J26">
            <v>35.28</v>
          </cell>
          <cell r="K26">
            <v>0</v>
          </cell>
        </row>
        <row r="27">
          <cell r="B27">
            <v>26.620833333333334</v>
          </cell>
          <cell r="C27">
            <v>30</v>
          </cell>
          <cell r="D27">
            <v>22.2</v>
          </cell>
          <cell r="E27">
            <v>75.041666666666671</v>
          </cell>
          <cell r="F27">
            <v>95</v>
          </cell>
          <cell r="G27">
            <v>55</v>
          </cell>
          <cell r="H27">
            <v>15.840000000000002</v>
          </cell>
          <cell r="I27" t="str">
            <v>NE</v>
          </cell>
          <cell r="J27">
            <v>39.24</v>
          </cell>
          <cell r="K27">
            <v>17.8</v>
          </cell>
        </row>
        <row r="28">
          <cell r="B28">
            <v>24.404166666666665</v>
          </cell>
          <cell r="C28">
            <v>30.5</v>
          </cell>
          <cell r="D28">
            <v>22</v>
          </cell>
          <cell r="E28">
            <v>86.083333333333329</v>
          </cell>
          <cell r="F28">
            <v>95</v>
          </cell>
          <cell r="G28">
            <v>57</v>
          </cell>
          <cell r="H28">
            <v>17.28</v>
          </cell>
          <cell r="I28" t="str">
            <v>N</v>
          </cell>
          <cell r="J28">
            <v>32.04</v>
          </cell>
          <cell r="K28">
            <v>4.4000000000000004</v>
          </cell>
        </row>
        <row r="29">
          <cell r="B29">
            <v>26.731249999999999</v>
          </cell>
          <cell r="C29">
            <v>31.3</v>
          </cell>
          <cell r="D29">
            <v>22.6</v>
          </cell>
          <cell r="E29">
            <v>73.0625</v>
          </cell>
          <cell r="F29">
            <v>93</v>
          </cell>
          <cell r="G29">
            <v>50</v>
          </cell>
          <cell r="H29">
            <v>7.5600000000000005</v>
          </cell>
          <cell r="I29" t="str">
            <v>NE</v>
          </cell>
          <cell r="J29">
            <v>19.440000000000001</v>
          </cell>
          <cell r="K29">
            <v>0</v>
          </cell>
        </row>
        <row r="30">
          <cell r="B30">
            <v>26.457142857142859</v>
          </cell>
          <cell r="C30">
            <v>30.9</v>
          </cell>
          <cell r="D30">
            <v>21.9</v>
          </cell>
          <cell r="E30">
            <v>71</v>
          </cell>
          <cell r="F30">
            <v>90</v>
          </cell>
          <cell r="G30">
            <v>50</v>
          </cell>
          <cell r="H30">
            <v>15.120000000000001</v>
          </cell>
          <cell r="I30" t="str">
            <v>L</v>
          </cell>
          <cell r="J30">
            <v>26.28</v>
          </cell>
          <cell r="K30">
            <v>0</v>
          </cell>
        </row>
        <row r="31">
          <cell r="B31">
            <v>26.82083333333334</v>
          </cell>
          <cell r="C31">
            <v>32.1</v>
          </cell>
          <cell r="D31">
            <v>22.2</v>
          </cell>
          <cell r="E31">
            <v>66.583333333333329</v>
          </cell>
          <cell r="F31">
            <v>90</v>
          </cell>
          <cell r="G31">
            <v>38</v>
          </cell>
          <cell r="H31">
            <v>12.24</v>
          </cell>
          <cell r="I31" t="str">
            <v>L</v>
          </cell>
          <cell r="J31">
            <v>28.08</v>
          </cell>
          <cell r="K31">
            <v>0</v>
          </cell>
        </row>
        <row r="32">
          <cell r="B32">
            <v>27.541666666666668</v>
          </cell>
          <cell r="C32">
            <v>32.5</v>
          </cell>
          <cell r="D32">
            <v>22.8</v>
          </cell>
          <cell r="E32">
            <v>58.791666666666664</v>
          </cell>
          <cell r="F32">
            <v>81</v>
          </cell>
          <cell r="G32">
            <v>35</v>
          </cell>
          <cell r="H32">
            <v>18.36</v>
          </cell>
          <cell r="I32" t="str">
            <v>NE</v>
          </cell>
          <cell r="J32">
            <v>37.440000000000005</v>
          </cell>
          <cell r="K32">
            <v>0</v>
          </cell>
        </row>
        <row r="33">
          <cell r="B33">
            <v>26.725000000000005</v>
          </cell>
          <cell r="C33">
            <v>32.200000000000003</v>
          </cell>
          <cell r="D33">
            <v>22.3</v>
          </cell>
          <cell r="E33">
            <v>65.25</v>
          </cell>
          <cell r="F33">
            <v>87</v>
          </cell>
          <cell r="G33">
            <v>44</v>
          </cell>
          <cell r="H33">
            <v>8.2799999999999994</v>
          </cell>
          <cell r="I33" t="str">
            <v>N</v>
          </cell>
          <cell r="J33">
            <v>28.44</v>
          </cell>
          <cell r="K33">
            <v>0</v>
          </cell>
        </row>
        <row r="34">
          <cell r="B34">
            <v>25.345833333333335</v>
          </cell>
          <cell r="C34">
            <v>32.9</v>
          </cell>
          <cell r="D34">
            <v>22.6</v>
          </cell>
          <cell r="E34">
            <v>77.291666666666671</v>
          </cell>
          <cell r="F34">
            <v>93</v>
          </cell>
          <cell r="G34">
            <v>40</v>
          </cell>
          <cell r="H34">
            <v>28.08</v>
          </cell>
          <cell r="I34" t="str">
            <v>N</v>
          </cell>
          <cell r="J34">
            <v>51.480000000000004</v>
          </cell>
          <cell r="K34">
            <v>6.4</v>
          </cell>
        </row>
      </sheetData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26.28</v>
          </cell>
          <cell r="C5">
            <v>33.6</v>
          </cell>
          <cell r="D5">
            <v>23.1</v>
          </cell>
          <cell r="E5">
            <v>83.333333333333329</v>
          </cell>
          <cell r="F5">
            <v>89</v>
          </cell>
          <cell r="G5">
            <v>80</v>
          </cell>
          <cell r="H5">
            <v>13.32</v>
          </cell>
          <cell r="I5" t="str">
            <v>SE</v>
          </cell>
          <cell r="J5">
            <v>25.56</v>
          </cell>
          <cell r="K5">
            <v>1.8</v>
          </cell>
        </row>
        <row r="6">
          <cell r="B6">
            <v>25.791666666666668</v>
          </cell>
          <cell r="C6">
            <v>31.5</v>
          </cell>
          <cell r="D6">
            <v>22.4</v>
          </cell>
          <cell r="E6">
            <v>88</v>
          </cell>
          <cell r="F6">
            <v>91</v>
          </cell>
          <cell r="G6">
            <v>77</v>
          </cell>
          <cell r="H6">
            <v>17.64</v>
          </cell>
          <cell r="I6" t="str">
            <v>S</v>
          </cell>
          <cell r="J6">
            <v>53.28</v>
          </cell>
          <cell r="K6">
            <v>42.000000000000014</v>
          </cell>
        </row>
        <row r="7">
          <cell r="B7">
            <v>26.577272727272728</v>
          </cell>
          <cell r="C7">
            <v>33.1</v>
          </cell>
          <cell r="D7">
            <v>24.1</v>
          </cell>
          <cell r="E7">
            <v>87.384615384615387</v>
          </cell>
          <cell r="F7">
            <v>90</v>
          </cell>
          <cell r="G7">
            <v>80</v>
          </cell>
          <cell r="H7">
            <v>17.64</v>
          </cell>
          <cell r="I7" t="str">
            <v>N</v>
          </cell>
          <cell r="J7">
            <v>37.080000000000005</v>
          </cell>
          <cell r="K7">
            <v>0.4</v>
          </cell>
        </row>
        <row r="8">
          <cell r="B8">
            <v>24.616666666666664</v>
          </cell>
          <cell r="C8">
            <v>27.1</v>
          </cell>
          <cell r="D8">
            <v>23.1</v>
          </cell>
          <cell r="E8">
            <v>89.227272727272734</v>
          </cell>
          <cell r="F8">
            <v>94</v>
          </cell>
          <cell r="G8">
            <v>84</v>
          </cell>
          <cell r="H8">
            <v>8.2799999999999994</v>
          </cell>
          <cell r="I8" t="str">
            <v>N</v>
          </cell>
          <cell r="J8">
            <v>21.240000000000002</v>
          </cell>
          <cell r="K8">
            <v>38.400000000000006</v>
          </cell>
        </row>
        <row r="9">
          <cell r="B9">
            <v>25.826086956521738</v>
          </cell>
          <cell r="C9">
            <v>29.8</v>
          </cell>
          <cell r="D9">
            <v>23.4</v>
          </cell>
          <cell r="E9">
            <v>94.416666666666671</v>
          </cell>
          <cell r="F9">
            <v>96</v>
          </cell>
          <cell r="G9">
            <v>89</v>
          </cell>
          <cell r="H9">
            <v>13.68</v>
          </cell>
          <cell r="I9" t="str">
            <v>NE</v>
          </cell>
          <cell r="J9">
            <v>26.28</v>
          </cell>
          <cell r="K9">
            <v>4.6000000000000005</v>
          </cell>
        </row>
        <row r="10">
          <cell r="B10">
            <v>26.486363636363638</v>
          </cell>
          <cell r="C10">
            <v>33.299999999999997</v>
          </cell>
          <cell r="D10">
            <v>23.5</v>
          </cell>
          <cell r="E10">
            <v>86.714285714285708</v>
          </cell>
          <cell r="F10">
            <v>91</v>
          </cell>
          <cell r="G10">
            <v>77</v>
          </cell>
          <cell r="H10">
            <v>17.64</v>
          </cell>
          <cell r="I10" t="str">
            <v>SE</v>
          </cell>
          <cell r="J10">
            <v>38.519999999999996</v>
          </cell>
          <cell r="K10">
            <v>2</v>
          </cell>
        </row>
        <row r="11">
          <cell r="B11">
            <v>26.383333333333336</v>
          </cell>
          <cell r="C11">
            <v>31.4</v>
          </cell>
          <cell r="D11">
            <v>23.9</v>
          </cell>
          <cell r="E11">
            <v>87.86666666666666</v>
          </cell>
          <cell r="F11">
            <v>92</v>
          </cell>
          <cell r="G11">
            <v>79</v>
          </cell>
          <cell r="H11">
            <v>21.6</v>
          </cell>
          <cell r="I11" t="str">
            <v>L</v>
          </cell>
          <cell r="J11">
            <v>38.519999999999996</v>
          </cell>
          <cell r="K11">
            <v>21.2</v>
          </cell>
        </row>
        <row r="12">
          <cell r="B12">
            <v>25.95652173913043</v>
          </cell>
          <cell r="C12">
            <v>31</v>
          </cell>
          <cell r="D12">
            <v>23.8</v>
          </cell>
          <cell r="E12">
            <v>87.75</v>
          </cell>
          <cell r="F12">
            <v>91</v>
          </cell>
          <cell r="G12">
            <v>79</v>
          </cell>
          <cell r="H12">
            <v>15.840000000000002</v>
          </cell>
          <cell r="I12" t="str">
            <v>S</v>
          </cell>
          <cell r="J12">
            <v>30.6</v>
          </cell>
          <cell r="K12">
            <v>20.199999999999996</v>
          </cell>
        </row>
        <row r="13">
          <cell r="B13">
            <v>26.543478260869566</v>
          </cell>
          <cell r="C13">
            <v>30.8</v>
          </cell>
          <cell r="D13">
            <v>24.7</v>
          </cell>
          <cell r="E13">
            <v>87.857142857142861</v>
          </cell>
          <cell r="F13">
            <v>90</v>
          </cell>
          <cell r="G13">
            <v>84</v>
          </cell>
          <cell r="H13">
            <v>14.4</v>
          </cell>
          <cell r="I13" t="str">
            <v>NO</v>
          </cell>
          <cell r="J13">
            <v>28.44</v>
          </cell>
          <cell r="K13">
            <v>1.4</v>
          </cell>
        </row>
        <row r="14">
          <cell r="B14">
            <v>27.428571428571427</v>
          </cell>
          <cell r="C14">
            <v>32.9</v>
          </cell>
          <cell r="D14">
            <v>23.5</v>
          </cell>
          <cell r="E14">
            <v>84.333333333333329</v>
          </cell>
          <cell r="F14">
            <v>89</v>
          </cell>
          <cell r="G14">
            <v>82</v>
          </cell>
          <cell r="H14">
            <v>14.04</v>
          </cell>
          <cell r="I14" t="str">
            <v>S</v>
          </cell>
          <cell r="J14">
            <v>25.92</v>
          </cell>
          <cell r="K14">
            <v>0</v>
          </cell>
        </row>
        <row r="15">
          <cell r="B15">
            <v>27.727272727272727</v>
          </cell>
          <cell r="C15">
            <v>32.200000000000003</v>
          </cell>
          <cell r="D15">
            <v>24.5</v>
          </cell>
          <cell r="E15">
            <v>87.7</v>
          </cell>
          <cell r="F15">
            <v>89</v>
          </cell>
          <cell r="G15">
            <v>86</v>
          </cell>
          <cell r="H15">
            <v>12.96</v>
          </cell>
          <cell r="I15" t="str">
            <v>N</v>
          </cell>
          <cell r="J15">
            <v>27</v>
          </cell>
          <cell r="K15">
            <v>2.4</v>
          </cell>
        </row>
        <row r="16">
          <cell r="B16">
            <v>27.483333333333334</v>
          </cell>
          <cell r="C16">
            <v>33.200000000000003</v>
          </cell>
          <cell r="D16">
            <v>24.2</v>
          </cell>
          <cell r="E16">
            <v>88</v>
          </cell>
          <cell r="F16">
            <v>90</v>
          </cell>
          <cell r="G16">
            <v>85</v>
          </cell>
          <cell r="H16">
            <v>10.44</v>
          </cell>
          <cell r="I16" t="str">
            <v>SE</v>
          </cell>
          <cell r="J16">
            <v>16.920000000000002</v>
          </cell>
          <cell r="K16">
            <v>0</v>
          </cell>
        </row>
        <row r="17">
          <cell r="B17">
            <v>28.072727272727274</v>
          </cell>
          <cell r="C17">
            <v>31</v>
          </cell>
          <cell r="D17">
            <v>25</v>
          </cell>
          <cell r="E17">
            <v>88.75</v>
          </cell>
          <cell r="F17">
            <v>90</v>
          </cell>
          <cell r="G17">
            <v>86</v>
          </cell>
          <cell r="H17">
            <v>15.48</v>
          </cell>
          <cell r="I17" t="str">
            <v>N</v>
          </cell>
          <cell r="J17">
            <v>39.96</v>
          </cell>
          <cell r="K17">
            <v>26.4</v>
          </cell>
        </row>
        <row r="18">
          <cell r="B18">
            <v>27.404761904761905</v>
          </cell>
          <cell r="C18">
            <v>32.6</v>
          </cell>
          <cell r="D18">
            <v>25.3</v>
          </cell>
          <cell r="E18">
            <v>87.307692307692307</v>
          </cell>
          <cell r="F18">
            <v>90</v>
          </cell>
          <cell r="G18">
            <v>80</v>
          </cell>
          <cell r="H18">
            <v>19.8</v>
          </cell>
          <cell r="I18" t="str">
            <v>O</v>
          </cell>
          <cell r="J18">
            <v>58.680000000000007</v>
          </cell>
          <cell r="K18">
            <v>0.2</v>
          </cell>
        </row>
        <row r="19">
          <cell r="B19">
            <v>27.495652173913044</v>
          </cell>
          <cell r="C19">
            <v>31.8</v>
          </cell>
          <cell r="D19">
            <v>25.2</v>
          </cell>
          <cell r="E19">
            <v>88.545454545454547</v>
          </cell>
          <cell r="F19">
            <v>90</v>
          </cell>
          <cell r="G19">
            <v>85</v>
          </cell>
          <cell r="H19">
            <v>14.04</v>
          </cell>
          <cell r="I19" t="str">
            <v>SO</v>
          </cell>
          <cell r="J19">
            <v>30.96</v>
          </cell>
          <cell r="K19">
            <v>4.8</v>
          </cell>
        </row>
        <row r="20">
          <cell r="B20">
            <v>27.272727272727273</v>
          </cell>
          <cell r="C20">
            <v>31.1</v>
          </cell>
          <cell r="D20">
            <v>24.9</v>
          </cell>
          <cell r="E20">
            <v>87.416666666666671</v>
          </cell>
          <cell r="F20">
            <v>89</v>
          </cell>
          <cell r="G20">
            <v>84</v>
          </cell>
          <cell r="H20">
            <v>7.5600000000000005</v>
          </cell>
          <cell r="I20" t="str">
            <v>S</v>
          </cell>
          <cell r="J20">
            <v>30.6</v>
          </cell>
          <cell r="K20">
            <v>4.8</v>
          </cell>
        </row>
        <row r="21">
          <cell r="B21">
            <v>27.105000000000008</v>
          </cell>
          <cell r="C21">
            <v>31.8</v>
          </cell>
          <cell r="D21">
            <v>24.7</v>
          </cell>
          <cell r="E21">
            <v>86.727272727272734</v>
          </cell>
          <cell r="F21">
            <v>89</v>
          </cell>
          <cell r="G21">
            <v>83</v>
          </cell>
          <cell r="H21">
            <v>18.36</v>
          </cell>
          <cell r="I21" t="str">
            <v>N</v>
          </cell>
          <cell r="J21">
            <v>40.32</v>
          </cell>
          <cell r="K21">
            <v>0.60000000000000009</v>
          </cell>
        </row>
        <row r="22">
          <cell r="B22">
            <v>27.255555555555556</v>
          </cell>
          <cell r="C22">
            <v>31.3</v>
          </cell>
          <cell r="D22">
            <v>25.8</v>
          </cell>
          <cell r="E22">
            <v>86.545454545454547</v>
          </cell>
          <cell r="F22">
            <v>89</v>
          </cell>
          <cell r="G22">
            <v>80</v>
          </cell>
          <cell r="H22">
            <v>20.16</v>
          </cell>
          <cell r="I22" t="str">
            <v>O</v>
          </cell>
          <cell r="J22">
            <v>39.6</v>
          </cell>
          <cell r="K22">
            <v>0.2</v>
          </cell>
        </row>
        <row r="23">
          <cell r="B23">
            <v>26.054166666666671</v>
          </cell>
          <cell r="C23">
            <v>29</v>
          </cell>
          <cell r="D23">
            <v>24.5</v>
          </cell>
          <cell r="E23">
            <v>86.125</v>
          </cell>
          <cell r="F23">
            <v>91</v>
          </cell>
          <cell r="G23">
            <v>75</v>
          </cell>
          <cell r="H23">
            <v>16.2</v>
          </cell>
          <cell r="I23" t="str">
            <v>NO</v>
          </cell>
          <cell r="J23">
            <v>36</v>
          </cell>
          <cell r="K23">
            <v>3.8000000000000003</v>
          </cell>
        </row>
        <row r="24">
          <cell r="B24">
            <v>26.304347826086957</v>
          </cell>
          <cell r="C24">
            <v>31.2</v>
          </cell>
          <cell r="D24">
            <v>24</v>
          </cell>
          <cell r="E24">
            <v>88.294117647058826</v>
          </cell>
          <cell r="F24">
            <v>91</v>
          </cell>
          <cell r="G24">
            <v>85</v>
          </cell>
          <cell r="H24">
            <v>15.840000000000002</v>
          </cell>
          <cell r="I24" t="str">
            <v>S</v>
          </cell>
          <cell r="J24">
            <v>40.680000000000007</v>
          </cell>
          <cell r="K24">
            <v>26.999999999999996</v>
          </cell>
        </row>
        <row r="25">
          <cell r="B25">
            <v>26.573913043478257</v>
          </cell>
          <cell r="C25">
            <v>31.6</v>
          </cell>
          <cell r="D25">
            <v>24.7</v>
          </cell>
          <cell r="E25">
            <v>88.066666666666663</v>
          </cell>
          <cell r="F25">
            <v>92</v>
          </cell>
          <cell r="G25">
            <v>84</v>
          </cell>
          <cell r="H25">
            <v>18</v>
          </cell>
          <cell r="I25" t="str">
            <v>L</v>
          </cell>
          <cell r="J25">
            <v>33.480000000000004</v>
          </cell>
          <cell r="K25">
            <v>0.4</v>
          </cell>
        </row>
        <row r="26">
          <cell r="B26">
            <v>26.322727272727274</v>
          </cell>
          <cell r="C26">
            <v>31.2</v>
          </cell>
          <cell r="D26">
            <v>24.1</v>
          </cell>
          <cell r="E26">
            <v>89.357142857142861</v>
          </cell>
          <cell r="F26">
            <v>92</v>
          </cell>
          <cell r="G26">
            <v>73</v>
          </cell>
          <cell r="H26">
            <v>16.559999999999999</v>
          </cell>
          <cell r="I26" t="str">
            <v>N</v>
          </cell>
          <cell r="J26">
            <v>52.56</v>
          </cell>
          <cell r="K26">
            <v>15</v>
          </cell>
        </row>
        <row r="27">
          <cell r="B27">
            <v>25.837500000000002</v>
          </cell>
          <cell r="C27">
            <v>28.9</v>
          </cell>
          <cell r="D27">
            <v>24.6</v>
          </cell>
          <cell r="E27">
            <v>89.75</v>
          </cell>
          <cell r="F27">
            <v>92</v>
          </cell>
          <cell r="G27">
            <v>85</v>
          </cell>
          <cell r="H27">
            <v>16.2</v>
          </cell>
          <cell r="I27" t="str">
            <v>N</v>
          </cell>
          <cell r="J27">
            <v>53.28</v>
          </cell>
          <cell r="K27">
            <v>30.599999999999998</v>
          </cell>
        </row>
        <row r="28">
          <cell r="B28">
            <v>25.662500000000005</v>
          </cell>
          <cell r="C28">
            <v>29.3</v>
          </cell>
          <cell r="D28">
            <v>24</v>
          </cell>
          <cell r="E28">
            <v>92.736842105263165</v>
          </cell>
          <cell r="F28">
            <v>95</v>
          </cell>
          <cell r="G28">
            <v>89</v>
          </cell>
          <cell r="H28">
            <v>11.520000000000001</v>
          </cell>
          <cell r="I28" t="str">
            <v>N</v>
          </cell>
          <cell r="J28">
            <v>23.400000000000002</v>
          </cell>
          <cell r="K28">
            <v>3.8000000000000007</v>
          </cell>
        </row>
        <row r="29">
          <cell r="B29">
            <v>27.261904761904763</v>
          </cell>
          <cell r="C29">
            <v>32.1</v>
          </cell>
          <cell r="D29">
            <v>25.1</v>
          </cell>
          <cell r="E29">
            <v>91.5</v>
          </cell>
          <cell r="F29">
            <v>94</v>
          </cell>
          <cell r="G29">
            <v>90</v>
          </cell>
          <cell r="H29">
            <v>6.84</v>
          </cell>
          <cell r="I29" t="str">
            <v>L</v>
          </cell>
          <cell r="J29">
            <v>19.440000000000001</v>
          </cell>
          <cell r="K29">
            <v>0</v>
          </cell>
        </row>
        <row r="30">
          <cell r="B30">
            <v>27.56315789473684</v>
          </cell>
          <cell r="C30">
            <v>32.799999999999997</v>
          </cell>
          <cell r="D30">
            <v>24.9</v>
          </cell>
          <cell r="E30">
            <v>87.63636363636364</v>
          </cell>
          <cell r="F30">
            <v>91</v>
          </cell>
          <cell r="G30">
            <v>80</v>
          </cell>
          <cell r="H30">
            <v>11.879999999999999</v>
          </cell>
          <cell r="I30" t="str">
            <v>NE</v>
          </cell>
          <cell r="J30">
            <v>27.36</v>
          </cell>
          <cell r="K30">
            <v>0</v>
          </cell>
        </row>
        <row r="31">
          <cell r="B31">
            <v>27.669999999999998</v>
          </cell>
          <cell r="C31">
            <v>31.7</v>
          </cell>
          <cell r="D31">
            <v>24.5</v>
          </cell>
          <cell r="E31">
            <v>83.454545454545453</v>
          </cell>
          <cell r="F31">
            <v>89</v>
          </cell>
          <cell r="G31">
            <v>75</v>
          </cell>
          <cell r="H31">
            <v>9.3600000000000012</v>
          </cell>
          <cell r="I31" t="str">
            <v>N</v>
          </cell>
          <cell r="J31">
            <v>27.720000000000002</v>
          </cell>
          <cell r="K31">
            <v>0</v>
          </cell>
        </row>
        <row r="32">
          <cell r="B32">
            <v>27.040000000000003</v>
          </cell>
          <cell r="C32">
            <v>31.3</v>
          </cell>
          <cell r="D32">
            <v>24</v>
          </cell>
          <cell r="E32">
            <v>86.285714285714292</v>
          </cell>
          <cell r="F32">
            <v>90</v>
          </cell>
          <cell r="G32">
            <v>80</v>
          </cell>
          <cell r="H32">
            <v>12.24</v>
          </cell>
          <cell r="I32" t="str">
            <v>NO</v>
          </cell>
          <cell r="J32">
            <v>33.119999999999997</v>
          </cell>
          <cell r="K32">
            <v>2.8000000000000003</v>
          </cell>
        </row>
        <row r="33">
          <cell r="B33">
            <v>26.773913043478263</v>
          </cell>
          <cell r="C33">
            <v>30.9</v>
          </cell>
          <cell r="D33">
            <v>24.4</v>
          </cell>
          <cell r="E33">
            <v>86.411764705882348</v>
          </cell>
          <cell r="F33">
            <v>90</v>
          </cell>
          <cell r="G33">
            <v>80</v>
          </cell>
          <cell r="H33">
            <v>13.68</v>
          </cell>
          <cell r="I33" t="str">
            <v>SE</v>
          </cell>
          <cell r="J33">
            <v>42.480000000000004</v>
          </cell>
          <cell r="K33">
            <v>10.199999999999999</v>
          </cell>
        </row>
        <row r="34">
          <cell r="B34">
            <v>26.490909090909089</v>
          </cell>
          <cell r="C34">
            <v>30.5</v>
          </cell>
          <cell r="D34">
            <v>24.5</v>
          </cell>
          <cell r="E34">
            <v>87.4</v>
          </cell>
          <cell r="F34">
            <v>91</v>
          </cell>
          <cell r="G34">
            <v>79</v>
          </cell>
          <cell r="H34">
            <v>16.920000000000002</v>
          </cell>
          <cell r="I34" t="str">
            <v>NO</v>
          </cell>
          <cell r="J34">
            <v>29.880000000000003</v>
          </cell>
          <cell r="K34">
            <v>3.6000000000000005</v>
          </cell>
        </row>
      </sheetData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18.954166666666669</v>
          </cell>
          <cell r="C5">
            <v>20.399999999999999</v>
          </cell>
          <cell r="D5">
            <v>17.7</v>
          </cell>
          <cell r="E5">
            <v>92.708333333333329</v>
          </cell>
          <cell r="F5">
            <v>97</v>
          </cell>
          <cell r="G5">
            <v>83</v>
          </cell>
          <cell r="H5">
            <v>23.400000000000002</v>
          </cell>
          <cell r="I5" t="str">
            <v>NO</v>
          </cell>
          <cell r="J5">
            <v>44.64</v>
          </cell>
          <cell r="K5">
            <v>88</v>
          </cell>
        </row>
        <row r="6">
          <cell r="B6">
            <v>22.670833333333338</v>
          </cell>
          <cell r="C6">
            <v>30</v>
          </cell>
          <cell r="D6">
            <v>17.5</v>
          </cell>
          <cell r="E6">
            <v>80.5</v>
          </cell>
          <cell r="F6">
            <v>97</v>
          </cell>
          <cell r="G6">
            <v>54</v>
          </cell>
          <cell r="H6">
            <v>18.36</v>
          </cell>
          <cell r="I6" t="str">
            <v>NO</v>
          </cell>
          <cell r="J6">
            <v>37.080000000000005</v>
          </cell>
          <cell r="K6">
            <v>0</v>
          </cell>
        </row>
        <row r="7">
          <cell r="B7">
            <v>24.820833333333329</v>
          </cell>
          <cell r="C7">
            <v>31.7</v>
          </cell>
          <cell r="D7">
            <v>21.1</v>
          </cell>
          <cell r="E7">
            <v>73.791666666666671</v>
          </cell>
          <cell r="F7">
            <v>91</v>
          </cell>
          <cell r="G7">
            <v>48</v>
          </cell>
          <cell r="H7">
            <v>18.720000000000002</v>
          </cell>
          <cell r="I7" t="str">
            <v>NO</v>
          </cell>
          <cell r="J7">
            <v>37.440000000000005</v>
          </cell>
          <cell r="K7">
            <v>0</v>
          </cell>
        </row>
        <row r="8">
          <cell r="B8">
            <v>22.554166666666664</v>
          </cell>
          <cell r="C8">
            <v>27.4</v>
          </cell>
          <cell r="D8">
            <v>18.399999999999999</v>
          </cell>
          <cell r="E8">
            <v>79.583333333333329</v>
          </cell>
          <cell r="F8">
            <v>94</v>
          </cell>
          <cell r="G8">
            <v>58</v>
          </cell>
          <cell r="H8">
            <v>21.6</v>
          </cell>
          <cell r="I8" t="str">
            <v>NO</v>
          </cell>
          <cell r="J8">
            <v>55.440000000000005</v>
          </cell>
          <cell r="K8">
            <v>5.8000000000000007</v>
          </cell>
        </row>
        <row r="9">
          <cell r="B9">
            <v>23.758333333333329</v>
          </cell>
          <cell r="C9">
            <v>28.9</v>
          </cell>
          <cell r="D9">
            <v>19.8</v>
          </cell>
          <cell r="E9">
            <v>79.083333333333329</v>
          </cell>
          <cell r="F9">
            <v>96</v>
          </cell>
          <cell r="G9">
            <v>55</v>
          </cell>
          <cell r="H9">
            <v>19.440000000000001</v>
          </cell>
          <cell r="I9" t="str">
            <v>NO</v>
          </cell>
          <cell r="J9">
            <v>38.519999999999996</v>
          </cell>
          <cell r="K9">
            <v>0</v>
          </cell>
        </row>
        <row r="10">
          <cell r="B10">
            <v>24.029166666666669</v>
          </cell>
          <cell r="C10">
            <v>29.2</v>
          </cell>
          <cell r="D10">
            <v>20.3</v>
          </cell>
          <cell r="E10">
            <v>66.5</v>
          </cell>
          <cell r="F10">
            <v>83</v>
          </cell>
          <cell r="G10">
            <v>40</v>
          </cell>
          <cell r="H10">
            <v>21.240000000000002</v>
          </cell>
          <cell r="I10" t="str">
            <v>O</v>
          </cell>
          <cell r="J10">
            <v>38.880000000000003</v>
          </cell>
          <cell r="K10">
            <v>0</v>
          </cell>
        </row>
        <row r="11">
          <cell r="B11">
            <v>25.016666666666669</v>
          </cell>
          <cell r="C11">
            <v>30.2</v>
          </cell>
          <cell r="D11">
            <v>20.3</v>
          </cell>
          <cell r="E11">
            <v>56.083333333333336</v>
          </cell>
          <cell r="F11">
            <v>81</v>
          </cell>
          <cell r="G11">
            <v>29</v>
          </cell>
          <cell r="H11">
            <v>14.04</v>
          </cell>
          <cell r="I11" t="str">
            <v>SO</v>
          </cell>
          <cell r="J11">
            <v>35.28</v>
          </cell>
          <cell r="K11">
            <v>0</v>
          </cell>
        </row>
        <row r="12">
          <cell r="B12">
            <v>23.679166666666671</v>
          </cell>
          <cell r="C12">
            <v>28.8</v>
          </cell>
          <cell r="D12">
            <v>19.2</v>
          </cell>
          <cell r="E12">
            <v>62.958333333333336</v>
          </cell>
          <cell r="F12">
            <v>87</v>
          </cell>
          <cell r="G12">
            <v>44</v>
          </cell>
          <cell r="H12">
            <v>21.96</v>
          </cell>
          <cell r="I12" t="str">
            <v>O</v>
          </cell>
          <cell r="J12">
            <v>47.88</v>
          </cell>
          <cell r="K12">
            <v>0</v>
          </cell>
        </row>
        <row r="13">
          <cell r="B13">
            <v>21.395833333333339</v>
          </cell>
          <cell r="C13">
            <v>24.4</v>
          </cell>
          <cell r="D13">
            <v>18</v>
          </cell>
          <cell r="E13">
            <v>75.25</v>
          </cell>
          <cell r="F13">
            <v>89</v>
          </cell>
          <cell r="G13">
            <v>63</v>
          </cell>
          <cell r="H13">
            <v>26.28</v>
          </cell>
          <cell r="I13" t="str">
            <v>NE</v>
          </cell>
          <cell r="J13">
            <v>54.36</v>
          </cell>
          <cell r="K13">
            <v>0</v>
          </cell>
        </row>
        <row r="14">
          <cell r="B14">
            <v>21.875</v>
          </cell>
          <cell r="C14">
            <v>28.5</v>
          </cell>
          <cell r="D14">
            <v>18</v>
          </cell>
          <cell r="E14">
            <v>79.625</v>
          </cell>
          <cell r="F14">
            <v>94</v>
          </cell>
          <cell r="G14">
            <v>57</v>
          </cell>
          <cell r="H14">
            <v>23.040000000000003</v>
          </cell>
          <cell r="I14" t="str">
            <v>N</v>
          </cell>
          <cell r="J14">
            <v>44.64</v>
          </cell>
          <cell r="K14">
            <v>0</v>
          </cell>
        </row>
        <row r="15">
          <cell r="B15">
            <v>25</v>
          </cell>
          <cell r="C15">
            <v>33.299999999999997</v>
          </cell>
          <cell r="D15">
            <v>19</v>
          </cell>
          <cell r="E15">
            <v>73.375</v>
          </cell>
          <cell r="F15">
            <v>95</v>
          </cell>
          <cell r="G15">
            <v>40</v>
          </cell>
          <cell r="H15">
            <v>19.079999999999998</v>
          </cell>
          <cell r="I15" t="str">
            <v>NO</v>
          </cell>
          <cell r="J15">
            <v>37.080000000000005</v>
          </cell>
          <cell r="K15">
            <v>0</v>
          </cell>
        </row>
        <row r="16">
          <cell r="B16">
            <v>27.024999999999995</v>
          </cell>
          <cell r="C16">
            <v>33.200000000000003</v>
          </cell>
          <cell r="D16">
            <v>21.5</v>
          </cell>
          <cell r="E16">
            <v>68.916666666666671</v>
          </cell>
          <cell r="F16">
            <v>88</v>
          </cell>
          <cell r="G16">
            <v>44</v>
          </cell>
          <cell r="H16">
            <v>14.76</v>
          </cell>
          <cell r="I16" t="str">
            <v>NO</v>
          </cell>
          <cell r="J16">
            <v>35.28</v>
          </cell>
          <cell r="K16">
            <v>1.8</v>
          </cell>
        </row>
        <row r="17">
          <cell r="B17">
            <v>27.112499999999997</v>
          </cell>
          <cell r="C17">
            <v>33.1</v>
          </cell>
          <cell r="D17">
            <v>22</v>
          </cell>
          <cell r="E17">
            <v>69.041666666666671</v>
          </cell>
          <cell r="F17">
            <v>87</v>
          </cell>
          <cell r="G17">
            <v>42</v>
          </cell>
          <cell r="H17">
            <v>17.28</v>
          </cell>
          <cell r="I17" t="str">
            <v>NO</v>
          </cell>
          <cell r="J17">
            <v>37.440000000000005</v>
          </cell>
          <cell r="K17">
            <v>0.4</v>
          </cell>
        </row>
        <row r="18">
          <cell r="B18">
            <v>24.4375</v>
          </cell>
          <cell r="C18">
            <v>28.5</v>
          </cell>
          <cell r="D18">
            <v>20.2</v>
          </cell>
          <cell r="E18">
            <v>80.291666666666671</v>
          </cell>
          <cell r="F18">
            <v>96</v>
          </cell>
          <cell r="G18">
            <v>65</v>
          </cell>
          <cell r="H18">
            <v>18</v>
          </cell>
          <cell r="I18" t="str">
            <v>NO</v>
          </cell>
          <cell r="J18">
            <v>48.24</v>
          </cell>
          <cell r="K18">
            <v>22.000000000000004</v>
          </cell>
        </row>
        <row r="19">
          <cell r="B19">
            <v>23.400000000000002</v>
          </cell>
          <cell r="C19">
            <v>28.4</v>
          </cell>
          <cell r="D19">
            <v>20.3</v>
          </cell>
          <cell r="E19">
            <v>87.666666666666671</v>
          </cell>
          <cell r="F19">
            <v>96</v>
          </cell>
          <cell r="G19">
            <v>66</v>
          </cell>
          <cell r="H19">
            <v>7.9200000000000008</v>
          </cell>
          <cell r="I19" t="str">
            <v>SO</v>
          </cell>
          <cell r="J19">
            <v>19.079999999999998</v>
          </cell>
          <cell r="K19">
            <v>1.4000000000000001</v>
          </cell>
        </row>
        <row r="20">
          <cell r="B20">
            <v>23.912499999999998</v>
          </cell>
          <cell r="C20">
            <v>30.5</v>
          </cell>
          <cell r="D20">
            <v>20.2</v>
          </cell>
          <cell r="E20">
            <v>86.791666666666671</v>
          </cell>
          <cell r="F20">
            <v>96</v>
          </cell>
          <cell r="G20">
            <v>55</v>
          </cell>
          <cell r="H20">
            <v>11.16</v>
          </cell>
          <cell r="I20" t="str">
            <v>NO</v>
          </cell>
          <cell r="J20">
            <v>31.680000000000003</v>
          </cell>
          <cell r="K20">
            <v>42</v>
          </cell>
        </row>
        <row r="21">
          <cell r="B21">
            <v>23.625000000000004</v>
          </cell>
          <cell r="C21">
            <v>29.1</v>
          </cell>
          <cell r="D21">
            <v>19.600000000000001</v>
          </cell>
          <cell r="E21">
            <v>80.291666666666671</v>
          </cell>
          <cell r="F21">
            <v>95</v>
          </cell>
          <cell r="G21">
            <v>58</v>
          </cell>
          <cell r="H21">
            <v>21.240000000000002</v>
          </cell>
          <cell r="I21" t="str">
            <v>NO</v>
          </cell>
          <cell r="J21">
            <v>42.480000000000004</v>
          </cell>
          <cell r="K21">
            <v>0.2</v>
          </cell>
        </row>
        <row r="22">
          <cell r="B22">
            <v>21.695833333333336</v>
          </cell>
          <cell r="C22">
            <v>29.1</v>
          </cell>
          <cell r="D22">
            <v>16.2</v>
          </cell>
          <cell r="E22">
            <v>86.375</v>
          </cell>
          <cell r="F22">
            <v>95</v>
          </cell>
          <cell r="G22">
            <v>59</v>
          </cell>
          <cell r="H22">
            <v>24.12</v>
          </cell>
          <cell r="I22" t="str">
            <v>NO</v>
          </cell>
          <cell r="J22">
            <v>63</v>
          </cell>
          <cell r="K22">
            <v>20</v>
          </cell>
        </row>
        <row r="23">
          <cell r="B23">
            <v>20.891666666666662</v>
          </cell>
          <cell r="C23">
            <v>27</v>
          </cell>
          <cell r="D23">
            <v>17.100000000000001</v>
          </cell>
          <cell r="E23">
            <v>79.416666666666671</v>
          </cell>
          <cell r="F23">
            <v>96</v>
          </cell>
          <cell r="G23">
            <v>55</v>
          </cell>
          <cell r="H23">
            <v>12.6</v>
          </cell>
          <cell r="I23" t="str">
            <v>SO</v>
          </cell>
          <cell r="J23">
            <v>32.76</v>
          </cell>
          <cell r="K23">
            <v>0</v>
          </cell>
        </row>
        <row r="24">
          <cell r="B24">
            <v>22.037500000000005</v>
          </cell>
          <cell r="C24">
            <v>28.1</v>
          </cell>
          <cell r="D24">
            <v>17.3</v>
          </cell>
          <cell r="E24">
            <v>76.291666666666671</v>
          </cell>
          <cell r="F24">
            <v>94</v>
          </cell>
          <cell r="G24">
            <v>51</v>
          </cell>
          <cell r="H24">
            <v>21.240000000000002</v>
          </cell>
          <cell r="I24" t="str">
            <v>O</v>
          </cell>
          <cell r="J24">
            <v>39.6</v>
          </cell>
          <cell r="K24">
            <v>0</v>
          </cell>
        </row>
        <row r="25">
          <cell r="B25">
            <v>23.254166666666666</v>
          </cell>
          <cell r="C25">
            <v>29.3</v>
          </cell>
          <cell r="D25">
            <v>18.2</v>
          </cell>
          <cell r="E25">
            <v>68.875</v>
          </cell>
          <cell r="F25">
            <v>89</v>
          </cell>
          <cell r="G25">
            <v>42</v>
          </cell>
          <cell r="H25">
            <v>19.079999999999998</v>
          </cell>
          <cell r="I25" t="str">
            <v>O</v>
          </cell>
          <cell r="J25">
            <v>35.28</v>
          </cell>
          <cell r="K25">
            <v>0</v>
          </cell>
        </row>
        <row r="26">
          <cell r="B26">
            <v>23.979166666666671</v>
          </cell>
          <cell r="C26">
            <v>31.6</v>
          </cell>
          <cell r="D26">
            <v>18.5</v>
          </cell>
          <cell r="E26">
            <v>70.708333333333329</v>
          </cell>
          <cell r="F26">
            <v>82</v>
          </cell>
          <cell r="G26">
            <v>51</v>
          </cell>
          <cell r="H26">
            <v>19.440000000000001</v>
          </cell>
          <cell r="I26" t="str">
            <v>NO</v>
          </cell>
          <cell r="J26">
            <v>38.519999999999996</v>
          </cell>
          <cell r="K26">
            <v>0</v>
          </cell>
        </row>
        <row r="27">
          <cell r="B27">
            <v>22.058333333333334</v>
          </cell>
          <cell r="C27">
            <v>25.7</v>
          </cell>
          <cell r="D27">
            <v>18.3</v>
          </cell>
          <cell r="E27">
            <v>85.958333333333329</v>
          </cell>
          <cell r="F27">
            <v>96</v>
          </cell>
          <cell r="G27">
            <v>66</v>
          </cell>
          <cell r="H27">
            <v>23.759999999999998</v>
          </cell>
          <cell r="I27" t="str">
            <v>NO</v>
          </cell>
          <cell r="J27">
            <v>65.160000000000011</v>
          </cell>
          <cell r="K27">
            <v>38</v>
          </cell>
        </row>
        <row r="28">
          <cell r="B28">
            <v>21.204166666666669</v>
          </cell>
          <cell r="C28">
            <v>26</v>
          </cell>
          <cell r="D28">
            <v>18.399999999999999</v>
          </cell>
          <cell r="E28">
            <v>81.875</v>
          </cell>
          <cell r="F28">
            <v>95</v>
          </cell>
          <cell r="G28">
            <v>54</v>
          </cell>
          <cell r="H28">
            <v>19.8</v>
          </cell>
          <cell r="I28" t="str">
            <v>SO</v>
          </cell>
          <cell r="J28">
            <v>37.440000000000005</v>
          </cell>
          <cell r="K28">
            <v>0.4</v>
          </cell>
        </row>
        <row r="29">
          <cell r="B29">
            <v>21.979166666666661</v>
          </cell>
          <cell r="C29">
            <v>28.4</v>
          </cell>
          <cell r="D29">
            <v>17.100000000000001</v>
          </cell>
          <cell r="E29">
            <v>74.791666666666671</v>
          </cell>
          <cell r="F29">
            <v>94</v>
          </cell>
          <cell r="G29">
            <v>50</v>
          </cell>
          <cell r="H29">
            <v>9.7200000000000006</v>
          </cell>
          <cell r="I29" t="str">
            <v>SO</v>
          </cell>
          <cell r="J29">
            <v>28.44</v>
          </cell>
          <cell r="K29">
            <v>0</v>
          </cell>
        </row>
        <row r="30">
          <cell r="B30">
            <v>25.024999999999995</v>
          </cell>
          <cell r="C30">
            <v>31.3</v>
          </cell>
          <cell r="D30">
            <v>18.8</v>
          </cell>
          <cell r="E30">
            <v>67.916666666666671</v>
          </cell>
          <cell r="F30">
            <v>91</v>
          </cell>
          <cell r="G30">
            <v>43</v>
          </cell>
          <cell r="H30">
            <v>16.2</v>
          </cell>
          <cell r="I30" t="str">
            <v>NO</v>
          </cell>
          <cell r="J30">
            <v>32.76</v>
          </cell>
          <cell r="K30">
            <v>0</v>
          </cell>
        </row>
        <row r="31">
          <cell r="B31">
            <v>24.362500000000001</v>
          </cell>
          <cell r="C31">
            <v>29.1</v>
          </cell>
          <cell r="D31">
            <v>20.3</v>
          </cell>
          <cell r="E31">
            <v>73.708333333333329</v>
          </cell>
          <cell r="F31">
            <v>90</v>
          </cell>
          <cell r="G31">
            <v>56</v>
          </cell>
          <cell r="H31">
            <v>23.040000000000003</v>
          </cell>
          <cell r="I31" t="str">
            <v>NO</v>
          </cell>
          <cell r="J31">
            <v>43.2</v>
          </cell>
          <cell r="K31">
            <v>0</v>
          </cell>
        </row>
        <row r="32">
          <cell r="B32">
            <v>22.520833333333332</v>
          </cell>
          <cell r="C32">
            <v>25.5</v>
          </cell>
          <cell r="D32">
            <v>20.6</v>
          </cell>
          <cell r="E32">
            <v>82.458333333333329</v>
          </cell>
          <cell r="F32">
            <v>89</v>
          </cell>
          <cell r="G32">
            <v>70</v>
          </cell>
          <cell r="H32">
            <v>18</v>
          </cell>
          <cell r="I32" t="str">
            <v>NO</v>
          </cell>
          <cell r="J32">
            <v>32.76</v>
          </cell>
          <cell r="K32">
            <v>0</v>
          </cell>
        </row>
        <row r="33">
          <cell r="B33">
            <v>21.987499999999997</v>
          </cell>
          <cell r="C33">
            <v>28</v>
          </cell>
          <cell r="D33">
            <v>19.8</v>
          </cell>
          <cell r="E33">
            <v>87.666666666666671</v>
          </cell>
          <cell r="F33">
            <v>96</v>
          </cell>
          <cell r="G33">
            <v>66</v>
          </cell>
          <cell r="H33">
            <v>11.520000000000001</v>
          </cell>
          <cell r="I33" t="str">
            <v>NO</v>
          </cell>
          <cell r="J33">
            <v>26.28</v>
          </cell>
          <cell r="K33">
            <v>40.400000000000006</v>
          </cell>
        </row>
        <row r="34">
          <cell r="B34">
            <v>23.308333333333334</v>
          </cell>
          <cell r="C34">
            <v>27.4</v>
          </cell>
          <cell r="D34">
            <v>21.4</v>
          </cell>
          <cell r="E34">
            <v>84.125</v>
          </cell>
          <cell r="F34">
            <v>93</v>
          </cell>
          <cell r="G34">
            <v>64</v>
          </cell>
          <cell r="H34">
            <v>13.68</v>
          </cell>
          <cell r="I34" t="str">
            <v>NO</v>
          </cell>
          <cell r="J34">
            <v>27.720000000000002</v>
          </cell>
          <cell r="K34">
            <v>0</v>
          </cell>
        </row>
      </sheetData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28.1875</v>
          </cell>
          <cell r="C5">
            <v>31.7</v>
          </cell>
          <cell r="D5">
            <v>25.3</v>
          </cell>
          <cell r="E5">
            <v>75.916666666666671</v>
          </cell>
          <cell r="F5">
            <v>89</v>
          </cell>
          <cell r="G5">
            <v>59</v>
          </cell>
          <cell r="H5">
            <v>11.879999999999999</v>
          </cell>
          <cell r="I5" t="str">
            <v>N</v>
          </cell>
          <cell r="J5">
            <v>32.4</v>
          </cell>
          <cell r="K5">
            <v>6.9999999999999991</v>
          </cell>
        </row>
        <row r="6">
          <cell r="B6">
            <v>27.308333333333337</v>
          </cell>
          <cell r="C6">
            <v>33.1</v>
          </cell>
          <cell r="D6">
            <v>22.7</v>
          </cell>
          <cell r="E6">
            <v>73.708333333333329</v>
          </cell>
          <cell r="F6">
            <v>90</v>
          </cell>
          <cell r="G6">
            <v>53</v>
          </cell>
          <cell r="H6">
            <v>11.879999999999999</v>
          </cell>
          <cell r="I6" t="str">
            <v>N</v>
          </cell>
          <cell r="J6">
            <v>26.28</v>
          </cell>
          <cell r="K6">
            <v>0.2</v>
          </cell>
        </row>
        <row r="7">
          <cell r="B7">
            <v>29.758333333333336</v>
          </cell>
          <cell r="C7">
            <v>36.4</v>
          </cell>
          <cell r="D7">
            <v>24.4</v>
          </cell>
          <cell r="E7">
            <v>66.625</v>
          </cell>
          <cell r="F7">
            <v>87</v>
          </cell>
          <cell r="G7">
            <v>35</v>
          </cell>
          <cell r="H7">
            <v>13.68</v>
          </cell>
          <cell r="I7" t="str">
            <v>N</v>
          </cell>
          <cell r="J7">
            <v>34.92</v>
          </cell>
          <cell r="K7">
            <v>0</v>
          </cell>
        </row>
        <row r="8">
          <cell r="B8">
            <v>25.724999999999998</v>
          </cell>
          <cell r="C8">
            <v>31.5</v>
          </cell>
          <cell r="D8">
            <v>21.5</v>
          </cell>
          <cell r="E8">
            <v>80.083333333333329</v>
          </cell>
          <cell r="F8">
            <v>95</v>
          </cell>
          <cell r="G8">
            <v>60</v>
          </cell>
          <cell r="H8">
            <v>30.6</v>
          </cell>
          <cell r="I8" t="str">
            <v>SE</v>
          </cell>
          <cell r="J8">
            <v>67.319999999999993</v>
          </cell>
          <cell r="K8">
            <v>72.8</v>
          </cell>
        </row>
        <row r="9">
          <cell r="B9">
            <v>26.958333333333332</v>
          </cell>
          <cell r="C9">
            <v>31.5</v>
          </cell>
          <cell r="D9">
            <v>23.2</v>
          </cell>
          <cell r="E9">
            <v>80.125</v>
          </cell>
          <cell r="F9">
            <v>94</v>
          </cell>
          <cell r="G9">
            <v>59</v>
          </cell>
          <cell r="H9">
            <v>8.64</v>
          </cell>
          <cell r="I9" t="str">
            <v>NE</v>
          </cell>
          <cell r="J9">
            <v>20.52</v>
          </cell>
          <cell r="K9">
            <v>0</v>
          </cell>
        </row>
        <row r="10">
          <cell r="B10">
            <v>26.104166666666668</v>
          </cell>
          <cell r="C10">
            <v>33.1</v>
          </cell>
          <cell r="D10">
            <v>22.9</v>
          </cell>
          <cell r="E10">
            <v>80.375</v>
          </cell>
          <cell r="F10">
            <v>93</v>
          </cell>
          <cell r="G10">
            <v>51</v>
          </cell>
          <cell r="H10">
            <v>8.64</v>
          </cell>
          <cell r="I10" t="str">
            <v>NE</v>
          </cell>
          <cell r="J10">
            <v>49.32</v>
          </cell>
          <cell r="K10">
            <v>8.6</v>
          </cell>
        </row>
        <row r="11">
          <cell r="B11">
            <v>26.120833333333334</v>
          </cell>
          <cell r="C11">
            <v>32</v>
          </cell>
          <cell r="D11">
            <v>21.4</v>
          </cell>
          <cell r="E11">
            <v>78.5</v>
          </cell>
          <cell r="F11">
            <v>94</v>
          </cell>
          <cell r="G11">
            <v>47</v>
          </cell>
          <cell r="H11">
            <v>14.76</v>
          </cell>
          <cell r="I11" t="str">
            <v>S</v>
          </cell>
          <cell r="J11">
            <v>28.08</v>
          </cell>
          <cell r="K11">
            <v>18.799999999999997</v>
          </cell>
        </row>
        <row r="12">
          <cell r="B12">
            <v>27.195833333333329</v>
          </cell>
          <cell r="C12">
            <v>32.4</v>
          </cell>
          <cell r="D12">
            <v>22.2</v>
          </cell>
          <cell r="E12">
            <v>68.666666666666671</v>
          </cell>
          <cell r="F12">
            <v>90</v>
          </cell>
          <cell r="G12">
            <v>44</v>
          </cell>
          <cell r="H12">
            <v>14.04</v>
          </cell>
          <cell r="I12" t="str">
            <v>S</v>
          </cell>
          <cell r="J12">
            <v>34.92</v>
          </cell>
          <cell r="K12">
            <v>0</v>
          </cell>
        </row>
        <row r="13">
          <cell r="B13">
            <v>27.329166666666669</v>
          </cell>
          <cell r="C13">
            <v>32.4</v>
          </cell>
          <cell r="D13">
            <v>21.8</v>
          </cell>
          <cell r="E13">
            <v>66.125</v>
          </cell>
          <cell r="F13">
            <v>88</v>
          </cell>
          <cell r="G13">
            <v>46</v>
          </cell>
          <cell r="H13">
            <v>8.64</v>
          </cell>
          <cell r="I13" t="str">
            <v>L</v>
          </cell>
          <cell r="J13">
            <v>27</v>
          </cell>
          <cell r="K13">
            <v>0</v>
          </cell>
        </row>
        <row r="14">
          <cell r="B14">
            <v>28.062499999999996</v>
          </cell>
          <cell r="C14">
            <v>34.1</v>
          </cell>
          <cell r="D14">
            <v>21.7</v>
          </cell>
          <cell r="E14">
            <v>65.458333333333329</v>
          </cell>
          <cell r="F14">
            <v>91</v>
          </cell>
          <cell r="G14">
            <v>44</v>
          </cell>
          <cell r="H14">
            <v>9</v>
          </cell>
          <cell r="I14" t="str">
            <v>NE</v>
          </cell>
          <cell r="J14">
            <v>23.040000000000003</v>
          </cell>
          <cell r="K14">
            <v>0</v>
          </cell>
        </row>
        <row r="15">
          <cell r="B15">
            <v>30.291666666666671</v>
          </cell>
          <cell r="C15">
            <v>36.4</v>
          </cell>
          <cell r="D15">
            <v>24.2</v>
          </cell>
          <cell r="E15">
            <v>66.5</v>
          </cell>
          <cell r="F15">
            <v>90</v>
          </cell>
          <cell r="G15">
            <v>43</v>
          </cell>
          <cell r="H15">
            <v>12.6</v>
          </cell>
          <cell r="I15" t="str">
            <v>NE</v>
          </cell>
          <cell r="J15">
            <v>31.680000000000003</v>
          </cell>
          <cell r="K15">
            <v>0</v>
          </cell>
        </row>
        <row r="16">
          <cell r="B16">
            <v>30.891666666666669</v>
          </cell>
          <cell r="C16">
            <v>36.299999999999997</v>
          </cell>
          <cell r="D16">
            <v>26.2</v>
          </cell>
          <cell r="E16">
            <v>67.333333333333329</v>
          </cell>
          <cell r="F16">
            <v>86</v>
          </cell>
          <cell r="G16">
            <v>45</v>
          </cell>
          <cell r="H16">
            <v>13.68</v>
          </cell>
          <cell r="I16" t="str">
            <v>N</v>
          </cell>
          <cell r="J16">
            <v>33.119999999999997</v>
          </cell>
          <cell r="K16">
            <v>0</v>
          </cell>
        </row>
        <row r="17">
          <cell r="B17">
            <v>31.025000000000002</v>
          </cell>
          <cell r="C17">
            <v>35.9</v>
          </cell>
          <cell r="D17">
            <v>27.2</v>
          </cell>
          <cell r="E17">
            <v>64.625</v>
          </cell>
          <cell r="F17">
            <v>81</v>
          </cell>
          <cell r="G17">
            <v>41</v>
          </cell>
          <cell r="H17">
            <v>12.6</v>
          </cell>
          <cell r="I17" t="str">
            <v>N</v>
          </cell>
          <cell r="J17">
            <v>33.119999999999997</v>
          </cell>
          <cell r="K17">
            <v>0</v>
          </cell>
        </row>
        <row r="18">
          <cell r="B18">
            <v>26.625</v>
          </cell>
          <cell r="C18">
            <v>31.5</v>
          </cell>
          <cell r="D18">
            <v>23.3</v>
          </cell>
          <cell r="E18">
            <v>83.375</v>
          </cell>
          <cell r="F18">
            <v>94</v>
          </cell>
          <cell r="G18">
            <v>64</v>
          </cell>
          <cell r="H18">
            <v>11.879999999999999</v>
          </cell>
          <cell r="I18" t="str">
            <v>N</v>
          </cell>
          <cell r="J18">
            <v>31.680000000000003</v>
          </cell>
          <cell r="K18">
            <v>34.600000000000009</v>
          </cell>
        </row>
        <row r="19">
          <cell r="B19">
            <v>24.837499999999995</v>
          </cell>
          <cell r="C19">
            <v>29.8</v>
          </cell>
          <cell r="D19">
            <v>21</v>
          </cell>
          <cell r="E19">
            <v>80.875</v>
          </cell>
          <cell r="F19">
            <v>94</v>
          </cell>
          <cell r="G19">
            <v>65</v>
          </cell>
          <cell r="H19">
            <v>12.6</v>
          </cell>
          <cell r="I19" t="str">
            <v>SE</v>
          </cell>
          <cell r="J19">
            <v>29.52</v>
          </cell>
          <cell r="K19">
            <v>1.6</v>
          </cell>
        </row>
        <row r="20">
          <cell r="B20">
            <v>28.775000000000002</v>
          </cell>
          <cell r="C20">
            <v>35.700000000000003</v>
          </cell>
          <cell r="D20">
            <v>23.7</v>
          </cell>
          <cell r="E20">
            <v>73.958333333333329</v>
          </cell>
          <cell r="F20">
            <v>94</v>
          </cell>
          <cell r="G20">
            <v>44</v>
          </cell>
          <cell r="H20">
            <v>5.7600000000000007</v>
          </cell>
          <cell r="I20" t="str">
            <v>SE</v>
          </cell>
          <cell r="J20">
            <v>14.76</v>
          </cell>
          <cell r="K20">
            <v>0</v>
          </cell>
        </row>
        <row r="21">
          <cell r="B21">
            <v>28.762500000000003</v>
          </cell>
          <cell r="C21">
            <v>34.1</v>
          </cell>
          <cell r="D21">
            <v>23.5</v>
          </cell>
          <cell r="E21">
            <v>69.958333333333329</v>
          </cell>
          <cell r="F21">
            <v>91</v>
          </cell>
          <cell r="G21">
            <v>51</v>
          </cell>
          <cell r="H21">
            <v>14.4</v>
          </cell>
          <cell r="I21" t="str">
            <v>N</v>
          </cell>
          <cell r="J21">
            <v>42.480000000000004</v>
          </cell>
          <cell r="K21">
            <v>0.6</v>
          </cell>
        </row>
        <row r="22">
          <cell r="B22">
            <v>24.837499999999995</v>
          </cell>
          <cell r="C22">
            <v>30.4</v>
          </cell>
          <cell r="D22">
            <v>18.8</v>
          </cell>
          <cell r="E22">
            <v>83.5</v>
          </cell>
          <cell r="F22">
            <v>93</v>
          </cell>
          <cell r="G22">
            <v>66</v>
          </cell>
          <cell r="H22">
            <v>29.880000000000003</v>
          </cell>
          <cell r="I22" t="str">
            <v>N</v>
          </cell>
          <cell r="J22">
            <v>66.239999999999995</v>
          </cell>
          <cell r="K22">
            <v>27.400000000000002</v>
          </cell>
        </row>
        <row r="23">
          <cell r="B23">
            <v>23.258333333333329</v>
          </cell>
          <cell r="C23">
            <v>29.5</v>
          </cell>
          <cell r="D23">
            <v>19.7</v>
          </cell>
          <cell r="E23">
            <v>77.958333333333329</v>
          </cell>
          <cell r="F23">
            <v>93</v>
          </cell>
          <cell r="G23">
            <v>53</v>
          </cell>
          <cell r="H23">
            <v>12.96</v>
          </cell>
          <cell r="I23" t="str">
            <v>S</v>
          </cell>
          <cell r="J23">
            <v>27</v>
          </cell>
          <cell r="K23">
            <v>1</v>
          </cell>
        </row>
        <row r="24">
          <cell r="B24">
            <v>26.149999999999995</v>
          </cell>
          <cell r="C24">
            <v>33.4</v>
          </cell>
          <cell r="D24">
            <v>20.2</v>
          </cell>
          <cell r="E24">
            <v>73.083333333333329</v>
          </cell>
          <cell r="F24">
            <v>93</v>
          </cell>
          <cell r="G24">
            <v>44</v>
          </cell>
          <cell r="H24">
            <v>7.9200000000000008</v>
          </cell>
          <cell r="I24" t="str">
            <v>SE</v>
          </cell>
          <cell r="J24">
            <v>28.08</v>
          </cell>
          <cell r="K24">
            <v>0</v>
          </cell>
        </row>
        <row r="25">
          <cell r="B25">
            <v>28.012500000000003</v>
          </cell>
          <cell r="C25">
            <v>34.4</v>
          </cell>
          <cell r="D25">
            <v>21.9</v>
          </cell>
          <cell r="E25">
            <v>67.166666666666671</v>
          </cell>
          <cell r="F25">
            <v>90</v>
          </cell>
          <cell r="G25">
            <v>38</v>
          </cell>
          <cell r="H25">
            <v>9.3600000000000012</v>
          </cell>
          <cell r="I25" t="str">
            <v>SE</v>
          </cell>
          <cell r="J25">
            <v>20.88</v>
          </cell>
          <cell r="K25">
            <v>0.2</v>
          </cell>
        </row>
        <row r="26">
          <cell r="B26">
            <v>28.795833333333334</v>
          </cell>
          <cell r="C26">
            <v>34.5</v>
          </cell>
          <cell r="D26">
            <v>24.4</v>
          </cell>
          <cell r="E26">
            <v>69.708333333333329</v>
          </cell>
          <cell r="F26">
            <v>85</v>
          </cell>
          <cell r="G26">
            <v>49</v>
          </cell>
          <cell r="H26">
            <v>12.96</v>
          </cell>
          <cell r="I26" t="str">
            <v>NE</v>
          </cell>
          <cell r="J26">
            <v>30.96</v>
          </cell>
          <cell r="K26">
            <v>0.2</v>
          </cell>
        </row>
        <row r="27">
          <cell r="B27">
            <v>24.933333333333334</v>
          </cell>
          <cell r="C27">
            <v>30</v>
          </cell>
          <cell r="D27">
            <v>20.7</v>
          </cell>
          <cell r="E27">
            <v>80.708333333333329</v>
          </cell>
          <cell r="F27">
            <v>95</v>
          </cell>
          <cell r="G27">
            <v>65</v>
          </cell>
          <cell r="H27">
            <v>10.8</v>
          </cell>
          <cell r="I27" t="str">
            <v>N</v>
          </cell>
          <cell r="J27">
            <v>83.88000000000001</v>
          </cell>
          <cell r="K27">
            <v>50.8</v>
          </cell>
        </row>
        <row r="28">
          <cell r="B28">
            <v>23.841666666666669</v>
          </cell>
          <cell r="C28">
            <v>28.1</v>
          </cell>
          <cell r="D28">
            <v>21</v>
          </cell>
          <cell r="E28">
            <v>78.208333333333329</v>
          </cell>
          <cell r="F28">
            <v>92</v>
          </cell>
          <cell r="G28">
            <v>58</v>
          </cell>
          <cell r="H28">
            <v>15.48</v>
          </cell>
          <cell r="I28" t="str">
            <v>S</v>
          </cell>
          <cell r="J28">
            <v>32.04</v>
          </cell>
          <cell r="K28">
            <v>0.2</v>
          </cell>
        </row>
        <row r="29">
          <cell r="B29">
            <v>25.1875</v>
          </cell>
          <cell r="C29">
            <v>31.4</v>
          </cell>
          <cell r="D29">
            <v>20.399999999999999</v>
          </cell>
          <cell r="E29">
            <v>70.541666666666671</v>
          </cell>
          <cell r="F29">
            <v>91</v>
          </cell>
          <cell r="G29">
            <v>43</v>
          </cell>
          <cell r="H29">
            <v>16.559999999999999</v>
          </cell>
          <cell r="I29" t="str">
            <v>SE</v>
          </cell>
          <cell r="J29">
            <v>39.24</v>
          </cell>
          <cell r="K29">
            <v>0</v>
          </cell>
        </row>
        <row r="30">
          <cell r="B30">
            <v>27.583333333333332</v>
          </cell>
          <cell r="C30">
            <v>34.9</v>
          </cell>
          <cell r="D30">
            <v>21.3</v>
          </cell>
          <cell r="E30">
            <v>67.416666666666671</v>
          </cell>
          <cell r="F30">
            <v>92</v>
          </cell>
          <cell r="G30">
            <v>39</v>
          </cell>
          <cell r="H30">
            <v>9.3600000000000012</v>
          </cell>
          <cell r="I30" t="str">
            <v>S</v>
          </cell>
          <cell r="J30">
            <v>26.28</v>
          </cell>
          <cell r="K30">
            <v>0</v>
          </cell>
        </row>
        <row r="31">
          <cell r="B31">
            <v>29.362500000000008</v>
          </cell>
          <cell r="C31">
            <v>35.299999999999997</v>
          </cell>
          <cell r="D31">
            <v>25.4</v>
          </cell>
          <cell r="E31">
            <v>70.666666666666671</v>
          </cell>
          <cell r="F31">
            <v>89</v>
          </cell>
          <cell r="G31">
            <v>41</v>
          </cell>
          <cell r="H31">
            <v>12.6</v>
          </cell>
          <cell r="I31" t="str">
            <v>SE</v>
          </cell>
          <cell r="J31">
            <v>30.96</v>
          </cell>
          <cell r="K31">
            <v>0.4</v>
          </cell>
        </row>
        <row r="32">
          <cell r="B32">
            <v>25.629166666666674</v>
          </cell>
          <cell r="C32">
            <v>30.2</v>
          </cell>
          <cell r="D32">
            <v>22.3</v>
          </cell>
          <cell r="E32">
            <v>82.291666666666671</v>
          </cell>
          <cell r="F32">
            <v>93</v>
          </cell>
          <cell r="G32">
            <v>69</v>
          </cell>
          <cell r="H32">
            <v>19.079999999999998</v>
          </cell>
          <cell r="I32" t="str">
            <v>L</v>
          </cell>
          <cell r="J32">
            <v>35.64</v>
          </cell>
          <cell r="K32">
            <v>5.6000000000000005</v>
          </cell>
        </row>
        <row r="33">
          <cell r="B33">
            <v>25.420833333333334</v>
          </cell>
          <cell r="C33">
            <v>31.7</v>
          </cell>
          <cell r="D33">
            <v>22.1</v>
          </cell>
          <cell r="E33">
            <v>81.916666666666671</v>
          </cell>
          <cell r="F33">
            <v>94</v>
          </cell>
          <cell r="G33">
            <v>52</v>
          </cell>
          <cell r="H33">
            <v>11.879999999999999</v>
          </cell>
          <cell r="I33" t="str">
            <v>NE</v>
          </cell>
          <cell r="J33">
            <v>24.48</v>
          </cell>
          <cell r="K33">
            <v>26.599999999999998</v>
          </cell>
        </row>
        <row r="34">
          <cell r="B34">
            <v>25.595833333333331</v>
          </cell>
          <cell r="C34">
            <v>28.5</v>
          </cell>
          <cell r="D34">
            <v>23.6</v>
          </cell>
          <cell r="E34">
            <v>86.125</v>
          </cell>
          <cell r="F34">
            <v>94</v>
          </cell>
          <cell r="G34">
            <v>70</v>
          </cell>
          <cell r="H34">
            <v>8.2799999999999994</v>
          </cell>
          <cell r="I34" t="str">
            <v>NO</v>
          </cell>
          <cell r="J34">
            <v>19.8</v>
          </cell>
          <cell r="K34">
            <v>13.600000000000001</v>
          </cell>
        </row>
      </sheetData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23.579166666666666</v>
          </cell>
          <cell r="C5">
            <v>31.3</v>
          </cell>
          <cell r="D5">
            <v>19.600000000000001</v>
          </cell>
          <cell r="E5">
            <v>84.208333333333329</v>
          </cell>
          <cell r="F5">
            <v>98</v>
          </cell>
          <cell r="G5">
            <v>59</v>
          </cell>
          <cell r="H5">
            <v>26.28</v>
          </cell>
          <cell r="I5" t="str">
            <v>N</v>
          </cell>
          <cell r="J5">
            <v>55.080000000000005</v>
          </cell>
          <cell r="K5">
            <v>38.400000000000006</v>
          </cell>
        </row>
        <row r="6">
          <cell r="B6">
            <v>24.083333333333339</v>
          </cell>
          <cell r="C6">
            <v>31.7</v>
          </cell>
          <cell r="D6">
            <v>19.100000000000001</v>
          </cell>
          <cell r="E6">
            <v>82.791666666666671</v>
          </cell>
          <cell r="F6">
            <v>99</v>
          </cell>
          <cell r="G6">
            <v>51</v>
          </cell>
          <cell r="H6">
            <v>11.520000000000001</v>
          </cell>
          <cell r="I6" t="str">
            <v>SE</v>
          </cell>
          <cell r="J6">
            <v>21.96</v>
          </cell>
          <cell r="K6">
            <v>0.2</v>
          </cell>
        </row>
        <row r="7">
          <cell r="B7">
            <v>26.120833333333334</v>
          </cell>
          <cell r="C7">
            <v>32.799999999999997</v>
          </cell>
          <cell r="D7">
            <v>21.9</v>
          </cell>
          <cell r="E7">
            <v>78.958333333333329</v>
          </cell>
          <cell r="F7">
            <v>97</v>
          </cell>
          <cell r="G7">
            <v>44</v>
          </cell>
          <cell r="H7">
            <v>15.840000000000002</v>
          </cell>
          <cell r="I7" t="str">
            <v>NO</v>
          </cell>
          <cell r="J7">
            <v>39.6</v>
          </cell>
          <cell r="K7">
            <v>0</v>
          </cell>
        </row>
        <row r="8">
          <cell r="B8">
            <v>24.491666666666671</v>
          </cell>
          <cell r="C8">
            <v>30</v>
          </cell>
          <cell r="D8">
            <v>20.9</v>
          </cell>
          <cell r="E8">
            <v>84.25</v>
          </cell>
          <cell r="F8">
            <v>95</v>
          </cell>
          <cell r="G8">
            <v>62</v>
          </cell>
          <cell r="H8">
            <v>18.36</v>
          </cell>
          <cell r="I8" t="str">
            <v>NO</v>
          </cell>
          <cell r="J8">
            <v>30.240000000000002</v>
          </cell>
          <cell r="K8">
            <v>0.4</v>
          </cell>
        </row>
        <row r="9">
          <cell r="B9">
            <v>25.220833333333331</v>
          </cell>
          <cell r="C9">
            <v>30</v>
          </cell>
          <cell r="D9">
            <v>22.3</v>
          </cell>
          <cell r="E9">
            <v>83.416666666666671</v>
          </cell>
          <cell r="F9">
            <v>98</v>
          </cell>
          <cell r="G9">
            <v>60</v>
          </cell>
          <cell r="H9">
            <v>16.2</v>
          </cell>
          <cell r="I9" t="str">
            <v>SE</v>
          </cell>
          <cell r="J9">
            <v>27.36</v>
          </cell>
          <cell r="K9">
            <v>0</v>
          </cell>
        </row>
        <row r="10">
          <cell r="B10">
            <v>25.662499999999998</v>
          </cell>
          <cell r="C10">
            <v>31.7</v>
          </cell>
          <cell r="D10">
            <v>20.399999999999999</v>
          </cell>
          <cell r="E10">
            <v>74.25</v>
          </cell>
          <cell r="F10">
            <v>94</v>
          </cell>
          <cell r="G10">
            <v>51</v>
          </cell>
          <cell r="H10">
            <v>13.68</v>
          </cell>
          <cell r="I10" t="str">
            <v>SE</v>
          </cell>
          <cell r="J10">
            <v>27</v>
          </cell>
          <cell r="K10">
            <v>0</v>
          </cell>
        </row>
        <row r="11">
          <cell r="B11">
            <v>24.770833333333332</v>
          </cell>
          <cell r="C11">
            <v>30</v>
          </cell>
          <cell r="D11">
            <v>21.7</v>
          </cell>
          <cell r="E11">
            <v>79.375</v>
          </cell>
          <cell r="F11">
            <v>94</v>
          </cell>
          <cell r="G11">
            <v>59</v>
          </cell>
          <cell r="H11">
            <v>22.32</v>
          </cell>
          <cell r="I11" t="str">
            <v>SE</v>
          </cell>
          <cell r="J11">
            <v>48.6</v>
          </cell>
          <cell r="K11">
            <v>3.4</v>
          </cell>
        </row>
        <row r="12">
          <cell r="B12">
            <v>22.804166666666664</v>
          </cell>
          <cell r="C12">
            <v>25.7</v>
          </cell>
          <cell r="D12">
            <v>20.399999999999999</v>
          </cell>
          <cell r="E12">
            <v>81.333333333333329</v>
          </cell>
          <cell r="F12">
            <v>95</v>
          </cell>
          <cell r="G12">
            <v>65</v>
          </cell>
          <cell r="H12">
            <v>21.96</v>
          </cell>
          <cell r="I12" t="str">
            <v>SE</v>
          </cell>
          <cell r="J12">
            <v>38.519999999999996</v>
          </cell>
          <cell r="K12">
            <v>0.2</v>
          </cell>
        </row>
        <row r="13">
          <cell r="B13">
            <v>21.8125</v>
          </cell>
          <cell r="C13">
            <v>24.5</v>
          </cell>
          <cell r="D13">
            <v>19.3</v>
          </cell>
          <cell r="E13">
            <v>83.791666666666671</v>
          </cell>
          <cell r="F13">
            <v>96</v>
          </cell>
          <cell r="G13">
            <v>73</v>
          </cell>
          <cell r="H13">
            <v>20.52</v>
          </cell>
          <cell r="I13" t="str">
            <v>SE</v>
          </cell>
          <cell r="J13">
            <v>45.72</v>
          </cell>
          <cell r="K13">
            <v>0.2</v>
          </cell>
        </row>
        <row r="14">
          <cell r="B14">
            <v>24.345833333333335</v>
          </cell>
          <cell r="C14">
            <v>31.5</v>
          </cell>
          <cell r="D14">
            <v>20.399999999999999</v>
          </cell>
          <cell r="E14">
            <v>80.791666666666671</v>
          </cell>
          <cell r="F14">
            <v>98</v>
          </cell>
          <cell r="G14">
            <v>54</v>
          </cell>
          <cell r="H14">
            <v>10.8</v>
          </cell>
          <cell r="I14" t="str">
            <v>SE</v>
          </cell>
          <cell r="J14">
            <v>21.6</v>
          </cell>
          <cell r="K14">
            <v>0</v>
          </cell>
        </row>
        <row r="15">
          <cell r="B15">
            <v>26.520833333333329</v>
          </cell>
          <cell r="C15">
            <v>35.9</v>
          </cell>
          <cell r="D15">
            <v>20.7</v>
          </cell>
          <cell r="E15">
            <v>75.791666666666671</v>
          </cell>
          <cell r="F15">
            <v>97</v>
          </cell>
          <cell r="G15">
            <v>40</v>
          </cell>
          <cell r="H15">
            <v>14.04</v>
          </cell>
          <cell r="I15" t="str">
            <v>SE</v>
          </cell>
          <cell r="J15">
            <v>55.800000000000004</v>
          </cell>
          <cell r="K15">
            <v>9.6</v>
          </cell>
        </row>
        <row r="16">
          <cell r="B16">
            <v>28.045833333333331</v>
          </cell>
          <cell r="C16">
            <v>34.799999999999997</v>
          </cell>
          <cell r="D16">
            <v>23.4</v>
          </cell>
          <cell r="E16">
            <v>73.833333333333329</v>
          </cell>
          <cell r="F16">
            <v>94</v>
          </cell>
          <cell r="G16">
            <v>44</v>
          </cell>
          <cell r="H16">
            <v>15.840000000000002</v>
          </cell>
          <cell r="I16" t="str">
            <v>NO</v>
          </cell>
          <cell r="J16">
            <v>33.119999999999997</v>
          </cell>
          <cell r="K16">
            <v>0.2</v>
          </cell>
        </row>
        <row r="17">
          <cell r="B17">
            <v>29.116666666666664</v>
          </cell>
          <cell r="C17">
            <v>36.5</v>
          </cell>
          <cell r="D17">
            <v>22</v>
          </cell>
          <cell r="E17">
            <v>66.875</v>
          </cell>
          <cell r="F17">
            <v>96</v>
          </cell>
          <cell r="G17">
            <v>36</v>
          </cell>
          <cell r="H17">
            <v>18</v>
          </cell>
          <cell r="I17" t="str">
            <v>N</v>
          </cell>
          <cell r="J17">
            <v>41.04</v>
          </cell>
          <cell r="K17">
            <v>0</v>
          </cell>
        </row>
        <row r="18">
          <cell r="B18">
            <v>26.608333333333331</v>
          </cell>
          <cell r="C18">
            <v>33.700000000000003</v>
          </cell>
          <cell r="D18">
            <v>22</v>
          </cell>
          <cell r="E18">
            <v>79.333333333333329</v>
          </cell>
          <cell r="F18">
            <v>97</v>
          </cell>
          <cell r="G18">
            <v>52</v>
          </cell>
          <cell r="H18">
            <v>20.16</v>
          </cell>
          <cell r="I18" t="str">
            <v>NO</v>
          </cell>
          <cell r="J18">
            <v>49.680000000000007</v>
          </cell>
          <cell r="K18">
            <v>13.8</v>
          </cell>
        </row>
        <row r="19">
          <cell r="B19">
            <v>25.887500000000003</v>
          </cell>
          <cell r="C19">
            <v>33.5</v>
          </cell>
          <cell r="D19">
            <v>22.4</v>
          </cell>
          <cell r="E19">
            <v>83.333333333333329</v>
          </cell>
          <cell r="F19">
            <v>98</v>
          </cell>
          <cell r="G19">
            <v>55</v>
          </cell>
          <cell r="H19">
            <v>14.76</v>
          </cell>
          <cell r="I19" t="str">
            <v>NO</v>
          </cell>
          <cell r="J19">
            <v>39.6</v>
          </cell>
          <cell r="K19">
            <v>0</v>
          </cell>
        </row>
        <row r="20">
          <cell r="B20">
            <v>25.7</v>
          </cell>
          <cell r="C20">
            <v>32</v>
          </cell>
          <cell r="D20">
            <v>20.8</v>
          </cell>
          <cell r="E20">
            <v>83.583333333333329</v>
          </cell>
          <cell r="F20">
            <v>99</v>
          </cell>
          <cell r="G20">
            <v>55</v>
          </cell>
          <cell r="H20">
            <v>17.64</v>
          </cell>
          <cell r="I20" t="str">
            <v>S</v>
          </cell>
          <cell r="J20">
            <v>48.96</v>
          </cell>
          <cell r="K20">
            <v>17.399999999999999</v>
          </cell>
        </row>
        <row r="21">
          <cell r="B21">
            <v>24.883333333333336</v>
          </cell>
          <cell r="C21">
            <v>31.1</v>
          </cell>
          <cell r="D21">
            <v>21</v>
          </cell>
          <cell r="E21">
            <v>78.875</v>
          </cell>
          <cell r="F21">
            <v>94</v>
          </cell>
          <cell r="G21">
            <v>57</v>
          </cell>
          <cell r="H21">
            <v>17.28</v>
          </cell>
          <cell r="I21" t="str">
            <v>N</v>
          </cell>
          <cell r="J21">
            <v>37.080000000000005</v>
          </cell>
          <cell r="K21">
            <v>0.2</v>
          </cell>
        </row>
        <row r="22">
          <cell r="B22">
            <v>24.633333333333336</v>
          </cell>
          <cell r="C22">
            <v>31.5</v>
          </cell>
          <cell r="D22">
            <v>19.100000000000001</v>
          </cell>
          <cell r="E22">
            <v>86.625</v>
          </cell>
          <cell r="F22">
            <v>97</v>
          </cell>
          <cell r="G22">
            <v>62</v>
          </cell>
          <cell r="H22">
            <v>29.880000000000003</v>
          </cell>
          <cell r="I22" t="str">
            <v>N</v>
          </cell>
          <cell r="J22">
            <v>61.560000000000009</v>
          </cell>
          <cell r="K22">
            <v>19</v>
          </cell>
        </row>
        <row r="23">
          <cell r="B23">
            <v>21.833333333333332</v>
          </cell>
          <cell r="C23">
            <v>27.9</v>
          </cell>
          <cell r="D23">
            <v>18.7</v>
          </cell>
          <cell r="E23">
            <v>84.333333333333329</v>
          </cell>
          <cell r="F23">
            <v>97</v>
          </cell>
          <cell r="G23">
            <v>61</v>
          </cell>
          <cell r="H23">
            <v>14.76</v>
          </cell>
          <cell r="I23" t="str">
            <v>S</v>
          </cell>
          <cell r="J23">
            <v>27.720000000000002</v>
          </cell>
          <cell r="K23">
            <v>0.2</v>
          </cell>
        </row>
        <row r="24">
          <cell r="B24">
            <v>23.633333333333336</v>
          </cell>
          <cell r="C24">
            <v>29.4</v>
          </cell>
          <cell r="D24">
            <v>20.399999999999999</v>
          </cell>
          <cell r="E24">
            <v>84.083333333333329</v>
          </cell>
          <cell r="F24">
            <v>98</v>
          </cell>
          <cell r="G24">
            <v>59</v>
          </cell>
          <cell r="H24">
            <v>11.16</v>
          </cell>
          <cell r="I24" t="str">
            <v>SE</v>
          </cell>
          <cell r="J24">
            <v>23.040000000000003</v>
          </cell>
          <cell r="K24">
            <v>0.4</v>
          </cell>
        </row>
        <row r="25">
          <cell r="B25">
            <v>25.654166666666665</v>
          </cell>
          <cell r="C25">
            <v>31.5</v>
          </cell>
          <cell r="D25">
            <v>22.3</v>
          </cell>
          <cell r="E25">
            <v>75.666666666666671</v>
          </cell>
          <cell r="F25">
            <v>91</v>
          </cell>
          <cell r="G25">
            <v>51</v>
          </cell>
          <cell r="H25">
            <v>15.48</v>
          </cell>
          <cell r="I25" t="str">
            <v>SE</v>
          </cell>
          <cell r="J25">
            <v>28.08</v>
          </cell>
          <cell r="K25">
            <v>0</v>
          </cell>
        </row>
        <row r="26">
          <cell r="B26">
            <v>26.287499999999998</v>
          </cell>
          <cell r="C26">
            <v>33.4</v>
          </cell>
          <cell r="D26">
            <v>21.9</v>
          </cell>
          <cell r="E26">
            <v>75.333333333333329</v>
          </cell>
          <cell r="F26">
            <v>96</v>
          </cell>
          <cell r="G26">
            <v>49</v>
          </cell>
          <cell r="H26">
            <v>21.240000000000002</v>
          </cell>
          <cell r="I26" t="str">
            <v>NO</v>
          </cell>
          <cell r="J26">
            <v>45</v>
          </cell>
          <cell r="K26">
            <v>0</v>
          </cell>
        </row>
        <row r="27">
          <cell r="B27">
            <v>22.737499999999997</v>
          </cell>
          <cell r="C27">
            <v>24.7</v>
          </cell>
          <cell r="D27">
            <v>21.6</v>
          </cell>
          <cell r="E27">
            <v>92.041666666666671</v>
          </cell>
          <cell r="F27">
            <v>97</v>
          </cell>
          <cell r="G27">
            <v>68</v>
          </cell>
          <cell r="H27">
            <v>21.240000000000002</v>
          </cell>
          <cell r="I27" t="str">
            <v>NO</v>
          </cell>
          <cell r="J27">
            <v>40.680000000000007</v>
          </cell>
          <cell r="K27">
            <v>25.6</v>
          </cell>
        </row>
        <row r="28">
          <cell r="B28">
            <v>24.054166666666671</v>
          </cell>
          <cell r="C28">
            <v>28.5</v>
          </cell>
          <cell r="D28">
            <v>20.9</v>
          </cell>
          <cell r="E28">
            <v>86</v>
          </cell>
          <cell r="F28">
            <v>98</v>
          </cell>
          <cell r="G28">
            <v>65</v>
          </cell>
          <cell r="H28">
            <v>16.559999999999999</v>
          </cell>
          <cell r="I28" t="str">
            <v>NO</v>
          </cell>
          <cell r="J28">
            <v>39.6</v>
          </cell>
          <cell r="K28">
            <v>0.2</v>
          </cell>
        </row>
        <row r="29">
          <cell r="B29">
            <v>24.995833333333337</v>
          </cell>
          <cell r="C29">
            <v>32</v>
          </cell>
          <cell r="D29">
            <v>18.7</v>
          </cell>
          <cell r="E29">
            <v>74.583333333333329</v>
          </cell>
          <cell r="F29">
            <v>97</v>
          </cell>
          <cell r="G29">
            <v>45</v>
          </cell>
          <cell r="H29">
            <v>12.96</v>
          </cell>
          <cell r="I29" t="str">
            <v>S</v>
          </cell>
          <cell r="J29">
            <v>22.68</v>
          </cell>
          <cell r="K29">
            <v>0</v>
          </cell>
        </row>
        <row r="30">
          <cell r="B30">
            <v>26.512499999999999</v>
          </cell>
          <cell r="C30">
            <v>33.700000000000003</v>
          </cell>
          <cell r="D30">
            <v>19.899999999999999</v>
          </cell>
          <cell r="E30">
            <v>69.916666666666671</v>
          </cell>
          <cell r="F30">
            <v>95</v>
          </cell>
          <cell r="G30">
            <v>43</v>
          </cell>
          <cell r="H30">
            <v>15.840000000000002</v>
          </cell>
          <cell r="I30" t="str">
            <v>S</v>
          </cell>
          <cell r="J30">
            <v>29.880000000000003</v>
          </cell>
          <cell r="K30">
            <v>0</v>
          </cell>
        </row>
        <row r="31">
          <cell r="B31">
            <v>27.287499999999998</v>
          </cell>
          <cell r="C31">
            <v>33.1</v>
          </cell>
          <cell r="D31">
            <v>22.1</v>
          </cell>
          <cell r="E31">
            <v>68.041666666666671</v>
          </cell>
          <cell r="F31">
            <v>90</v>
          </cell>
          <cell r="G31">
            <v>46</v>
          </cell>
          <cell r="H31">
            <v>18</v>
          </cell>
          <cell r="I31" t="str">
            <v>L</v>
          </cell>
          <cell r="J31">
            <v>32.04</v>
          </cell>
          <cell r="K31">
            <v>0</v>
          </cell>
        </row>
        <row r="32">
          <cell r="B32">
            <v>27.412499999999998</v>
          </cell>
          <cell r="C32">
            <v>34.4</v>
          </cell>
          <cell r="D32">
            <v>21</v>
          </cell>
          <cell r="E32">
            <v>65.583333333333329</v>
          </cell>
          <cell r="F32">
            <v>93</v>
          </cell>
          <cell r="G32">
            <v>40</v>
          </cell>
          <cell r="H32">
            <v>25.56</v>
          </cell>
          <cell r="I32" t="str">
            <v>NE</v>
          </cell>
          <cell r="J32">
            <v>42.480000000000004</v>
          </cell>
          <cell r="K32">
            <v>2</v>
          </cell>
        </row>
        <row r="33">
          <cell r="B33">
            <v>24.399999999999995</v>
          </cell>
          <cell r="C33">
            <v>32.200000000000003</v>
          </cell>
          <cell r="D33">
            <v>21.3</v>
          </cell>
          <cell r="E33">
            <v>84</v>
          </cell>
          <cell r="F33">
            <v>97</v>
          </cell>
          <cell r="G33">
            <v>50</v>
          </cell>
          <cell r="H33">
            <v>18</v>
          </cell>
          <cell r="I33" t="str">
            <v>NO</v>
          </cell>
          <cell r="J33">
            <v>47.519999999999996</v>
          </cell>
          <cell r="K33">
            <v>6</v>
          </cell>
        </row>
        <row r="34">
          <cell r="B34">
            <v>25.108333333333334</v>
          </cell>
          <cell r="C34">
            <v>30.3</v>
          </cell>
          <cell r="D34">
            <v>21.8</v>
          </cell>
          <cell r="E34">
            <v>81.875</v>
          </cell>
          <cell r="F34">
            <v>96</v>
          </cell>
          <cell r="G34">
            <v>56</v>
          </cell>
          <cell r="H34">
            <v>15.120000000000001</v>
          </cell>
          <cell r="I34" t="str">
            <v>N</v>
          </cell>
          <cell r="J34">
            <v>30.6</v>
          </cell>
          <cell r="K34">
            <v>0.8</v>
          </cell>
        </row>
      </sheetData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21.279166666666665</v>
          </cell>
          <cell r="C5">
            <v>27.4</v>
          </cell>
          <cell r="D5">
            <v>19.3</v>
          </cell>
          <cell r="E5">
            <v>89.958333333333329</v>
          </cell>
          <cell r="F5">
            <v>100</v>
          </cell>
          <cell r="G5">
            <v>68</v>
          </cell>
          <cell r="H5">
            <v>21.240000000000002</v>
          </cell>
          <cell r="I5" t="str">
            <v>N</v>
          </cell>
          <cell r="J5">
            <v>44.64</v>
          </cell>
          <cell r="K5">
            <v>35.000000000000007</v>
          </cell>
        </row>
        <row r="6">
          <cell r="B6">
            <v>23.737500000000001</v>
          </cell>
          <cell r="C6">
            <v>32.200000000000003</v>
          </cell>
          <cell r="D6">
            <v>18</v>
          </cell>
          <cell r="E6">
            <v>82.833333333333329</v>
          </cell>
          <cell r="F6">
            <v>100</v>
          </cell>
          <cell r="G6">
            <v>48</v>
          </cell>
          <cell r="H6">
            <v>13.68</v>
          </cell>
          <cell r="I6" t="str">
            <v>N</v>
          </cell>
          <cell r="J6">
            <v>24.12</v>
          </cell>
          <cell r="K6">
            <v>0.2</v>
          </cell>
        </row>
        <row r="7">
          <cell r="B7">
            <v>27.816666666666666</v>
          </cell>
          <cell r="C7">
            <v>35.299999999999997</v>
          </cell>
          <cell r="D7">
            <v>21.5</v>
          </cell>
          <cell r="E7">
            <v>70.458333333333329</v>
          </cell>
          <cell r="F7">
            <v>96</v>
          </cell>
          <cell r="G7">
            <v>39</v>
          </cell>
          <cell r="H7">
            <v>17.64</v>
          </cell>
          <cell r="I7" t="str">
            <v>N</v>
          </cell>
          <cell r="J7">
            <v>33.840000000000003</v>
          </cell>
          <cell r="K7">
            <v>0</v>
          </cell>
        </row>
        <row r="8">
          <cell r="B8">
            <v>24.133333333333329</v>
          </cell>
          <cell r="C8">
            <v>29.8</v>
          </cell>
          <cell r="D8">
            <v>19.8</v>
          </cell>
          <cell r="E8">
            <v>82.708333333333329</v>
          </cell>
          <cell r="F8">
            <v>97</v>
          </cell>
          <cell r="G8">
            <v>62</v>
          </cell>
          <cell r="H8">
            <v>19.079999999999998</v>
          </cell>
          <cell r="I8" t="str">
            <v>N</v>
          </cell>
          <cell r="J8">
            <v>50.04</v>
          </cell>
          <cell r="K8">
            <v>12.6</v>
          </cell>
        </row>
        <row r="9">
          <cell r="B9">
            <v>25.654166666666672</v>
          </cell>
          <cell r="C9">
            <v>30.7</v>
          </cell>
          <cell r="D9">
            <v>21.3</v>
          </cell>
          <cell r="E9">
            <v>77.25</v>
          </cell>
          <cell r="F9">
            <v>99</v>
          </cell>
          <cell r="G9">
            <v>52</v>
          </cell>
          <cell r="H9">
            <v>11.520000000000001</v>
          </cell>
          <cell r="I9" t="str">
            <v>N</v>
          </cell>
          <cell r="J9">
            <v>28.8</v>
          </cell>
          <cell r="K9">
            <v>0</v>
          </cell>
        </row>
        <row r="10">
          <cell r="B10">
            <v>25.441666666666663</v>
          </cell>
          <cell r="C10">
            <v>31.3</v>
          </cell>
          <cell r="D10">
            <v>21</v>
          </cell>
          <cell r="E10">
            <v>68.458333333333329</v>
          </cell>
          <cell r="F10">
            <v>94</v>
          </cell>
          <cell r="G10">
            <v>40</v>
          </cell>
          <cell r="H10">
            <v>12.96</v>
          </cell>
          <cell r="I10" t="str">
            <v>N</v>
          </cell>
          <cell r="J10">
            <v>24.840000000000003</v>
          </cell>
          <cell r="K10">
            <v>0</v>
          </cell>
        </row>
        <row r="11">
          <cell r="B11">
            <v>25.412500000000005</v>
          </cell>
          <cell r="C11">
            <v>30</v>
          </cell>
          <cell r="D11">
            <v>21.9</v>
          </cell>
          <cell r="E11">
            <v>70.458333333333329</v>
          </cell>
          <cell r="F11">
            <v>86</v>
          </cell>
          <cell r="G11">
            <v>57</v>
          </cell>
          <cell r="H11">
            <v>13.32</v>
          </cell>
          <cell r="I11" t="str">
            <v>N</v>
          </cell>
          <cell r="J11">
            <v>32.4</v>
          </cell>
          <cell r="K11">
            <v>0</v>
          </cell>
        </row>
        <row r="12">
          <cell r="B12">
            <v>24.650000000000002</v>
          </cell>
          <cell r="C12">
            <v>29.3</v>
          </cell>
          <cell r="D12">
            <v>20.399999999999999</v>
          </cell>
          <cell r="E12">
            <v>67.291666666666671</v>
          </cell>
          <cell r="F12">
            <v>87</v>
          </cell>
          <cell r="G12">
            <v>50</v>
          </cell>
          <cell r="H12">
            <v>18</v>
          </cell>
          <cell r="I12" t="str">
            <v>N</v>
          </cell>
          <cell r="J12">
            <v>44.28</v>
          </cell>
          <cell r="K12">
            <v>0</v>
          </cell>
        </row>
        <row r="13">
          <cell r="B13">
            <v>23.275000000000002</v>
          </cell>
          <cell r="C13">
            <v>26.5</v>
          </cell>
          <cell r="D13">
            <v>19.899999999999999</v>
          </cell>
          <cell r="E13">
            <v>73.583333333333329</v>
          </cell>
          <cell r="F13">
            <v>87</v>
          </cell>
          <cell r="G13">
            <v>61</v>
          </cell>
          <cell r="H13">
            <v>16.559999999999999</v>
          </cell>
          <cell r="I13" t="str">
            <v>N</v>
          </cell>
          <cell r="J13">
            <v>35.64</v>
          </cell>
          <cell r="K13">
            <v>0</v>
          </cell>
        </row>
        <row r="14">
          <cell r="B14">
            <v>23.837500000000002</v>
          </cell>
          <cell r="C14">
            <v>29.4</v>
          </cell>
          <cell r="D14">
            <v>19.7</v>
          </cell>
          <cell r="E14">
            <v>78.5</v>
          </cell>
          <cell r="F14">
            <v>95</v>
          </cell>
          <cell r="G14">
            <v>56</v>
          </cell>
          <cell r="H14">
            <v>9.7200000000000006</v>
          </cell>
          <cell r="I14" t="str">
            <v>N</v>
          </cell>
          <cell r="J14">
            <v>20.16</v>
          </cell>
          <cell r="K14">
            <v>0</v>
          </cell>
        </row>
        <row r="15">
          <cell r="B15">
            <v>26.900000000000006</v>
          </cell>
          <cell r="C15">
            <v>35.700000000000003</v>
          </cell>
          <cell r="D15">
            <v>20.2</v>
          </cell>
          <cell r="E15">
            <v>72.375</v>
          </cell>
          <cell r="F15">
            <v>96</v>
          </cell>
          <cell r="G15">
            <v>37</v>
          </cell>
          <cell r="H15">
            <v>12.96</v>
          </cell>
          <cell r="I15" t="str">
            <v>N</v>
          </cell>
          <cell r="J15">
            <v>33.840000000000003</v>
          </cell>
          <cell r="K15">
            <v>0</v>
          </cell>
        </row>
        <row r="16">
          <cell r="B16">
            <v>28.587500000000002</v>
          </cell>
          <cell r="C16">
            <v>34.9</v>
          </cell>
          <cell r="D16">
            <v>22.5</v>
          </cell>
          <cell r="E16">
            <v>67.708333333333329</v>
          </cell>
          <cell r="F16">
            <v>89</v>
          </cell>
          <cell r="G16">
            <v>42</v>
          </cell>
          <cell r="H16">
            <v>15.840000000000002</v>
          </cell>
          <cell r="I16" t="str">
            <v>N</v>
          </cell>
          <cell r="J16">
            <v>31.319999999999997</v>
          </cell>
          <cell r="K16">
            <v>0</v>
          </cell>
        </row>
        <row r="17">
          <cell r="B17">
            <v>29.541666666666661</v>
          </cell>
          <cell r="C17">
            <v>36.5</v>
          </cell>
          <cell r="D17">
            <v>22.1</v>
          </cell>
          <cell r="E17">
            <v>61.166666666666664</v>
          </cell>
          <cell r="F17">
            <v>94</v>
          </cell>
          <cell r="G17">
            <v>33</v>
          </cell>
          <cell r="H17">
            <v>18.36</v>
          </cell>
          <cell r="I17" t="str">
            <v>N</v>
          </cell>
          <cell r="J17">
            <v>37.440000000000005</v>
          </cell>
          <cell r="K17">
            <v>0</v>
          </cell>
        </row>
        <row r="18">
          <cell r="B18">
            <v>26.316666666666666</v>
          </cell>
          <cell r="C18">
            <v>30.1</v>
          </cell>
          <cell r="D18">
            <v>23.3</v>
          </cell>
          <cell r="E18">
            <v>79.375</v>
          </cell>
          <cell r="F18">
            <v>93</v>
          </cell>
          <cell r="G18">
            <v>62</v>
          </cell>
          <cell r="H18">
            <v>23.759999999999998</v>
          </cell>
          <cell r="I18" t="str">
            <v>N</v>
          </cell>
          <cell r="J18">
            <v>49.680000000000007</v>
          </cell>
          <cell r="K18">
            <v>1.6</v>
          </cell>
        </row>
        <row r="19">
          <cell r="B19">
            <v>25.766666666666666</v>
          </cell>
          <cell r="C19">
            <v>30.6</v>
          </cell>
          <cell r="D19">
            <v>22.8</v>
          </cell>
          <cell r="E19">
            <v>86.25</v>
          </cell>
          <cell r="F19">
            <v>98</v>
          </cell>
          <cell r="G19">
            <v>65</v>
          </cell>
          <cell r="H19">
            <v>9.3600000000000012</v>
          </cell>
          <cell r="I19" t="str">
            <v>N</v>
          </cell>
          <cell r="J19">
            <v>30.6</v>
          </cell>
          <cell r="K19">
            <v>9.1999999999999993</v>
          </cell>
        </row>
        <row r="20">
          <cell r="B20">
            <v>25.358333333333334</v>
          </cell>
          <cell r="C20">
            <v>33.1</v>
          </cell>
          <cell r="D20">
            <v>22.5</v>
          </cell>
          <cell r="E20">
            <v>88.083333333333329</v>
          </cell>
          <cell r="F20">
            <v>100</v>
          </cell>
          <cell r="G20">
            <v>54</v>
          </cell>
          <cell r="H20">
            <v>14.4</v>
          </cell>
          <cell r="I20" t="str">
            <v>N</v>
          </cell>
          <cell r="J20">
            <v>34.200000000000003</v>
          </cell>
          <cell r="K20">
            <v>2</v>
          </cell>
        </row>
        <row r="21">
          <cell r="B21">
            <v>25.620833333333334</v>
          </cell>
          <cell r="C21">
            <v>31</v>
          </cell>
          <cell r="D21">
            <v>21.3</v>
          </cell>
          <cell r="E21">
            <v>76.875</v>
          </cell>
          <cell r="F21">
            <v>96</v>
          </cell>
          <cell r="G21">
            <v>54</v>
          </cell>
          <cell r="H21">
            <v>22.32</v>
          </cell>
          <cell r="I21" t="str">
            <v>N</v>
          </cell>
          <cell r="J21">
            <v>46.080000000000005</v>
          </cell>
          <cell r="K21">
            <v>0.4</v>
          </cell>
        </row>
        <row r="22">
          <cell r="B22">
            <v>24.124999999999989</v>
          </cell>
          <cell r="C22">
            <v>31.3</v>
          </cell>
          <cell r="D22">
            <v>18.100000000000001</v>
          </cell>
          <cell r="E22">
            <v>87.625</v>
          </cell>
          <cell r="F22">
            <v>100</v>
          </cell>
          <cell r="G22">
            <v>66</v>
          </cell>
          <cell r="H22">
            <v>33.119999999999997</v>
          </cell>
          <cell r="I22" t="str">
            <v>N</v>
          </cell>
          <cell r="J22">
            <v>68.760000000000005</v>
          </cell>
          <cell r="K22">
            <v>32.799999999999997</v>
          </cell>
        </row>
        <row r="23">
          <cell r="B23">
            <v>22.641666666666666</v>
          </cell>
          <cell r="C23">
            <v>28.5</v>
          </cell>
          <cell r="D23">
            <v>18.899999999999999</v>
          </cell>
          <cell r="E23">
            <v>79.458333333333329</v>
          </cell>
          <cell r="F23">
            <v>96</v>
          </cell>
          <cell r="G23">
            <v>53</v>
          </cell>
          <cell r="H23">
            <v>12.6</v>
          </cell>
          <cell r="I23" t="str">
            <v>N</v>
          </cell>
          <cell r="J23">
            <v>27.36</v>
          </cell>
          <cell r="K23">
            <v>0</v>
          </cell>
        </row>
        <row r="24">
          <cell r="B24">
            <v>23.5625</v>
          </cell>
          <cell r="C24">
            <v>29</v>
          </cell>
          <cell r="D24">
            <v>19.3</v>
          </cell>
          <cell r="E24">
            <v>75.833333333333329</v>
          </cell>
          <cell r="F24">
            <v>94</v>
          </cell>
          <cell r="G24">
            <v>55</v>
          </cell>
          <cell r="H24">
            <v>11.879999999999999</v>
          </cell>
          <cell r="I24" t="str">
            <v>N</v>
          </cell>
          <cell r="J24">
            <v>23.400000000000002</v>
          </cell>
          <cell r="K24">
            <v>0</v>
          </cell>
        </row>
        <row r="25">
          <cell r="B25">
            <v>25.416666666666668</v>
          </cell>
          <cell r="C25">
            <v>31.5</v>
          </cell>
          <cell r="D25">
            <v>20.399999999999999</v>
          </cell>
          <cell r="E25">
            <v>69.541666666666671</v>
          </cell>
          <cell r="F25">
            <v>92</v>
          </cell>
          <cell r="G25">
            <v>45</v>
          </cell>
          <cell r="H25">
            <v>12.6</v>
          </cell>
          <cell r="I25" t="str">
            <v>N</v>
          </cell>
          <cell r="J25">
            <v>28.08</v>
          </cell>
          <cell r="K25">
            <v>0</v>
          </cell>
        </row>
        <row r="26">
          <cell r="B26">
            <v>25.270833333333339</v>
          </cell>
          <cell r="C26">
            <v>33</v>
          </cell>
          <cell r="D26">
            <v>19</v>
          </cell>
          <cell r="E26">
            <v>74.458333333333329</v>
          </cell>
          <cell r="F26">
            <v>95</v>
          </cell>
          <cell r="G26">
            <v>52</v>
          </cell>
          <cell r="H26">
            <v>18</v>
          </cell>
          <cell r="I26" t="str">
            <v>N</v>
          </cell>
          <cell r="J26">
            <v>43.2</v>
          </cell>
          <cell r="K26">
            <v>2.2000000000000002</v>
          </cell>
        </row>
        <row r="27">
          <cell r="B27">
            <v>22.829166666666669</v>
          </cell>
          <cell r="C27">
            <v>25.7</v>
          </cell>
          <cell r="D27">
            <v>20.100000000000001</v>
          </cell>
          <cell r="E27">
            <v>90.583333333333329</v>
          </cell>
          <cell r="F27">
            <v>100</v>
          </cell>
          <cell r="G27">
            <v>75</v>
          </cell>
          <cell r="H27">
            <v>20.16</v>
          </cell>
          <cell r="I27" t="str">
            <v>N</v>
          </cell>
          <cell r="J27">
            <v>41.04</v>
          </cell>
          <cell r="K27">
            <v>39.200000000000003</v>
          </cell>
        </row>
        <row r="28">
          <cell r="B28">
            <v>24.224999999999998</v>
          </cell>
          <cell r="C28">
            <v>29.5</v>
          </cell>
          <cell r="D28">
            <v>20.8</v>
          </cell>
          <cell r="E28">
            <v>80.708333333333329</v>
          </cell>
          <cell r="F28">
            <v>99</v>
          </cell>
          <cell r="G28">
            <v>52</v>
          </cell>
          <cell r="H28">
            <v>14.76</v>
          </cell>
          <cell r="I28" t="str">
            <v>N</v>
          </cell>
          <cell r="J28">
            <v>30.96</v>
          </cell>
          <cell r="K28">
            <v>3.2</v>
          </cell>
        </row>
        <row r="29">
          <cell r="B29">
            <v>23.908333333333331</v>
          </cell>
          <cell r="C29">
            <v>30.3</v>
          </cell>
          <cell r="D29">
            <v>16.5</v>
          </cell>
          <cell r="E29">
            <v>74.125</v>
          </cell>
          <cell r="F29">
            <v>100</v>
          </cell>
          <cell r="G29">
            <v>45</v>
          </cell>
          <cell r="H29">
            <v>8.64</v>
          </cell>
          <cell r="I29" t="str">
            <v>N</v>
          </cell>
          <cell r="J29">
            <v>20.52</v>
          </cell>
          <cell r="K29">
            <v>0</v>
          </cell>
        </row>
        <row r="30">
          <cell r="B30">
            <v>25.1875</v>
          </cell>
          <cell r="C30">
            <v>32.6</v>
          </cell>
          <cell r="D30">
            <v>18.2</v>
          </cell>
          <cell r="E30">
            <v>78.083333333333329</v>
          </cell>
          <cell r="F30">
            <v>100</v>
          </cell>
          <cell r="G30">
            <v>47</v>
          </cell>
          <cell r="H30">
            <v>11.879999999999999</v>
          </cell>
          <cell r="I30" t="str">
            <v>N</v>
          </cell>
          <cell r="J30">
            <v>25.56</v>
          </cell>
          <cell r="K30">
            <v>0</v>
          </cell>
        </row>
        <row r="31">
          <cell r="B31">
            <v>26.395833333333332</v>
          </cell>
          <cell r="C31">
            <v>32.200000000000003</v>
          </cell>
          <cell r="D31">
            <v>21.8</v>
          </cell>
          <cell r="E31">
            <v>69</v>
          </cell>
          <cell r="F31">
            <v>91</v>
          </cell>
          <cell r="G31">
            <v>48</v>
          </cell>
          <cell r="H31">
            <v>14.4</v>
          </cell>
          <cell r="I31" t="str">
            <v>N</v>
          </cell>
          <cell r="J31">
            <v>37.800000000000004</v>
          </cell>
          <cell r="K31">
            <v>0</v>
          </cell>
        </row>
        <row r="32">
          <cell r="B32">
            <v>26.612499999999997</v>
          </cell>
          <cell r="C32">
            <v>34.5</v>
          </cell>
          <cell r="D32">
            <v>21.7</v>
          </cell>
          <cell r="E32">
            <v>69.166666666666671</v>
          </cell>
          <cell r="F32">
            <v>92</v>
          </cell>
          <cell r="G32">
            <v>36</v>
          </cell>
          <cell r="H32">
            <v>16.559999999999999</v>
          </cell>
          <cell r="I32" t="str">
            <v>N</v>
          </cell>
          <cell r="J32">
            <v>64.44</v>
          </cell>
          <cell r="K32">
            <v>16.399999999999999</v>
          </cell>
        </row>
        <row r="33">
          <cell r="B33">
            <v>24.345833333333331</v>
          </cell>
          <cell r="C33">
            <v>30.5</v>
          </cell>
          <cell r="D33">
            <v>20.7</v>
          </cell>
          <cell r="E33">
            <v>84.666666666666671</v>
          </cell>
          <cell r="F33">
            <v>98</v>
          </cell>
          <cell r="G33">
            <v>60</v>
          </cell>
          <cell r="H33">
            <v>14.4</v>
          </cell>
          <cell r="I33" t="str">
            <v>N</v>
          </cell>
          <cell r="J33">
            <v>45</v>
          </cell>
          <cell r="K33">
            <v>11.000000000000002</v>
          </cell>
        </row>
        <row r="34">
          <cell r="B34">
            <v>24.679166666666671</v>
          </cell>
          <cell r="C34">
            <v>29.3</v>
          </cell>
          <cell r="D34">
            <v>21.7</v>
          </cell>
          <cell r="E34">
            <v>87.625</v>
          </cell>
          <cell r="F34">
            <v>100</v>
          </cell>
          <cell r="G34">
            <v>67</v>
          </cell>
          <cell r="H34">
            <v>21.96</v>
          </cell>
          <cell r="I34" t="str">
            <v>N</v>
          </cell>
          <cell r="J34">
            <v>42.84</v>
          </cell>
          <cell r="K34">
            <v>12.399999999999999</v>
          </cell>
        </row>
      </sheetData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Maio"/>
      <sheetName val="Abril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22.208333333333332</v>
          </cell>
          <cell r="C5">
            <v>29.1</v>
          </cell>
          <cell r="D5">
            <v>19.5</v>
          </cell>
          <cell r="E5">
            <v>84.708333333333329</v>
          </cell>
          <cell r="F5">
            <v>96</v>
          </cell>
          <cell r="G5">
            <v>62</v>
          </cell>
          <cell r="H5">
            <v>32.04</v>
          </cell>
          <cell r="I5" t="str">
            <v>NE</v>
          </cell>
          <cell r="J5">
            <v>61.2</v>
          </cell>
          <cell r="K5">
            <v>4.6000000000000005</v>
          </cell>
        </row>
        <row r="6">
          <cell r="B6">
            <v>24.241666666666664</v>
          </cell>
          <cell r="C6">
            <v>32.200000000000003</v>
          </cell>
          <cell r="D6">
            <v>17.899999999999999</v>
          </cell>
          <cell r="E6">
            <v>78.541666666666671</v>
          </cell>
          <cell r="F6">
            <v>98</v>
          </cell>
          <cell r="G6">
            <v>49</v>
          </cell>
          <cell r="H6">
            <v>12.96</v>
          </cell>
          <cell r="I6" t="str">
            <v>NE</v>
          </cell>
          <cell r="J6">
            <v>26.64</v>
          </cell>
          <cell r="K6">
            <v>0.2</v>
          </cell>
        </row>
        <row r="7">
          <cell r="B7">
            <v>27.454166666666676</v>
          </cell>
          <cell r="C7">
            <v>35.200000000000003</v>
          </cell>
          <cell r="D7">
            <v>21</v>
          </cell>
          <cell r="E7">
            <v>70.833333333333329</v>
          </cell>
          <cell r="F7">
            <v>96</v>
          </cell>
          <cell r="G7">
            <v>39</v>
          </cell>
          <cell r="H7">
            <v>20.88</v>
          </cell>
          <cell r="I7" t="str">
            <v>N</v>
          </cell>
          <cell r="J7">
            <v>36</v>
          </cell>
          <cell r="K7">
            <v>0</v>
          </cell>
        </row>
        <row r="8">
          <cell r="B8">
            <v>24.808333333333326</v>
          </cell>
          <cell r="C8">
            <v>30.2</v>
          </cell>
          <cell r="D8">
            <v>20.399999999999999</v>
          </cell>
          <cell r="E8">
            <v>81.875</v>
          </cell>
          <cell r="F8">
            <v>96</v>
          </cell>
          <cell r="G8">
            <v>58</v>
          </cell>
          <cell r="H8">
            <v>29.880000000000003</v>
          </cell>
          <cell r="I8" t="str">
            <v>L</v>
          </cell>
          <cell r="J8">
            <v>57.960000000000008</v>
          </cell>
          <cell r="K8">
            <v>13.200000000000001</v>
          </cell>
        </row>
        <row r="9">
          <cell r="B9">
            <v>24.67916666666666</v>
          </cell>
          <cell r="C9">
            <v>30.1</v>
          </cell>
          <cell r="D9">
            <v>20.399999999999999</v>
          </cell>
          <cell r="E9">
            <v>76.625</v>
          </cell>
          <cell r="F9">
            <v>98</v>
          </cell>
          <cell r="G9">
            <v>54</v>
          </cell>
          <cell r="H9">
            <v>29.16</v>
          </cell>
          <cell r="I9" t="str">
            <v>L</v>
          </cell>
          <cell r="J9">
            <v>47.88</v>
          </cell>
          <cell r="K9">
            <v>0</v>
          </cell>
        </row>
        <row r="10">
          <cell r="B10">
            <v>24.833333333333329</v>
          </cell>
          <cell r="C10">
            <v>31</v>
          </cell>
          <cell r="D10">
            <v>19.7</v>
          </cell>
          <cell r="E10">
            <v>72.291666666666671</v>
          </cell>
          <cell r="F10">
            <v>94</v>
          </cell>
          <cell r="G10">
            <v>52</v>
          </cell>
          <cell r="H10">
            <v>20.16</v>
          </cell>
          <cell r="I10" t="str">
            <v>SE</v>
          </cell>
          <cell r="J10">
            <v>33.840000000000003</v>
          </cell>
          <cell r="K10">
            <v>0</v>
          </cell>
        </row>
        <row r="11">
          <cell r="B11">
            <v>24.829166666666666</v>
          </cell>
          <cell r="C11">
            <v>29.5</v>
          </cell>
          <cell r="D11">
            <v>22.4</v>
          </cell>
          <cell r="E11">
            <v>77.333333333333329</v>
          </cell>
          <cell r="F11">
            <v>95</v>
          </cell>
          <cell r="G11">
            <v>62</v>
          </cell>
          <cell r="H11">
            <v>21.96</v>
          </cell>
          <cell r="I11" t="str">
            <v>SE</v>
          </cell>
          <cell r="J11">
            <v>34.200000000000003</v>
          </cell>
          <cell r="K11">
            <v>5.4</v>
          </cell>
        </row>
        <row r="12">
          <cell r="B12">
            <v>22.729166666666671</v>
          </cell>
          <cell r="C12">
            <v>26.2</v>
          </cell>
          <cell r="D12">
            <v>19.399999999999999</v>
          </cell>
          <cell r="E12">
            <v>74.708333333333329</v>
          </cell>
          <cell r="F12">
            <v>94</v>
          </cell>
          <cell r="G12">
            <v>61</v>
          </cell>
          <cell r="H12">
            <v>31.319999999999997</v>
          </cell>
          <cell r="I12" t="str">
            <v>L</v>
          </cell>
          <cell r="J12">
            <v>55.080000000000005</v>
          </cell>
          <cell r="K12">
            <v>0.4</v>
          </cell>
        </row>
        <row r="13">
          <cell r="B13">
            <v>22.266666666666666</v>
          </cell>
          <cell r="C13">
            <v>25.2</v>
          </cell>
          <cell r="D13">
            <v>20.2</v>
          </cell>
          <cell r="E13">
            <v>77.958333333333329</v>
          </cell>
          <cell r="F13">
            <v>93</v>
          </cell>
          <cell r="G13">
            <v>67</v>
          </cell>
          <cell r="H13">
            <v>27.36</v>
          </cell>
          <cell r="I13" t="str">
            <v>L</v>
          </cell>
          <cell r="J13">
            <v>42.12</v>
          </cell>
          <cell r="K13">
            <v>0.2</v>
          </cell>
        </row>
        <row r="14">
          <cell r="B14">
            <v>23.533333333333335</v>
          </cell>
          <cell r="C14">
            <v>29.2</v>
          </cell>
          <cell r="D14">
            <v>20.3</v>
          </cell>
          <cell r="E14">
            <v>83.083333333333329</v>
          </cell>
          <cell r="F14">
            <v>97</v>
          </cell>
          <cell r="G14">
            <v>63</v>
          </cell>
          <cell r="H14">
            <v>21.6</v>
          </cell>
          <cell r="I14" t="str">
            <v>L</v>
          </cell>
          <cell r="J14">
            <v>34.56</v>
          </cell>
          <cell r="K14">
            <v>0</v>
          </cell>
        </row>
        <row r="15">
          <cell r="B15">
            <v>26.695833333333336</v>
          </cell>
          <cell r="C15">
            <v>35</v>
          </cell>
          <cell r="D15">
            <v>20.7</v>
          </cell>
          <cell r="E15">
            <v>73.958333333333329</v>
          </cell>
          <cell r="F15">
            <v>95</v>
          </cell>
          <cell r="G15">
            <v>40</v>
          </cell>
          <cell r="H15">
            <v>16.2</v>
          </cell>
          <cell r="I15" t="str">
            <v>SE</v>
          </cell>
          <cell r="J15">
            <v>24.840000000000003</v>
          </cell>
          <cell r="K15">
            <v>0</v>
          </cell>
        </row>
        <row r="16">
          <cell r="B16">
            <v>28.379166666666666</v>
          </cell>
          <cell r="C16">
            <v>35.6</v>
          </cell>
          <cell r="D16">
            <v>20.9</v>
          </cell>
          <cell r="E16">
            <v>60.708333333333336</v>
          </cell>
          <cell r="F16">
            <v>92</v>
          </cell>
          <cell r="G16">
            <v>33</v>
          </cell>
          <cell r="H16">
            <v>19.8</v>
          </cell>
          <cell r="I16" t="str">
            <v>NE</v>
          </cell>
          <cell r="J16">
            <v>32.4</v>
          </cell>
          <cell r="K16">
            <v>0</v>
          </cell>
        </row>
        <row r="17">
          <cell r="B17">
            <v>28.270833333333332</v>
          </cell>
          <cell r="C17">
            <v>36.700000000000003</v>
          </cell>
          <cell r="D17">
            <v>19.3</v>
          </cell>
          <cell r="E17">
            <v>61.916666666666664</v>
          </cell>
          <cell r="F17">
            <v>94</v>
          </cell>
          <cell r="G17">
            <v>32</v>
          </cell>
          <cell r="H17">
            <v>19.440000000000001</v>
          </cell>
          <cell r="I17" t="str">
            <v>NE</v>
          </cell>
          <cell r="J17">
            <v>31.319999999999997</v>
          </cell>
          <cell r="K17">
            <v>0</v>
          </cell>
        </row>
        <row r="18">
          <cell r="B18">
            <v>26.891666666666669</v>
          </cell>
          <cell r="C18">
            <v>34</v>
          </cell>
          <cell r="D18">
            <v>22</v>
          </cell>
          <cell r="E18">
            <v>75.125</v>
          </cell>
          <cell r="F18">
            <v>96</v>
          </cell>
          <cell r="G18">
            <v>49</v>
          </cell>
          <cell r="H18">
            <v>30.240000000000002</v>
          </cell>
          <cell r="I18" t="str">
            <v>NE</v>
          </cell>
          <cell r="J18">
            <v>55.080000000000005</v>
          </cell>
          <cell r="K18">
            <v>0.60000000000000009</v>
          </cell>
        </row>
        <row r="19">
          <cell r="B19">
            <v>26.045833333333334</v>
          </cell>
          <cell r="C19">
            <v>32.700000000000003</v>
          </cell>
          <cell r="D19">
            <v>21.4</v>
          </cell>
          <cell r="E19">
            <v>81.125</v>
          </cell>
          <cell r="F19">
            <v>98</v>
          </cell>
          <cell r="G19">
            <v>54</v>
          </cell>
          <cell r="H19">
            <v>7.9200000000000008</v>
          </cell>
          <cell r="I19" t="str">
            <v>S</v>
          </cell>
          <cell r="J19">
            <v>20.88</v>
          </cell>
          <cell r="K19">
            <v>0.2</v>
          </cell>
        </row>
        <row r="20">
          <cell r="B20">
            <v>26.170833333333334</v>
          </cell>
          <cell r="C20">
            <v>34.1</v>
          </cell>
          <cell r="D20">
            <v>20.3</v>
          </cell>
          <cell r="E20">
            <v>82.916666666666671</v>
          </cell>
          <cell r="F20">
            <v>98</v>
          </cell>
          <cell r="G20">
            <v>53</v>
          </cell>
          <cell r="H20">
            <v>17.28</v>
          </cell>
          <cell r="I20" t="str">
            <v>SE</v>
          </cell>
          <cell r="J20">
            <v>74.160000000000011</v>
          </cell>
          <cell r="K20">
            <v>8.6000000000000014</v>
          </cell>
        </row>
        <row r="21">
          <cell r="B21">
            <v>24.441666666666674</v>
          </cell>
          <cell r="C21">
            <v>29.7</v>
          </cell>
          <cell r="D21">
            <v>21.3</v>
          </cell>
          <cell r="E21">
            <v>85.208333333333329</v>
          </cell>
          <cell r="F21">
            <v>97</v>
          </cell>
          <cell r="G21">
            <v>66</v>
          </cell>
          <cell r="H21">
            <v>26.28</v>
          </cell>
          <cell r="I21" t="str">
            <v>L</v>
          </cell>
          <cell r="J21">
            <v>45.72</v>
          </cell>
          <cell r="K21">
            <v>1.5999999999999999</v>
          </cell>
        </row>
        <row r="22">
          <cell r="B22">
            <v>24.362500000000008</v>
          </cell>
          <cell r="C22">
            <v>29.6</v>
          </cell>
          <cell r="D22">
            <v>19.100000000000001</v>
          </cell>
          <cell r="E22">
            <v>86.25</v>
          </cell>
          <cell r="F22">
            <v>97</v>
          </cell>
          <cell r="G22">
            <v>64</v>
          </cell>
          <cell r="H22">
            <v>24.12</v>
          </cell>
          <cell r="I22" t="str">
            <v>N</v>
          </cell>
          <cell r="J22">
            <v>47.88</v>
          </cell>
          <cell r="K22">
            <v>12.8</v>
          </cell>
        </row>
        <row r="23">
          <cell r="B23">
            <v>22.133333333333336</v>
          </cell>
          <cell r="C23">
            <v>27.2</v>
          </cell>
          <cell r="D23">
            <v>18.8</v>
          </cell>
          <cell r="E23">
            <v>84.208333333333329</v>
          </cell>
          <cell r="F23">
            <v>98</v>
          </cell>
          <cell r="G23">
            <v>63</v>
          </cell>
          <cell r="H23">
            <v>16.2</v>
          </cell>
          <cell r="I23" t="str">
            <v>S</v>
          </cell>
          <cell r="J23">
            <v>39.6</v>
          </cell>
          <cell r="K23">
            <v>0.8</v>
          </cell>
        </row>
        <row r="24">
          <cell r="B24">
            <v>23.474999999999994</v>
          </cell>
          <cell r="C24">
            <v>28.4</v>
          </cell>
          <cell r="D24">
            <v>19.5</v>
          </cell>
          <cell r="E24">
            <v>74.25</v>
          </cell>
          <cell r="F24">
            <v>89</v>
          </cell>
          <cell r="G24">
            <v>57</v>
          </cell>
          <cell r="H24">
            <v>24.48</v>
          </cell>
          <cell r="I24" t="str">
            <v>SE</v>
          </cell>
          <cell r="J24">
            <v>36.72</v>
          </cell>
          <cell r="K24">
            <v>0</v>
          </cell>
        </row>
        <row r="25">
          <cell r="B25">
            <v>24.675000000000001</v>
          </cell>
          <cell r="C25">
            <v>30.2</v>
          </cell>
          <cell r="D25">
            <v>19</v>
          </cell>
          <cell r="E25">
            <v>71.5</v>
          </cell>
          <cell r="F25">
            <v>89</v>
          </cell>
          <cell r="G25">
            <v>53</v>
          </cell>
          <cell r="H25">
            <v>21.6</v>
          </cell>
          <cell r="I25" t="str">
            <v>SE</v>
          </cell>
          <cell r="J25">
            <v>35.28</v>
          </cell>
          <cell r="K25">
            <v>0</v>
          </cell>
        </row>
        <row r="26">
          <cell r="B26">
            <v>25.19583333333334</v>
          </cell>
          <cell r="C26">
            <v>32.6</v>
          </cell>
          <cell r="D26">
            <v>21</v>
          </cell>
          <cell r="E26">
            <v>80.25</v>
          </cell>
          <cell r="F26">
            <v>95</v>
          </cell>
          <cell r="G26">
            <v>55</v>
          </cell>
          <cell r="H26">
            <v>18.720000000000002</v>
          </cell>
          <cell r="I26" t="str">
            <v>L</v>
          </cell>
          <cell r="J26">
            <v>30.240000000000002</v>
          </cell>
          <cell r="K26">
            <v>0</v>
          </cell>
        </row>
        <row r="27">
          <cell r="B27">
            <v>23.833333333333332</v>
          </cell>
          <cell r="C27">
            <v>27.4</v>
          </cell>
          <cell r="D27">
            <v>21.5</v>
          </cell>
          <cell r="E27">
            <v>85.666666666666671</v>
          </cell>
          <cell r="F27">
            <v>97</v>
          </cell>
          <cell r="G27">
            <v>68</v>
          </cell>
          <cell r="H27">
            <v>25.92</v>
          </cell>
          <cell r="I27" t="str">
            <v>NO</v>
          </cell>
          <cell r="J27">
            <v>43.56</v>
          </cell>
          <cell r="K27">
            <v>8.8000000000000007</v>
          </cell>
        </row>
        <row r="28">
          <cell r="B28">
            <v>23.912500000000005</v>
          </cell>
          <cell r="C28">
            <v>28.4</v>
          </cell>
          <cell r="D28">
            <v>21.4</v>
          </cell>
          <cell r="E28">
            <v>86.458333333333329</v>
          </cell>
          <cell r="F28">
            <v>96</v>
          </cell>
          <cell r="G28">
            <v>66</v>
          </cell>
          <cell r="H28">
            <v>18.720000000000002</v>
          </cell>
          <cell r="I28" t="str">
            <v>N</v>
          </cell>
          <cell r="J28">
            <v>29.52</v>
          </cell>
          <cell r="K28">
            <v>0.2</v>
          </cell>
        </row>
        <row r="29">
          <cell r="B29">
            <v>24.9375</v>
          </cell>
          <cell r="C29">
            <v>32.299999999999997</v>
          </cell>
          <cell r="D29">
            <v>17.8</v>
          </cell>
          <cell r="E29">
            <v>73.416666666666671</v>
          </cell>
          <cell r="F29">
            <v>98</v>
          </cell>
          <cell r="G29">
            <v>40</v>
          </cell>
          <cell r="H29">
            <v>9</v>
          </cell>
          <cell r="I29" t="str">
            <v>SE</v>
          </cell>
          <cell r="J29">
            <v>19.079999999999998</v>
          </cell>
          <cell r="K29">
            <v>0</v>
          </cell>
        </row>
        <row r="30">
          <cell r="B30">
            <v>25.208333333333332</v>
          </cell>
          <cell r="C30">
            <v>31.5</v>
          </cell>
          <cell r="D30">
            <v>19.3</v>
          </cell>
          <cell r="E30">
            <v>76.916666666666671</v>
          </cell>
          <cell r="F30">
            <v>96</v>
          </cell>
          <cell r="G30">
            <v>53</v>
          </cell>
          <cell r="H30">
            <v>23.759999999999998</v>
          </cell>
          <cell r="I30" t="str">
            <v>L</v>
          </cell>
          <cell r="J30">
            <v>36.36</v>
          </cell>
          <cell r="K30">
            <v>0</v>
          </cell>
        </row>
        <row r="31">
          <cell r="B31">
            <v>26.049999999999997</v>
          </cell>
          <cell r="C31">
            <v>32.700000000000003</v>
          </cell>
          <cell r="D31">
            <v>20</v>
          </cell>
          <cell r="E31">
            <v>66.833333333333329</v>
          </cell>
          <cell r="F31">
            <v>85</v>
          </cell>
          <cell r="G31">
            <v>46</v>
          </cell>
          <cell r="H31">
            <v>27.36</v>
          </cell>
          <cell r="I31" t="str">
            <v>L</v>
          </cell>
          <cell r="J31">
            <v>41.76</v>
          </cell>
          <cell r="K31">
            <v>0</v>
          </cell>
        </row>
        <row r="32">
          <cell r="B32">
            <v>27.716666666666665</v>
          </cell>
          <cell r="C32">
            <v>34.4</v>
          </cell>
          <cell r="D32">
            <v>22.4</v>
          </cell>
          <cell r="E32">
            <v>61.166666666666664</v>
          </cell>
          <cell r="F32">
            <v>81</v>
          </cell>
          <cell r="G32">
            <v>37</v>
          </cell>
          <cell r="H32">
            <v>23.400000000000002</v>
          </cell>
          <cell r="I32" t="str">
            <v>L</v>
          </cell>
          <cell r="J32">
            <v>37.800000000000004</v>
          </cell>
          <cell r="K32">
            <v>0</v>
          </cell>
        </row>
        <row r="33">
          <cell r="B33">
            <v>25.537499999999998</v>
          </cell>
          <cell r="C33">
            <v>31.6</v>
          </cell>
          <cell r="D33">
            <v>21.4</v>
          </cell>
          <cell r="E33">
            <v>75.708333333333329</v>
          </cell>
          <cell r="F33">
            <v>97</v>
          </cell>
          <cell r="G33">
            <v>56</v>
          </cell>
          <cell r="H33">
            <v>16.559999999999999</v>
          </cell>
          <cell r="I33" t="str">
            <v>L</v>
          </cell>
          <cell r="J33">
            <v>32.4</v>
          </cell>
          <cell r="K33">
            <v>22.799999999999997</v>
          </cell>
        </row>
        <row r="34">
          <cell r="B34">
            <v>25.362499999999997</v>
          </cell>
          <cell r="C34">
            <v>31.1</v>
          </cell>
          <cell r="D34">
            <v>21.8</v>
          </cell>
          <cell r="E34">
            <v>83.583333333333329</v>
          </cell>
          <cell r="F34">
            <v>98</v>
          </cell>
          <cell r="G34">
            <v>59</v>
          </cell>
          <cell r="H34">
            <v>15.120000000000001</v>
          </cell>
          <cell r="I34" t="str">
            <v>O</v>
          </cell>
          <cell r="J34">
            <v>26.28</v>
          </cell>
          <cell r="K34">
            <v>0.4</v>
          </cell>
        </row>
      </sheetData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25.793333333333329</v>
          </cell>
          <cell r="C5">
            <v>30.9</v>
          </cell>
          <cell r="D5">
            <v>21.3</v>
          </cell>
          <cell r="E5">
            <v>78.333333333333329</v>
          </cell>
          <cell r="F5">
            <v>94</v>
          </cell>
          <cell r="G5">
            <v>59</v>
          </cell>
          <cell r="H5">
            <v>13.68</v>
          </cell>
          <cell r="I5" t="str">
            <v>N</v>
          </cell>
          <cell r="J5">
            <v>38.880000000000003</v>
          </cell>
          <cell r="K5">
            <v>17.599999999999998</v>
          </cell>
        </row>
        <row r="6">
          <cell r="B6">
            <v>26.000000000000004</v>
          </cell>
          <cell r="C6">
            <v>31.4</v>
          </cell>
          <cell r="D6">
            <v>19.899999999999999</v>
          </cell>
          <cell r="E6">
            <v>76.75</v>
          </cell>
          <cell r="F6">
            <v>97</v>
          </cell>
          <cell r="G6">
            <v>57</v>
          </cell>
          <cell r="H6">
            <v>8.2799999999999994</v>
          </cell>
          <cell r="I6" t="str">
            <v>N</v>
          </cell>
          <cell r="J6">
            <v>20.16</v>
          </cell>
          <cell r="K6">
            <v>0</v>
          </cell>
        </row>
        <row r="7">
          <cell r="B7">
            <v>30.466666666666665</v>
          </cell>
          <cell r="C7">
            <v>34.799999999999997</v>
          </cell>
          <cell r="D7">
            <v>22.2</v>
          </cell>
          <cell r="E7">
            <v>67.533333333333331</v>
          </cell>
          <cell r="F7">
            <v>96</v>
          </cell>
          <cell r="G7">
            <v>48</v>
          </cell>
          <cell r="H7">
            <v>11.16</v>
          </cell>
          <cell r="I7" t="str">
            <v>NO</v>
          </cell>
          <cell r="J7">
            <v>30.6</v>
          </cell>
          <cell r="K7">
            <v>0</v>
          </cell>
        </row>
        <row r="8">
          <cell r="B8">
            <v>25.746153846153849</v>
          </cell>
          <cell r="C8">
            <v>29.6</v>
          </cell>
          <cell r="D8">
            <v>22.6</v>
          </cell>
          <cell r="E8">
            <v>80.615384615384613</v>
          </cell>
          <cell r="F8">
            <v>94</v>
          </cell>
          <cell r="G8">
            <v>63</v>
          </cell>
          <cell r="H8">
            <v>8.2799999999999994</v>
          </cell>
          <cell r="I8" t="str">
            <v>NO</v>
          </cell>
          <cell r="J8">
            <v>20.16</v>
          </cell>
          <cell r="K8">
            <v>0.2</v>
          </cell>
        </row>
        <row r="9">
          <cell r="B9">
            <v>29.075000000000003</v>
          </cell>
          <cell r="C9">
            <v>33.4</v>
          </cell>
          <cell r="D9">
            <v>22.9</v>
          </cell>
          <cell r="E9">
            <v>69.833333333333329</v>
          </cell>
          <cell r="F9">
            <v>94</v>
          </cell>
          <cell r="G9">
            <v>49</v>
          </cell>
          <cell r="H9">
            <v>13.32</v>
          </cell>
          <cell r="I9" t="str">
            <v>NO</v>
          </cell>
          <cell r="J9">
            <v>41.4</v>
          </cell>
          <cell r="K9">
            <v>18.399999999999999</v>
          </cell>
        </row>
        <row r="10">
          <cell r="B10">
            <v>29.184615384615384</v>
          </cell>
          <cell r="C10">
            <v>33</v>
          </cell>
          <cell r="D10">
            <v>23</v>
          </cell>
          <cell r="E10">
            <v>68.461538461538467</v>
          </cell>
          <cell r="F10">
            <v>95</v>
          </cell>
          <cell r="G10">
            <v>48</v>
          </cell>
          <cell r="H10">
            <v>10.44</v>
          </cell>
          <cell r="I10" t="str">
            <v>SE</v>
          </cell>
          <cell r="J10">
            <v>32.04</v>
          </cell>
          <cell r="K10">
            <v>0</v>
          </cell>
        </row>
        <row r="11">
          <cell r="B11">
            <v>28.74285714285714</v>
          </cell>
          <cell r="C11">
            <v>32.799999999999997</v>
          </cell>
          <cell r="D11">
            <v>23.1</v>
          </cell>
          <cell r="E11">
            <v>63.5</v>
          </cell>
          <cell r="F11">
            <v>85</v>
          </cell>
          <cell r="G11">
            <v>49</v>
          </cell>
          <cell r="H11">
            <v>12.6</v>
          </cell>
          <cell r="I11" t="str">
            <v>SE</v>
          </cell>
          <cell r="J11">
            <v>38.159999999999997</v>
          </cell>
          <cell r="K11">
            <v>1.2</v>
          </cell>
        </row>
        <row r="12">
          <cell r="B12">
            <v>28.130769230769229</v>
          </cell>
          <cell r="C12">
            <v>31</v>
          </cell>
          <cell r="D12">
            <v>24.3</v>
          </cell>
          <cell r="E12">
            <v>60.07692307692308</v>
          </cell>
          <cell r="F12">
            <v>80</v>
          </cell>
          <cell r="G12">
            <v>50</v>
          </cell>
          <cell r="H12">
            <v>16.559999999999999</v>
          </cell>
          <cell r="I12" t="str">
            <v>SE</v>
          </cell>
          <cell r="J12">
            <v>34.56</v>
          </cell>
          <cell r="K12">
            <v>0</v>
          </cell>
        </row>
        <row r="13">
          <cell r="B13">
            <v>26.186666666666667</v>
          </cell>
          <cell r="C13">
            <v>28.4</v>
          </cell>
          <cell r="D13">
            <v>22.4</v>
          </cell>
          <cell r="E13">
            <v>67.066666666666663</v>
          </cell>
          <cell r="F13">
            <v>80</v>
          </cell>
          <cell r="G13">
            <v>59</v>
          </cell>
          <cell r="H13">
            <v>12.96</v>
          </cell>
          <cell r="I13" t="str">
            <v>SE</v>
          </cell>
          <cell r="J13">
            <v>30.6</v>
          </cell>
          <cell r="K13">
            <v>0</v>
          </cell>
        </row>
        <row r="14">
          <cell r="B14">
            <v>29.419999999999998</v>
          </cell>
          <cell r="C14">
            <v>33.799999999999997</v>
          </cell>
          <cell r="D14">
            <v>19.600000000000001</v>
          </cell>
          <cell r="E14">
            <v>61.266666666666666</v>
          </cell>
          <cell r="F14">
            <v>95</v>
          </cell>
          <cell r="G14">
            <v>47</v>
          </cell>
          <cell r="H14">
            <v>6.48</v>
          </cell>
          <cell r="I14" t="str">
            <v>NO</v>
          </cell>
          <cell r="J14">
            <v>22.68</v>
          </cell>
          <cell r="K14">
            <v>0</v>
          </cell>
        </row>
        <row r="15">
          <cell r="B15">
            <v>31.193750000000001</v>
          </cell>
          <cell r="C15">
            <v>35.9</v>
          </cell>
          <cell r="D15">
            <v>23.9</v>
          </cell>
          <cell r="E15">
            <v>62.875</v>
          </cell>
          <cell r="F15">
            <v>84</v>
          </cell>
          <cell r="G15">
            <v>47</v>
          </cell>
          <cell r="H15">
            <v>11.879999999999999</v>
          </cell>
          <cell r="I15" t="str">
            <v>N</v>
          </cell>
          <cell r="J15">
            <v>28.44</v>
          </cell>
          <cell r="K15">
            <v>0</v>
          </cell>
        </row>
        <row r="16">
          <cell r="B16">
            <v>32.978571428571435</v>
          </cell>
          <cell r="C16">
            <v>36.200000000000003</v>
          </cell>
          <cell r="D16">
            <v>24.2</v>
          </cell>
          <cell r="E16">
            <v>57.428571428571431</v>
          </cell>
          <cell r="F16">
            <v>92</v>
          </cell>
          <cell r="G16">
            <v>42</v>
          </cell>
          <cell r="H16">
            <v>12.6</v>
          </cell>
          <cell r="I16" t="str">
            <v>N</v>
          </cell>
          <cell r="J16">
            <v>30.240000000000002</v>
          </cell>
          <cell r="K16">
            <v>0</v>
          </cell>
        </row>
        <row r="17">
          <cell r="B17">
            <v>32.119999999999997</v>
          </cell>
          <cell r="C17">
            <v>36.9</v>
          </cell>
          <cell r="D17">
            <v>25</v>
          </cell>
          <cell r="E17">
            <v>62.466666666666669</v>
          </cell>
          <cell r="F17">
            <v>91</v>
          </cell>
          <cell r="G17">
            <v>44</v>
          </cell>
          <cell r="H17">
            <v>18.36</v>
          </cell>
          <cell r="I17" t="str">
            <v>NO</v>
          </cell>
          <cell r="J17">
            <v>38.519999999999996</v>
          </cell>
          <cell r="K17">
            <v>3.8</v>
          </cell>
        </row>
        <row r="18">
          <cell r="B18">
            <v>27.941666666666666</v>
          </cell>
          <cell r="C18">
            <v>31.1</v>
          </cell>
          <cell r="D18">
            <v>25.5</v>
          </cell>
          <cell r="E18">
            <v>77.416666666666671</v>
          </cell>
          <cell r="F18">
            <v>85</v>
          </cell>
          <cell r="G18">
            <v>66</v>
          </cell>
          <cell r="H18">
            <v>13.32</v>
          </cell>
          <cell r="I18" t="str">
            <v>NO</v>
          </cell>
          <cell r="J18">
            <v>33.480000000000004</v>
          </cell>
          <cell r="K18">
            <v>0</v>
          </cell>
        </row>
        <row r="19">
          <cell r="B19">
            <v>28.978571428571428</v>
          </cell>
          <cell r="C19">
            <v>33.5</v>
          </cell>
          <cell r="D19">
            <v>23.8</v>
          </cell>
          <cell r="E19">
            <v>72.714285714285708</v>
          </cell>
          <cell r="F19">
            <v>92</v>
          </cell>
          <cell r="G19">
            <v>54</v>
          </cell>
          <cell r="H19">
            <v>7.9200000000000008</v>
          </cell>
          <cell r="I19" t="str">
            <v>NO</v>
          </cell>
          <cell r="J19">
            <v>21.96</v>
          </cell>
          <cell r="K19">
            <v>0.2</v>
          </cell>
        </row>
        <row r="20">
          <cell r="B20">
            <v>29.809999999999995</v>
          </cell>
          <cell r="C20">
            <v>35.799999999999997</v>
          </cell>
          <cell r="D20">
            <v>23.8</v>
          </cell>
          <cell r="E20">
            <v>70.400000000000006</v>
          </cell>
          <cell r="F20">
            <v>94</v>
          </cell>
          <cell r="G20">
            <v>47</v>
          </cell>
          <cell r="H20">
            <v>4.32</v>
          </cell>
          <cell r="I20" t="str">
            <v>SE</v>
          </cell>
          <cell r="J20">
            <v>28.8</v>
          </cell>
          <cell r="K20">
            <v>8.1999999999999993</v>
          </cell>
        </row>
        <row r="21">
          <cell r="B21">
            <v>29.426666666666669</v>
          </cell>
          <cell r="C21">
            <v>33.4</v>
          </cell>
          <cell r="D21">
            <v>22.3</v>
          </cell>
          <cell r="E21">
            <v>66.533333333333331</v>
          </cell>
          <cell r="F21">
            <v>94</v>
          </cell>
          <cell r="G21">
            <v>51</v>
          </cell>
          <cell r="H21">
            <v>15.840000000000002</v>
          </cell>
          <cell r="I21" t="str">
            <v>N</v>
          </cell>
          <cell r="J21">
            <v>33.480000000000004</v>
          </cell>
          <cell r="K21">
            <v>0</v>
          </cell>
        </row>
        <row r="22">
          <cell r="B22">
            <v>25.88</v>
          </cell>
          <cell r="C22">
            <v>32.200000000000003</v>
          </cell>
          <cell r="D22">
            <v>21.3</v>
          </cell>
          <cell r="E22">
            <v>81.733333333333334</v>
          </cell>
          <cell r="F22">
            <v>95</v>
          </cell>
          <cell r="G22">
            <v>64</v>
          </cell>
          <cell r="H22">
            <v>22.68</v>
          </cell>
          <cell r="I22" t="str">
            <v>NO</v>
          </cell>
          <cell r="J22">
            <v>48.24</v>
          </cell>
          <cell r="K22">
            <v>2</v>
          </cell>
        </row>
        <row r="23">
          <cell r="B23">
            <v>26.59090909090909</v>
          </cell>
          <cell r="C23">
            <v>29.4</v>
          </cell>
          <cell r="D23">
            <v>20.6</v>
          </cell>
          <cell r="E23">
            <v>65.545454545454547</v>
          </cell>
          <cell r="F23">
            <v>90</v>
          </cell>
          <cell r="G23">
            <v>54</v>
          </cell>
          <cell r="H23">
            <v>10.8</v>
          </cell>
          <cell r="I23" t="str">
            <v>S</v>
          </cell>
          <cell r="J23">
            <v>24.12</v>
          </cell>
          <cell r="K23">
            <v>0.2</v>
          </cell>
        </row>
        <row r="24">
          <cell r="B24">
            <v>28.38333333333334</v>
          </cell>
          <cell r="C24">
            <v>30.9</v>
          </cell>
          <cell r="D24">
            <v>22</v>
          </cell>
          <cell r="E24">
            <v>66.916666666666671</v>
          </cell>
          <cell r="F24">
            <v>89</v>
          </cell>
          <cell r="G24">
            <v>55</v>
          </cell>
          <cell r="H24">
            <v>10.08</v>
          </cell>
          <cell r="I24" t="str">
            <v>SE</v>
          </cell>
          <cell r="J24">
            <v>19.440000000000001</v>
          </cell>
          <cell r="K24">
            <v>0</v>
          </cell>
        </row>
        <row r="25">
          <cell r="B25">
            <v>29.892307692307693</v>
          </cell>
          <cell r="C25">
            <v>34.4</v>
          </cell>
          <cell r="D25">
            <v>24.2</v>
          </cell>
          <cell r="E25">
            <v>62.230769230769234</v>
          </cell>
          <cell r="F25">
            <v>83</v>
          </cell>
          <cell r="G25">
            <v>47</v>
          </cell>
          <cell r="H25">
            <v>9</v>
          </cell>
          <cell r="I25" t="str">
            <v>SE</v>
          </cell>
          <cell r="J25">
            <v>24.12</v>
          </cell>
          <cell r="K25">
            <v>0</v>
          </cell>
        </row>
        <row r="26">
          <cell r="B26">
            <v>28.266666666666669</v>
          </cell>
          <cell r="C26">
            <v>33</v>
          </cell>
          <cell r="D26">
            <v>23.3</v>
          </cell>
          <cell r="E26">
            <v>73.466666666666669</v>
          </cell>
          <cell r="F26">
            <v>94</v>
          </cell>
          <cell r="G26">
            <v>56</v>
          </cell>
          <cell r="H26">
            <v>11.520000000000001</v>
          </cell>
          <cell r="I26" t="str">
            <v>N</v>
          </cell>
          <cell r="J26">
            <v>42.84</v>
          </cell>
          <cell r="K26">
            <v>3.8</v>
          </cell>
        </row>
        <row r="27">
          <cell r="B27">
            <v>25.08</v>
          </cell>
          <cell r="C27">
            <v>27.2</v>
          </cell>
          <cell r="D27">
            <v>20.8</v>
          </cell>
          <cell r="E27">
            <v>81.400000000000006</v>
          </cell>
          <cell r="F27">
            <v>95</v>
          </cell>
          <cell r="G27">
            <v>72</v>
          </cell>
          <cell r="H27">
            <v>6.84</v>
          </cell>
          <cell r="I27" t="str">
            <v>NO</v>
          </cell>
          <cell r="J27">
            <v>30.96</v>
          </cell>
          <cell r="K27">
            <v>4</v>
          </cell>
        </row>
        <row r="28">
          <cell r="B28">
            <v>27.291666666666668</v>
          </cell>
          <cell r="C28">
            <v>31.7</v>
          </cell>
          <cell r="D28">
            <v>21.4</v>
          </cell>
          <cell r="E28">
            <v>67.75</v>
          </cell>
          <cell r="F28">
            <v>95</v>
          </cell>
          <cell r="G28">
            <v>46</v>
          </cell>
          <cell r="H28">
            <v>7.9200000000000008</v>
          </cell>
          <cell r="I28" t="str">
            <v>SO</v>
          </cell>
          <cell r="J28">
            <v>20.16</v>
          </cell>
          <cell r="K28">
            <v>0.2</v>
          </cell>
        </row>
        <row r="29">
          <cell r="B29">
            <v>28.833333333333339</v>
          </cell>
          <cell r="C29">
            <v>32.9</v>
          </cell>
          <cell r="D29">
            <v>21.3</v>
          </cell>
          <cell r="E29">
            <v>58.166666666666664</v>
          </cell>
          <cell r="F29">
            <v>89</v>
          </cell>
          <cell r="G29">
            <v>43</v>
          </cell>
          <cell r="H29">
            <v>12.24</v>
          </cell>
          <cell r="I29" t="str">
            <v>SE</v>
          </cell>
          <cell r="J29">
            <v>25.2</v>
          </cell>
          <cell r="K29">
            <v>0</v>
          </cell>
        </row>
        <row r="30">
          <cell r="B30">
            <v>31.078571428571426</v>
          </cell>
          <cell r="C30">
            <v>35.700000000000003</v>
          </cell>
          <cell r="D30">
            <v>21.9</v>
          </cell>
          <cell r="E30">
            <v>55.142857142857146</v>
          </cell>
          <cell r="F30">
            <v>87</v>
          </cell>
          <cell r="G30">
            <v>38</v>
          </cell>
          <cell r="H30">
            <v>10.8</v>
          </cell>
          <cell r="I30" t="str">
            <v>SE</v>
          </cell>
          <cell r="J30">
            <v>23.040000000000003</v>
          </cell>
          <cell r="K30">
            <v>0</v>
          </cell>
        </row>
        <row r="31">
          <cell r="B31">
            <v>31.271428571428572</v>
          </cell>
          <cell r="C31">
            <v>35.6</v>
          </cell>
          <cell r="D31">
            <v>25.2</v>
          </cell>
          <cell r="E31">
            <v>55.071428571428569</v>
          </cell>
          <cell r="F31">
            <v>77</v>
          </cell>
          <cell r="G31">
            <v>35</v>
          </cell>
          <cell r="H31">
            <v>13.32</v>
          </cell>
          <cell r="I31" t="str">
            <v>NE</v>
          </cell>
          <cell r="J31">
            <v>30.6</v>
          </cell>
          <cell r="K31">
            <v>0</v>
          </cell>
        </row>
        <row r="32">
          <cell r="B32">
            <v>30.614285714285717</v>
          </cell>
          <cell r="C32">
            <v>34.5</v>
          </cell>
          <cell r="D32">
            <v>24.5</v>
          </cell>
          <cell r="E32">
            <v>60.214285714285715</v>
          </cell>
          <cell r="F32">
            <v>83</v>
          </cell>
          <cell r="G32">
            <v>45</v>
          </cell>
          <cell r="H32">
            <v>14.04</v>
          </cell>
          <cell r="I32" t="str">
            <v>N</v>
          </cell>
          <cell r="J32">
            <v>32.76</v>
          </cell>
          <cell r="K32">
            <v>0</v>
          </cell>
        </row>
        <row r="33">
          <cell r="B33">
            <v>25.246666666666666</v>
          </cell>
          <cell r="C33">
            <v>29.3</v>
          </cell>
          <cell r="D33">
            <v>21.2</v>
          </cell>
          <cell r="E33">
            <v>84.066666666666663</v>
          </cell>
          <cell r="F33">
            <v>95</v>
          </cell>
          <cell r="G33">
            <v>68</v>
          </cell>
          <cell r="H33">
            <v>5.04</v>
          </cell>
          <cell r="I33" t="str">
            <v>S</v>
          </cell>
          <cell r="J33">
            <v>15.120000000000001</v>
          </cell>
          <cell r="K33">
            <v>4.2</v>
          </cell>
        </row>
        <row r="34">
          <cell r="B34">
            <v>25.724999999999998</v>
          </cell>
          <cell r="C34">
            <v>29.4</v>
          </cell>
          <cell r="D34">
            <v>22.6</v>
          </cell>
          <cell r="E34">
            <v>83.5</v>
          </cell>
          <cell r="F34">
            <v>94</v>
          </cell>
          <cell r="G34">
            <v>66</v>
          </cell>
          <cell r="H34">
            <v>11.520000000000001</v>
          </cell>
          <cell r="I34" t="str">
            <v>N</v>
          </cell>
          <cell r="J34">
            <v>39.6</v>
          </cell>
          <cell r="K34">
            <v>11</v>
          </cell>
        </row>
      </sheetData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27.65</v>
          </cell>
          <cell r="C10">
            <v>28.4</v>
          </cell>
          <cell r="D10">
            <v>26.9</v>
          </cell>
          <cell r="E10">
            <v>64.5</v>
          </cell>
          <cell r="F10">
            <v>72</v>
          </cell>
          <cell r="G10">
            <v>59</v>
          </cell>
          <cell r="H10">
            <v>3.6</v>
          </cell>
          <cell r="I10" t="str">
            <v>N</v>
          </cell>
          <cell r="J10">
            <v>23.759999999999998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25.9</v>
          </cell>
          <cell r="C13" t="str">
            <v>*</v>
          </cell>
          <cell r="D13" t="str">
            <v>*</v>
          </cell>
          <cell r="E13">
            <v>73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N</v>
          </cell>
          <cell r="J13" t="str">
            <v>*</v>
          </cell>
          <cell r="K13" t="str">
            <v>*</v>
          </cell>
        </row>
        <row r="14">
          <cell r="B14">
            <v>27.799999999999997</v>
          </cell>
          <cell r="C14">
            <v>30.2</v>
          </cell>
          <cell r="D14">
            <v>22.9</v>
          </cell>
          <cell r="E14">
            <v>62.25</v>
          </cell>
          <cell r="F14">
            <v>84</v>
          </cell>
          <cell r="G14">
            <v>52</v>
          </cell>
          <cell r="H14">
            <v>16.559999999999999</v>
          </cell>
          <cell r="I14" t="str">
            <v>N</v>
          </cell>
          <cell r="J14">
            <v>32.76</v>
          </cell>
          <cell r="K14" t="str">
            <v>*</v>
          </cell>
        </row>
        <row r="15">
          <cell r="B15">
            <v>30.2</v>
          </cell>
          <cell r="C15">
            <v>30.8</v>
          </cell>
          <cell r="D15">
            <v>28.5</v>
          </cell>
          <cell r="E15">
            <v>57</v>
          </cell>
          <cell r="F15">
            <v>66</v>
          </cell>
          <cell r="G15">
            <v>53</v>
          </cell>
          <cell r="H15">
            <v>5.7600000000000007</v>
          </cell>
          <cell r="I15" t="str">
            <v>N</v>
          </cell>
          <cell r="J15">
            <v>30.240000000000002</v>
          </cell>
          <cell r="K15" t="str">
            <v>*</v>
          </cell>
        </row>
        <row r="16">
          <cell r="B16">
            <v>29.950000000000003</v>
          </cell>
          <cell r="C16">
            <v>30.8</v>
          </cell>
          <cell r="D16">
            <v>27.6</v>
          </cell>
          <cell r="E16">
            <v>62</v>
          </cell>
          <cell r="F16">
            <v>76</v>
          </cell>
          <cell r="G16">
            <v>57</v>
          </cell>
          <cell r="H16">
            <v>3.6</v>
          </cell>
          <cell r="I16" t="str">
            <v>N</v>
          </cell>
          <cell r="J16">
            <v>25.92</v>
          </cell>
          <cell r="K16" t="str">
            <v>*</v>
          </cell>
        </row>
        <row r="17">
          <cell r="B17">
            <v>31.400000000000002</v>
          </cell>
          <cell r="C17">
            <v>32.200000000000003</v>
          </cell>
          <cell r="D17">
            <v>29.7</v>
          </cell>
          <cell r="E17">
            <v>51</v>
          </cell>
          <cell r="F17">
            <v>61</v>
          </cell>
          <cell r="G17">
            <v>46</v>
          </cell>
          <cell r="H17">
            <v>7.2</v>
          </cell>
          <cell r="I17" t="str">
            <v>N</v>
          </cell>
          <cell r="J17">
            <v>28.44</v>
          </cell>
          <cell r="K17" t="str">
            <v>*</v>
          </cell>
        </row>
        <row r="18">
          <cell r="B18">
            <v>29.2</v>
          </cell>
          <cell r="C18">
            <v>30.2</v>
          </cell>
          <cell r="D18">
            <v>27.4</v>
          </cell>
          <cell r="E18">
            <v>64</v>
          </cell>
          <cell r="F18">
            <v>68</v>
          </cell>
          <cell r="G18">
            <v>59</v>
          </cell>
          <cell r="H18">
            <v>33.119999999999997</v>
          </cell>
          <cell r="I18" t="str">
            <v>N</v>
          </cell>
          <cell r="J18">
            <v>50.76</v>
          </cell>
          <cell r="K18" t="str">
            <v>*</v>
          </cell>
        </row>
        <row r="19">
          <cell r="B19">
            <v>30.4</v>
          </cell>
          <cell r="C19">
            <v>30.9</v>
          </cell>
          <cell r="D19">
            <v>28.3</v>
          </cell>
          <cell r="E19">
            <v>59.5</v>
          </cell>
          <cell r="F19">
            <v>67</v>
          </cell>
          <cell r="G19">
            <v>56</v>
          </cell>
          <cell r="H19">
            <v>11.879999999999999</v>
          </cell>
          <cell r="I19" t="str">
            <v>N</v>
          </cell>
          <cell r="J19">
            <v>30.240000000000002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25.866666666666664</v>
          </cell>
          <cell r="C25">
            <v>28.4</v>
          </cell>
          <cell r="D25">
            <v>23.2</v>
          </cell>
          <cell r="E25">
            <v>75.833333333333329</v>
          </cell>
          <cell r="F25">
            <v>86</v>
          </cell>
          <cell r="G25">
            <v>62</v>
          </cell>
          <cell r="H25">
            <v>13.32</v>
          </cell>
          <cell r="I25" t="str">
            <v>N</v>
          </cell>
          <cell r="J25">
            <v>61.560000000000009</v>
          </cell>
          <cell r="K25">
            <v>0.8</v>
          </cell>
        </row>
        <row r="26">
          <cell r="B26">
            <v>23.712499999999995</v>
          </cell>
          <cell r="C26">
            <v>29.6</v>
          </cell>
          <cell r="D26">
            <v>21</v>
          </cell>
          <cell r="E26">
            <v>85.5</v>
          </cell>
          <cell r="F26">
            <v>97</v>
          </cell>
          <cell r="G26">
            <v>61</v>
          </cell>
          <cell r="H26">
            <v>16.920000000000002</v>
          </cell>
          <cell r="I26" t="str">
            <v>N</v>
          </cell>
          <cell r="J26">
            <v>47.519999999999996</v>
          </cell>
          <cell r="K26">
            <v>2</v>
          </cell>
        </row>
        <row r="27">
          <cell r="B27">
            <v>22.170833333333334</v>
          </cell>
          <cell r="C27">
            <v>24.4</v>
          </cell>
          <cell r="D27">
            <v>19.7</v>
          </cell>
          <cell r="E27">
            <v>90.375</v>
          </cell>
          <cell r="F27">
            <v>97</v>
          </cell>
          <cell r="G27">
            <v>77</v>
          </cell>
          <cell r="H27">
            <v>23.400000000000002</v>
          </cell>
          <cell r="I27" t="str">
            <v>N</v>
          </cell>
          <cell r="J27">
            <v>50.4</v>
          </cell>
          <cell r="K27">
            <v>23.2</v>
          </cell>
        </row>
        <row r="28">
          <cell r="B28">
            <v>22.616666666666664</v>
          </cell>
          <cell r="C28">
            <v>25.8</v>
          </cell>
          <cell r="D28">
            <v>20.2</v>
          </cell>
          <cell r="E28">
            <v>90.208333333333329</v>
          </cell>
          <cell r="F28">
            <v>97</v>
          </cell>
          <cell r="G28">
            <v>78</v>
          </cell>
          <cell r="H28">
            <v>23.400000000000002</v>
          </cell>
          <cell r="I28" t="str">
            <v>N</v>
          </cell>
          <cell r="J28">
            <v>39.24</v>
          </cell>
          <cell r="K28">
            <v>2.8000000000000003</v>
          </cell>
        </row>
        <row r="29">
          <cell r="B29">
            <v>23.533333333333335</v>
          </cell>
          <cell r="C29">
            <v>30</v>
          </cell>
          <cell r="D29">
            <v>18.7</v>
          </cell>
          <cell r="E29">
            <v>79.208333333333329</v>
          </cell>
          <cell r="F29">
            <v>96</v>
          </cell>
          <cell r="G29">
            <v>51</v>
          </cell>
          <cell r="H29">
            <v>14.4</v>
          </cell>
          <cell r="I29" t="str">
            <v>N</v>
          </cell>
          <cell r="J29">
            <v>21.6</v>
          </cell>
          <cell r="K29">
            <v>0</v>
          </cell>
        </row>
        <row r="30">
          <cell r="B30">
            <v>25.875000000000004</v>
          </cell>
          <cell r="C30">
            <v>31.9</v>
          </cell>
          <cell r="D30">
            <v>21.1</v>
          </cell>
          <cell r="E30">
            <v>70.333333333333329</v>
          </cell>
          <cell r="F30">
            <v>87</v>
          </cell>
          <cell r="G30">
            <v>43</v>
          </cell>
          <cell r="H30">
            <v>13.32</v>
          </cell>
          <cell r="I30" t="str">
            <v>N</v>
          </cell>
          <cell r="J30">
            <v>26.64</v>
          </cell>
          <cell r="K30">
            <v>0</v>
          </cell>
        </row>
        <row r="31">
          <cell r="B31">
            <v>25.983333333333334</v>
          </cell>
          <cell r="C31">
            <v>32.1</v>
          </cell>
          <cell r="D31">
            <v>21.2</v>
          </cell>
          <cell r="E31">
            <v>69.875</v>
          </cell>
          <cell r="F31">
            <v>89</v>
          </cell>
          <cell r="G31">
            <v>44</v>
          </cell>
          <cell r="H31">
            <v>19.8</v>
          </cell>
          <cell r="I31" t="str">
            <v>N</v>
          </cell>
          <cell r="J31">
            <v>35.64</v>
          </cell>
          <cell r="K31">
            <v>0</v>
          </cell>
        </row>
        <row r="32">
          <cell r="B32">
            <v>25.641666666666666</v>
          </cell>
          <cell r="C32">
            <v>30.5</v>
          </cell>
          <cell r="D32">
            <v>21.4</v>
          </cell>
          <cell r="E32">
            <v>70.5</v>
          </cell>
          <cell r="F32">
            <v>86</v>
          </cell>
          <cell r="G32">
            <v>51</v>
          </cell>
          <cell r="H32">
            <v>18</v>
          </cell>
          <cell r="I32" t="str">
            <v>N</v>
          </cell>
          <cell r="J32">
            <v>36.72</v>
          </cell>
          <cell r="K32">
            <v>0</v>
          </cell>
        </row>
        <row r="33">
          <cell r="B33">
            <v>22.787499999999998</v>
          </cell>
          <cell r="C33">
            <v>29.4</v>
          </cell>
          <cell r="D33">
            <v>20.2</v>
          </cell>
          <cell r="E33">
            <v>86.125</v>
          </cell>
          <cell r="F33">
            <v>96</v>
          </cell>
          <cell r="G33">
            <v>59</v>
          </cell>
          <cell r="H33">
            <v>13.32</v>
          </cell>
          <cell r="I33" t="str">
            <v>N</v>
          </cell>
          <cell r="J33">
            <v>29.880000000000003</v>
          </cell>
          <cell r="K33">
            <v>32.4</v>
          </cell>
        </row>
        <row r="34">
          <cell r="B34">
            <v>22.879166666666666</v>
          </cell>
          <cell r="C34">
            <v>27.5</v>
          </cell>
          <cell r="D34">
            <v>20.3</v>
          </cell>
          <cell r="E34">
            <v>88.458333333333329</v>
          </cell>
          <cell r="F34">
            <v>97</v>
          </cell>
          <cell r="G34">
            <v>68</v>
          </cell>
          <cell r="H34">
            <v>18</v>
          </cell>
          <cell r="I34" t="str">
            <v>N</v>
          </cell>
          <cell r="J34">
            <v>37.800000000000004</v>
          </cell>
          <cell r="K34">
            <v>21.799999999999997</v>
          </cell>
        </row>
      </sheetData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25.216666666666669</v>
          </cell>
          <cell r="C5">
            <v>32.299999999999997</v>
          </cell>
          <cell r="D5">
            <v>20.3</v>
          </cell>
          <cell r="E5">
            <v>75.375</v>
          </cell>
          <cell r="F5">
            <v>91</v>
          </cell>
          <cell r="G5">
            <v>58</v>
          </cell>
          <cell r="H5">
            <v>32.76</v>
          </cell>
          <cell r="I5" t="str">
            <v>S</v>
          </cell>
          <cell r="J5">
            <v>51.12</v>
          </cell>
          <cell r="K5">
            <v>0.8</v>
          </cell>
        </row>
        <row r="6">
          <cell r="B6">
            <v>25.795833333333334</v>
          </cell>
          <cell r="C6">
            <v>31.5</v>
          </cell>
          <cell r="D6">
            <v>21.7</v>
          </cell>
          <cell r="E6">
            <v>76.083333333333329</v>
          </cell>
          <cell r="F6">
            <v>94</v>
          </cell>
          <cell r="G6">
            <v>52</v>
          </cell>
          <cell r="H6">
            <v>10.44</v>
          </cell>
          <cell r="I6" t="str">
            <v>L</v>
          </cell>
          <cell r="J6">
            <v>26.64</v>
          </cell>
          <cell r="K6">
            <v>0.60000000000000009</v>
          </cell>
        </row>
        <row r="7">
          <cell r="B7">
            <v>27.666666666666668</v>
          </cell>
          <cell r="C7">
            <v>34.299999999999997</v>
          </cell>
          <cell r="D7">
            <v>22.9</v>
          </cell>
          <cell r="E7">
            <v>72.958333333333329</v>
          </cell>
          <cell r="F7">
            <v>95</v>
          </cell>
          <cell r="G7">
            <v>44</v>
          </cell>
          <cell r="H7">
            <v>20.16</v>
          </cell>
          <cell r="I7" t="str">
            <v>NO</v>
          </cell>
          <cell r="J7">
            <v>35.28</v>
          </cell>
          <cell r="K7">
            <v>0</v>
          </cell>
        </row>
        <row r="8">
          <cell r="B8">
            <v>24.512499999999999</v>
          </cell>
          <cell r="C8">
            <v>29.4</v>
          </cell>
          <cell r="D8">
            <v>19.7</v>
          </cell>
          <cell r="E8">
            <v>82.958333333333329</v>
          </cell>
          <cell r="F8">
            <v>98</v>
          </cell>
          <cell r="G8">
            <v>60</v>
          </cell>
          <cell r="H8">
            <v>23.400000000000002</v>
          </cell>
          <cell r="I8" t="str">
            <v>SE</v>
          </cell>
          <cell r="J8">
            <v>50.4</v>
          </cell>
          <cell r="K8">
            <v>35</v>
          </cell>
        </row>
        <row r="9">
          <cell r="B9">
            <v>25.483333333333345</v>
          </cell>
          <cell r="C9">
            <v>30</v>
          </cell>
          <cell r="D9">
            <v>21.8</v>
          </cell>
          <cell r="E9">
            <v>77.5</v>
          </cell>
          <cell r="F9">
            <v>95</v>
          </cell>
          <cell r="G9">
            <v>55</v>
          </cell>
          <cell r="H9">
            <v>15.48</v>
          </cell>
          <cell r="I9" t="str">
            <v>SE</v>
          </cell>
          <cell r="J9">
            <v>29.16</v>
          </cell>
          <cell r="K9">
            <v>0</v>
          </cell>
        </row>
        <row r="10">
          <cell r="B10">
            <v>25.724999999999994</v>
          </cell>
          <cell r="C10">
            <v>31.2</v>
          </cell>
          <cell r="D10">
            <v>20.5</v>
          </cell>
          <cell r="E10">
            <v>71.5</v>
          </cell>
          <cell r="F10">
            <v>94</v>
          </cell>
          <cell r="G10">
            <v>53</v>
          </cell>
          <cell r="H10">
            <v>25.2</v>
          </cell>
          <cell r="I10" t="str">
            <v>SE</v>
          </cell>
          <cell r="J10">
            <v>44.64</v>
          </cell>
          <cell r="K10">
            <v>2.2000000000000002</v>
          </cell>
        </row>
        <row r="11">
          <cell r="B11">
            <v>23.791666666666668</v>
          </cell>
          <cell r="C11">
            <v>28.5</v>
          </cell>
          <cell r="D11">
            <v>21.8</v>
          </cell>
          <cell r="E11">
            <v>90.083333333333329</v>
          </cell>
          <cell r="F11">
            <v>97</v>
          </cell>
          <cell r="G11">
            <v>70</v>
          </cell>
          <cell r="H11">
            <v>19.8</v>
          </cell>
          <cell r="I11" t="str">
            <v>SE</v>
          </cell>
          <cell r="J11">
            <v>43.56</v>
          </cell>
          <cell r="K11">
            <v>31.4</v>
          </cell>
        </row>
        <row r="12">
          <cell r="B12">
            <v>22.291666666666671</v>
          </cell>
          <cell r="C12">
            <v>24</v>
          </cell>
          <cell r="D12">
            <v>20.2</v>
          </cell>
          <cell r="E12">
            <v>83.166666666666671</v>
          </cell>
          <cell r="F12">
            <v>92</v>
          </cell>
          <cell r="G12">
            <v>75</v>
          </cell>
          <cell r="H12">
            <v>27</v>
          </cell>
          <cell r="I12" t="str">
            <v>SE</v>
          </cell>
          <cell r="J12">
            <v>48.96</v>
          </cell>
          <cell r="K12">
            <v>0</v>
          </cell>
        </row>
        <row r="13">
          <cell r="B13">
            <v>21.491666666666664</v>
          </cell>
          <cell r="C13">
            <v>22.6</v>
          </cell>
          <cell r="D13">
            <v>19.8</v>
          </cell>
          <cell r="E13">
            <v>87.75</v>
          </cell>
          <cell r="F13">
            <v>97</v>
          </cell>
          <cell r="G13">
            <v>77</v>
          </cell>
          <cell r="H13">
            <v>25.2</v>
          </cell>
          <cell r="I13" t="str">
            <v>L</v>
          </cell>
          <cell r="J13">
            <v>51.480000000000004</v>
          </cell>
          <cell r="K13">
            <v>10.599999999999998</v>
          </cell>
        </row>
        <row r="14">
          <cell r="B14">
            <v>24.058333333333334</v>
          </cell>
          <cell r="C14">
            <v>29.8</v>
          </cell>
          <cell r="D14">
            <v>21.1</v>
          </cell>
          <cell r="E14">
            <v>87.5</v>
          </cell>
          <cell r="F14">
            <v>97</v>
          </cell>
          <cell r="G14">
            <v>66</v>
          </cell>
          <cell r="H14">
            <v>16.920000000000002</v>
          </cell>
          <cell r="I14" t="str">
            <v>SE</v>
          </cell>
          <cell r="J14">
            <v>31.680000000000003</v>
          </cell>
          <cell r="K14">
            <v>1</v>
          </cell>
        </row>
        <row r="15">
          <cell r="B15">
            <v>27.325000000000003</v>
          </cell>
          <cell r="C15">
            <v>33.799999999999997</v>
          </cell>
          <cell r="D15">
            <v>22.1</v>
          </cell>
          <cell r="E15">
            <v>75.375</v>
          </cell>
          <cell r="F15">
            <v>97</v>
          </cell>
          <cell r="G15">
            <v>40</v>
          </cell>
          <cell r="H15">
            <v>9</v>
          </cell>
          <cell r="I15" t="str">
            <v>L</v>
          </cell>
          <cell r="J15">
            <v>18.36</v>
          </cell>
          <cell r="K15">
            <v>0</v>
          </cell>
        </row>
        <row r="16">
          <cell r="B16">
            <v>28.099999999999998</v>
          </cell>
          <cell r="C16">
            <v>34</v>
          </cell>
          <cell r="D16">
            <v>22.1</v>
          </cell>
          <cell r="E16">
            <v>68.541666666666671</v>
          </cell>
          <cell r="F16">
            <v>95</v>
          </cell>
          <cell r="G16">
            <v>36</v>
          </cell>
          <cell r="H16">
            <v>14.04</v>
          </cell>
          <cell r="I16" t="str">
            <v>N</v>
          </cell>
          <cell r="J16">
            <v>22.32</v>
          </cell>
          <cell r="K16">
            <v>0</v>
          </cell>
        </row>
        <row r="17">
          <cell r="B17">
            <v>28.908333333333342</v>
          </cell>
          <cell r="C17">
            <v>35.299999999999997</v>
          </cell>
          <cell r="D17">
            <v>22.3</v>
          </cell>
          <cell r="E17">
            <v>67.333333333333329</v>
          </cell>
          <cell r="F17">
            <v>94</v>
          </cell>
          <cell r="G17">
            <v>41</v>
          </cell>
          <cell r="H17">
            <v>16.920000000000002</v>
          </cell>
          <cell r="I17" t="str">
            <v>L</v>
          </cell>
          <cell r="J17">
            <v>30.96</v>
          </cell>
          <cell r="K17">
            <v>0</v>
          </cell>
        </row>
        <row r="18">
          <cell r="B18">
            <v>27.391666666666669</v>
          </cell>
          <cell r="C18">
            <v>34.200000000000003</v>
          </cell>
          <cell r="D18">
            <v>23.3</v>
          </cell>
          <cell r="E18">
            <v>75.791666666666671</v>
          </cell>
          <cell r="F18">
            <v>94</v>
          </cell>
          <cell r="G18">
            <v>51</v>
          </cell>
          <cell r="H18">
            <v>24.840000000000003</v>
          </cell>
          <cell r="I18" t="str">
            <v>N</v>
          </cell>
          <cell r="J18">
            <v>44.64</v>
          </cell>
          <cell r="K18">
            <v>15.2</v>
          </cell>
        </row>
        <row r="19">
          <cell r="B19">
            <v>26.829166666666666</v>
          </cell>
          <cell r="C19">
            <v>33.200000000000003</v>
          </cell>
          <cell r="D19">
            <v>22.4</v>
          </cell>
          <cell r="E19">
            <v>79.958333333333329</v>
          </cell>
          <cell r="F19">
            <v>97</v>
          </cell>
          <cell r="G19">
            <v>47</v>
          </cell>
          <cell r="H19">
            <v>9.3600000000000012</v>
          </cell>
          <cell r="I19" t="str">
            <v>S</v>
          </cell>
          <cell r="J19">
            <v>16.920000000000002</v>
          </cell>
          <cell r="K19">
            <v>0.2</v>
          </cell>
        </row>
        <row r="20">
          <cell r="B20">
            <v>27.5</v>
          </cell>
          <cell r="C20">
            <v>32.9</v>
          </cell>
          <cell r="D20">
            <v>22.2</v>
          </cell>
          <cell r="E20">
            <v>77.041666666666671</v>
          </cell>
          <cell r="F20">
            <v>93</v>
          </cell>
          <cell r="G20">
            <v>56</v>
          </cell>
          <cell r="H20">
            <v>20.16</v>
          </cell>
          <cell r="I20" t="str">
            <v>O</v>
          </cell>
          <cell r="J20">
            <v>38.159999999999997</v>
          </cell>
          <cell r="K20">
            <v>4.2</v>
          </cell>
        </row>
        <row r="21">
          <cell r="B21">
            <v>24.870833333333326</v>
          </cell>
          <cell r="C21">
            <v>30.6</v>
          </cell>
          <cell r="D21">
            <v>21.4</v>
          </cell>
          <cell r="E21">
            <v>83.833333333333329</v>
          </cell>
          <cell r="F21">
            <v>97</v>
          </cell>
          <cell r="G21">
            <v>60</v>
          </cell>
          <cell r="H21">
            <v>28.08</v>
          </cell>
          <cell r="I21" t="str">
            <v>NE</v>
          </cell>
          <cell r="J21">
            <v>50.04</v>
          </cell>
          <cell r="K21">
            <v>24.799999999999997</v>
          </cell>
        </row>
        <row r="22">
          <cell r="B22">
            <v>24.445833333333336</v>
          </cell>
          <cell r="C22">
            <v>30.4</v>
          </cell>
          <cell r="D22">
            <v>22.7</v>
          </cell>
          <cell r="E22">
            <v>88.916666666666671</v>
          </cell>
          <cell r="F22">
            <v>97</v>
          </cell>
          <cell r="G22">
            <v>68</v>
          </cell>
          <cell r="H22">
            <v>18.720000000000002</v>
          </cell>
          <cell r="I22" t="str">
            <v>N</v>
          </cell>
          <cell r="J22">
            <v>37.080000000000005</v>
          </cell>
          <cell r="K22">
            <v>22.800000000000004</v>
          </cell>
        </row>
        <row r="23">
          <cell r="B23">
            <v>23.970833333333331</v>
          </cell>
          <cell r="C23">
            <v>28.7</v>
          </cell>
          <cell r="D23">
            <v>21.5</v>
          </cell>
          <cell r="E23">
            <v>88.791666666666671</v>
          </cell>
          <cell r="F23">
            <v>98</v>
          </cell>
          <cell r="G23">
            <v>66</v>
          </cell>
          <cell r="H23">
            <v>16.559999999999999</v>
          </cell>
          <cell r="I23" t="str">
            <v>SO</v>
          </cell>
          <cell r="J23">
            <v>34.200000000000003</v>
          </cell>
          <cell r="K23">
            <v>13.799999999999999</v>
          </cell>
        </row>
        <row r="24">
          <cell r="B24">
            <v>23.295833333333331</v>
          </cell>
          <cell r="C24">
            <v>28.1</v>
          </cell>
          <cell r="D24">
            <v>20.100000000000001</v>
          </cell>
          <cell r="E24">
            <v>81.041666666666671</v>
          </cell>
          <cell r="F24">
            <v>92</v>
          </cell>
          <cell r="G24">
            <v>65</v>
          </cell>
          <cell r="H24">
            <v>14.4</v>
          </cell>
          <cell r="I24" t="str">
            <v>SE</v>
          </cell>
          <cell r="J24">
            <v>27.720000000000002</v>
          </cell>
          <cell r="K24">
            <v>0.2</v>
          </cell>
        </row>
        <row r="25">
          <cell r="B25">
            <v>25.091666666666665</v>
          </cell>
          <cell r="C25">
            <v>29.6</v>
          </cell>
          <cell r="D25">
            <v>20.9</v>
          </cell>
          <cell r="E25">
            <v>75.291666666666671</v>
          </cell>
          <cell r="F25">
            <v>85</v>
          </cell>
          <cell r="G25">
            <v>60</v>
          </cell>
          <cell r="H25">
            <v>15.840000000000002</v>
          </cell>
          <cell r="I25" t="str">
            <v>SE</v>
          </cell>
          <cell r="J25">
            <v>31.680000000000003</v>
          </cell>
          <cell r="K25">
            <v>0</v>
          </cell>
        </row>
        <row r="26">
          <cell r="B26">
            <v>26.979166666666661</v>
          </cell>
          <cell r="C26">
            <v>32.5</v>
          </cell>
          <cell r="D26">
            <v>23.4</v>
          </cell>
          <cell r="E26">
            <v>78.208333333333329</v>
          </cell>
          <cell r="F26">
            <v>95</v>
          </cell>
          <cell r="G26">
            <v>51</v>
          </cell>
          <cell r="H26">
            <v>18</v>
          </cell>
          <cell r="I26" t="str">
            <v>NE</v>
          </cell>
          <cell r="J26">
            <v>34.92</v>
          </cell>
          <cell r="K26">
            <v>0</v>
          </cell>
        </row>
        <row r="27">
          <cell r="B27">
            <v>24.562500000000004</v>
          </cell>
          <cell r="C27">
            <v>27.2</v>
          </cell>
          <cell r="D27">
            <v>21.2</v>
          </cell>
          <cell r="E27">
            <v>88.333333333333329</v>
          </cell>
          <cell r="F27">
            <v>97</v>
          </cell>
          <cell r="G27">
            <v>74</v>
          </cell>
          <cell r="H27">
            <v>17.28</v>
          </cell>
          <cell r="I27" t="str">
            <v>NE</v>
          </cell>
          <cell r="J27">
            <v>46.080000000000005</v>
          </cell>
          <cell r="K27">
            <v>13.999999999999998</v>
          </cell>
        </row>
        <row r="28">
          <cell r="B28">
            <v>24.75</v>
          </cell>
          <cell r="C28">
            <v>31</v>
          </cell>
          <cell r="D28">
            <v>21.8</v>
          </cell>
          <cell r="E28">
            <v>87.458333333333329</v>
          </cell>
          <cell r="F28">
            <v>97</v>
          </cell>
          <cell r="G28">
            <v>59</v>
          </cell>
          <cell r="H28">
            <v>18</v>
          </cell>
          <cell r="I28" t="str">
            <v>N</v>
          </cell>
          <cell r="J28">
            <v>38.159999999999997</v>
          </cell>
          <cell r="K28">
            <v>16.8</v>
          </cell>
        </row>
        <row r="29">
          <cell r="B29">
            <v>25.787500000000005</v>
          </cell>
          <cell r="C29">
            <v>31.5</v>
          </cell>
          <cell r="D29">
            <v>22</v>
          </cell>
          <cell r="E29">
            <v>81.75</v>
          </cell>
          <cell r="F29">
            <v>98</v>
          </cell>
          <cell r="G29">
            <v>48</v>
          </cell>
          <cell r="H29">
            <v>12.96</v>
          </cell>
          <cell r="I29" t="str">
            <v>S</v>
          </cell>
          <cell r="J29">
            <v>21.240000000000002</v>
          </cell>
          <cell r="K29">
            <v>4</v>
          </cell>
        </row>
        <row r="30">
          <cell r="B30">
            <v>26.241666666666674</v>
          </cell>
          <cell r="C30">
            <v>30.4</v>
          </cell>
          <cell r="D30">
            <v>22.7</v>
          </cell>
          <cell r="E30">
            <v>79.083333333333329</v>
          </cell>
          <cell r="F30">
            <v>95</v>
          </cell>
          <cell r="G30">
            <v>57</v>
          </cell>
          <cell r="H30">
            <v>15.48</v>
          </cell>
          <cell r="I30" t="str">
            <v>L</v>
          </cell>
          <cell r="J30">
            <v>27</v>
          </cell>
          <cell r="K30">
            <v>0</v>
          </cell>
        </row>
        <row r="31">
          <cell r="B31">
            <v>26.520833333333329</v>
          </cell>
          <cell r="C31">
            <v>31.7</v>
          </cell>
          <cell r="D31">
            <v>21.5</v>
          </cell>
          <cell r="E31">
            <v>68.958333333333329</v>
          </cell>
          <cell r="F31">
            <v>82</v>
          </cell>
          <cell r="G31">
            <v>47</v>
          </cell>
          <cell r="H31">
            <v>19.079999999999998</v>
          </cell>
          <cell r="I31" t="str">
            <v>SE</v>
          </cell>
          <cell r="J31">
            <v>32.04</v>
          </cell>
          <cell r="K31">
            <v>0</v>
          </cell>
        </row>
        <row r="32">
          <cell r="B32">
            <v>27.787499999999998</v>
          </cell>
          <cell r="C32">
            <v>33.200000000000003</v>
          </cell>
          <cell r="D32">
            <v>22.8</v>
          </cell>
          <cell r="E32">
            <v>63.375</v>
          </cell>
          <cell r="F32">
            <v>83</v>
          </cell>
          <cell r="G32">
            <v>39</v>
          </cell>
          <cell r="H32">
            <v>25.92</v>
          </cell>
          <cell r="I32" t="str">
            <v>NE</v>
          </cell>
          <cell r="J32">
            <v>42.480000000000004</v>
          </cell>
          <cell r="K32">
            <v>0</v>
          </cell>
        </row>
        <row r="33">
          <cell r="B33">
            <v>25.895833333333332</v>
          </cell>
          <cell r="C33">
            <v>31.6</v>
          </cell>
          <cell r="D33">
            <v>22.1</v>
          </cell>
          <cell r="E33">
            <v>77.166666666666671</v>
          </cell>
          <cell r="F33">
            <v>93</v>
          </cell>
          <cell r="G33">
            <v>53</v>
          </cell>
          <cell r="H33">
            <v>19.440000000000001</v>
          </cell>
          <cell r="I33" t="str">
            <v>NO</v>
          </cell>
          <cell r="J33">
            <v>33.480000000000004</v>
          </cell>
          <cell r="K33">
            <v>1.2</v>
          </cell>
        </row>
        <row r="34">
          <cell r="B34">
            <v>25.241666666666671</v>
          </cell>
          <cell r="C34">
            <v>32.5</v>
          </cell>
          <cell r="D34">
            <v>21.2</v>
          </cell>
          <cell r="E34">
            <v>82.875</v>
          </cell>
          <cell r="F34">
            <v>98</v>
          </cell>
          <cell r="G34">
            <v>52</v>
          </cell>
          <cell r="H34">
            <v>33.119999999999997</v>
          </cell>
          <cell r="I34" t="str">
            <v>NO</v>
          </cell>
          <cell r="J34">
            <v>59.760000000000005</v>
          </cell>
          <cell r="K34">
            <v>42.999999999999993</v>
          </cell>
        </row>
      </sheetData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>
            <v>19.445833333333329</v>
          </cell>
          <cell r="C5">
            <v>22</v>
          </cell>
          <cell r="D5">
            <v>18.100000000000001</v>
          </cell>
          <cell r="E5">
            <v>91.458333333333329</v>
          </cell>
          <cell r="F5">
            <v>96</v>
          </cell>
          <cell r="G5">
            <v>83</v>
          </cell>
          <cell r="H5">
            <v>20.52</v>
          </cell>
          <cell r="I5" t="str">
            <v>L</v>
          </cell>
          <cell r="J5">
            <v>46.800000000000004</v>
          </cell>
          <cell r="K5">
            <v>46.600000000000009</v>
          </cell>
        </row>
        <row r="6">
          <cell r="B6">
            <v>23.141666666666669</v>
          </cell>
          <cell r="C6">
            <v>31.1</v>
          </cell>
          <cell r="D6">
            <v>18.2</v>
          </cell>
          <cell r="E6">
            <v>79.916666666666671</v>
          </cell>
          <cell r="F6">
            <v>97</v>
          </cell>
          <cell r="G6">
            <v>50</v>
          </cell>
          <cell r="H6">
            <v>19.079999999999998</v>
          </cell>
          <cell r="I6" t="str">
            <v>NE</v>
          </cell>
          <cell r="J6">
            <v>36.36</v>
          </cell>
          <cell r="K6">
            <v>0.2</v>
          </cell>
        </row>
        <row r="7">
          <cell r="B7">
            <v>25.933333333333334</v>
          </cell>
          <cell r="C7">
            <v>33.4</v>
          </cell>
          <cell r="D7">
            <v>19.2</v>
          </cell>
          <cell r="E7">
            <v>73.791666666666671</v>
          </cell>
          <cell r="F7">
            <v>96</v>
          </cell>
          <cell r="G7">
            <v>40</v>
          </cell>
          <cell r="H7">
            <v>33.119999999999997</v>
          </cell>
          <cell r="I7" t="str">
            <v>NE</v>
          </cell>
          <cell r="J7">
            <v>59.04</v>
          </cell>
          <cell r="K7">
            <v>22</v>
          </cell>
        </row>
        <row r="8">
          <cell r="B8">
            <v>22.658333333333335</v>
          </cell>
          <cell r="C8">
            <v>28.4</v>
          </cell>
          <cell r="D8">
            <v>18.5</v>
          </cell>
          <cell r="E8">
            <v>80.083333333333329</v>
          </cell>
          <cell r="F8">
            <v>94</v>
          </cell>
          <cell r="G8">
            <v>58</v>
          </cell>
          <cell r="H8">
            <v>21.240000000000002</v>
          </cell>
          <cell r="I8" t="str">
            <v>NE</v>
          </cell>
          <cell r="J8">
            <v>40.680000000000007</v>
          </cell>
          <cell r="K8">
            <v>0.8</v>
          </cell>
        </row>
        <row r="9">
          <cell r="B9">
            <v>24.533333333333331</v>
          </cell>
          <cell r="C9">
            <v>30.7</v>
          </cell>
          <cell r="D9">
            <v>20</v>
          </cell>
          <cell r="E9">
            <v>72.083333333333329</v>
          </cell>
          <cell r="F9">
            <v>91</v>
          </cell>
          <cell r="G9">
            <v>48</v>
          </cell>
          <cell r="H9">
            <v>21.240000000000002</v>
          </cell>
          <cell r="I9" t="str">
            <v>SE</v>
          </cell>
          <cell r="J9">
            <v>41.4</v>
          </cell>
          <cell r="K9">
            <v>0</v>
          </cell>
        </row>
        <row r="10">
          <cell r="B10">
            <v>23.958333333333332</v>
          </cell>
          <cell r="C10">
            <v>29.7</v>
          </cell>
          <cell r="D10">
            <v>19.399999999999999</v>
          </cell>
          <cell r="E10">
            <v>68.375</v>
          </cell>
          <cell r="F10">
            <v>87</v>
          </cell>
          <cell r="G10">
            <v>39</v>
          </cell>
          <cell r="H10">
            <v>12.6</v>
          </cell>
          <cell r="I10" t="str">
            <v>L</v>
          </cell>
          <cell r="J10">
            <v>29.52</v>
          </cell>
          <cell r="K10">
            <v>0</v>
          </cell>
        </row>
        <row r="11">
          <cell r="B11">
            <v>25.316666666666666</v>
          </cell>
          <cell r="C11">
            <v>31.2</v>
          </cell>
          <cell r="D11">
            <v>21.1</v>
          </cell>
          <cell r="E11">
            <v>62.625</v>
          </cell>
          <cell r="F11">
            <v>89</v>
          </cell>
          <cell r="G11">
            <v>26</v>
          </cell>
          <cell r="H11">
            <v>17.28</v>
          </cell>
          <cell r="I11" t="str">
            <v>SE</v>
          </cell>
          <cell r="J11">
            <v>30.96</v>
          </cell>
          <cell r="K11">
            <v>0</v>
          </cell>
        </row>
        <row r="12">
          <cell r="B12">
            <v>24.5</v>
          </cell>
          <cell r="C12">
            <v>30.2</v>
          </cell>
          <cell r="D12">
            <v>19.2</v>
          </cell>
          <cell r="E12">
            <v>61.541666666666664</v>
          </cell>
          <cell r="F12">
            <v>87</v>
          </cell>
          <cell r="G12">
            <v>42</v>
          </cell>
          <cell r="H12">
            <v>17.64</v>
          </cell>
          <cell r="I12" t="str">
            <v>L</v>
          </cell>
          <cell r="J12">
            <v>43.56</v>
          </cell>
          <cell r="K12">
            <v>0</v>
          </cell>
        </row>
        <row r="13">
          <cell r="B13">
            <v>23.541666666666668</v>
          </cell>
          <cell r="C13">
            <v>28.8</v>
          </cell>
          <cell r="D13">
            <v>18</v>
          </cell>
          <cell r="E13">
            <v>63.583333333333336</v>
          </cell>
          <cell r="F13">
            <v>81</v>
          </cell>
          <cell r="G13">
            <v>49</v>
          </cell>
          <cell r="H13">
            <v>24.12</v>
          </cell>
          <cell r="I13" t="str">
            <v>L</v>
          </cell>
          <cell r="J13">
            <v>42.480000000000004</v>
          </cell>
          <cell r="K13">
            <v>0</v>
          </cell>
        </row>
        <row r="14">
          <cell r="B14">
            <v>23.229166666666671</v>
          </cell>
          <cell r="C14">
            <v>28.4</v>
          </cell>
          <cell r="D14">
            <v>19</v>
          </cell>
          <cell r="E14">
            <v>72</v>
          </cell>
          <cell r="F14">
            <v>90</v>
          </cell>
          <cell r="G14">
            <v>56</v>
          </cell>
          <cell r="H14">
            <v>22.32</v>
          </cell>
          <cell r="I14" t="str">
            <v>NE</v>
          </cell>
          <cell r="J14">
            <v>40.680000000000007</v>
          </cell>
          <cell r="K14">
            <v>0</v>
          </cell>
        </row>
        <row r="15">
          <cell r="B15">
            <v>25.187500000000004</v>
          </cell>
          <cell r="C15">
            <v>33.299999999999997</v>
          </cell>
          <cell r="D15">
            <v>18.600000000000001</v>
          </cell>
          <cell r="E15">
            <v>72.083333333333329</v>
          </cell>
          <cell r="F15">
            <v>95</v>
          </cell>
          <cell r="G15">
            <v>43</v>
          </cell>
          <cell r="H15">
            <v>16.2</v>
          </cell>
          <cell r="I15" t="str">
            <v>NE</v>
          </cell>
          <cell r="J15">
            <v>30.240000000000002</v>
          </cell>
          <cell r="K15">
            <v>0</v>
          </cell>
        </row>
        <row r="16">
          <cell r="B16">
            <v>28.262500000000003</v>
          </cell>
          <cell r="C16">
            <v>35.700000000000003</v>
          </cell>
          <cell r="D16">
            <v>22.3</v>
          </cell>
          <cell r="E16">
            <v>57.375</v>
          </cell>
          <cell r="F16">
            <v>77</v>
          </cell>
          <cell r="G16">
            <v>36</v>
          </cell>
          <cell r="H16">
            <v>21.240000000000002</v>
          </cell>
          <cell r="I16" t="str">
            <v>NE</v>
          </cell>
          <cell r="J16">
            <v>41.76</v>
          </cell>
          <cell r="K16">
            <v>0</v>
          </cell>
        </row>
        <row r="17">
          <cell r="B17">
            <v>27.862500000000001</v>
          </cell>
          <cell r="C17">
            <v>35.299999999999997</v>
          </cell>
          <cell r="D17">
            <v>22.1</v>
          </cell>
          <cell r="E17">
            <v>60.333333333333336</v>
          </cell>
          <cell r="F17">
            <v>80</v>
          </cell>
          <cell r="G17">
            <v>38</v>
          </cell>
          <cell r="H17">
            <v>19.079999999999998</v>
          </cell>
          <cell r="I17" t="str">
            <v>N</v>
          </cell>
          <cell r="J17">
            <v>37.440000000000005</v>
          </cell>
          <cell r="K17">
            <v>0</v>
          </cell>
        </row>
        <row r="18">
          <cell r="B18">
            <v>24.058333333333334</v>
          </cell>
          <cell r="C18">
            <v>27.7</v>
          </cell>
          <cell r="D18">
            <v>21</v>
          </cell>
          <cell r="E18">
            <v>83.25</v>
          </cell>
          <cell r="F18">
            <v>95</v>
          </cell>
          <cell r="G18">
            <v>68</v>
          </cell>
          <cell r="H18">
            <v>11.520000000000001</v>
          </cell>
          <cell r="I18" t="str">
            <v>SO</v>
          </cell>
          <cell r="J18">
            <v>33.119999999999997</v>
          </cell>
          <cell r="K18">
            <v>14.999999999999998</v>
          </cell>
        </row>
        <row r="19">
          <cell r="B19">
            <v>23.6875</v>
          </cell>
          <cell r="C19">
            <v>28.8</v>
          </cell>
          <cell r="D19">
            <v>20</v>
          </cell>
          <cell r="E19">
            <v>82.041666666666671</v>
          </cell>
          <cell r="F19">
            <v>94</v>
          </cell>
          <cell r="G19">
            <v>63</v>
          </cell>
          <cell r="H19">
            <v>12.6</v>
          </cell>
          <cell r="I19" t="str">
            <v>S</v>
          </cell>
          <cell r="J19">
            <v>24.48</v>
          </cell>
          <cell r="K19">
            <v>0</v>
          </cell>
        </row>
        <row r="20">
          <cell r="B20">
            <v>25.4375</v>
          </cell>
          <cell r="C20">
            <v>31</v>
          </cell>
          <cell r="D20">
            <v>21.9</v>
          </cell>
          <cell r="E20">
            <v>81.875</v>
          </cell>
          <cell r="F20">
            <v>93</v>
          </cell>
          <cell r="G20">
            <v>64</v>
          </cell>
          <cell r="H20">
            <v>9.7200000000000006</v>
          </cell>
          <cell r="I20" t="str">
            <v>SE</v>
          </cell>
          <cell r="J20">
            <v>25.92</v>
          </cell>
          <cell r="K20">
            <v>0</v>
          </cell>
        </row>
        <row r="21">
          <cell r="B21">
            <v>25.895833333333339</v>
          </cell>
          <cell r="C21">
            <v>31.9</v>
          </cell>
          <cell r="D21">
            <v>21.6</v>
          </cell>
          <cell r="E21">
            <v>75.041666666666671</v>
          </cell>
          <cell r="F21">
            <v>92</v>
          </cell>
          <cell r="G21">
            <v>50</v>
          </cell>
          <cell r="H21">
            <v>23.040000000000003</v>
          </cell>
          <cell r="I21" t="str">
            <v>NE</v>
          </cell>
          <cell r="J21">
            <v>43.92</v>
          </cell>
          <cell r="K21">
            <v>0</v>
          </cell>
        </row>
        <row r="22">
          <cell r="B22">
            <v>21.916666666666668</v>
          </cell>
          <cell r="C22">
            <v>29.1</v>
          </cell>
          <cell r="D22">
            <v>17.100000000000001</v>
          </cell>
          <cell r="E22">
            <v>87.916666666666671</v>
          </cell>
          <cell r="F22">
            <v>96</v>
          </cell>
          <cell r="G22">
            <v>58</v>
          </cell>
          <cell r="H22">
            <v>33.480000000000004</v>
          </cell>
          <cell r="I22" t="str">
            <v>N</v>
          </cell>
          <cell r="J22">
            <v>61.92</v>
          </cell>
          <cell r="K22">
            <v>16.2</v>
          </cell>
        </row>
        <row r="23">
          <cell r="B23">
            <v>21.812500000000004</v>
          </cell>
          <cell r="C23">
            <v>29.5</v>
          </cell>
          <cell r="D23">
            <v>17.600000000000001</v>
          </cell>
          <cell r="E23">
            <v>80.291666666666671</v>
          </cell>
          <cell r="F23">
            <v>96</v>
          </cell>
          <cell r="G23">
            <v>50</v>
          </cell>
          <cell r="H23">
            <v>15.840000000000002</v>
          </cell>
          <cell r="I23" t="str">
            <v>S</v>
          </cell>
          <cell r="J23">
            <v>29.16</v>
          </cell>
          <cell r="K23">
            <v>0.2</v>
          </cell>
        </row>
        <row r="24">
          <cell r="B24">
            <v>22.908333333333335</v>
          </cell>
          <cell r="C24">
            <v>29</v>
          </cell>
          <cell r="D24">
            <v>18.899999999999999</v>
          </cell>
          <cell r="E24">
            <v>69.791666666666671</v>
          </cell>
          <cell r="F24">
            <v>91</v>
          </cell>
          <cell r="G24">
            <v>49</v>
          </cell>
          <cell r="H24">
            <v>17.28</v>
          </cell>
          <cell r="I24" t="str">
            <v>NE</v>
          </cell>
          <cell r="J24">
            <v>30.240000000000002</v>
          </cell>
          <cell r="K24">
            <v>0</v>
          </cell>
        </row>
        <row r="25">
          <cell r="B25">
            <v>23.929166666666671</v>
          </cell>
          <cell r="C25">
            <v>30.6</v>
          </cell>
          <cell r="D25">
            <v>19.5</v>
          </cell>
          <cell r="E25">
            <v>67.583333333333329</v>
          </cell>
          <cell r="F25">
            <v>88</v>
          </cell>
          <cell r="G25">
            <v>40</v>
          </cell>
          <cell r="H25">
            <v>19.079999999999998</v>
          </cell>
          <cell r="I25" t="str">
            <v>SE</v>
          </cell>
          <cell r="J25">
            <v>39.6</v>
          </cell>
          <cell r="K25">
            <v>0</v>
          </cell>
        </row>
        <row r="26">
          <cell r="B26">
            <v>24.970833333333335</v>
          </cell>
          <cell r="C26">
            <v>32.799999999999997</v>
          </cell>
          <cell r="D26">
            <v>19.3</v>
          </cell>
          <cell r="E26">
            <v>67.25</v>
          </cell>
          <cell r="F26">
            <v>85</v>
          </cell>
          <cell r="G26">
            <v>42</v>
          </cell>
          <cell r="H26">
            <v>16.2</v>
          </cell>
          <cell r="I26" t="str">
            <v>NE</v>
          </cell>
          <cell r="J26">
            <v>35.64</v>
          </cell>
          <cell r="K26">
            <v>0</v>
          </cell>
        </row>
        <row r="27">
          <cell r="B27">
            <v>23.470833333333335</v>
          </cell>
          <cell r="C27">
            <v>26.5</v>
          </cell>
          <cell r="D27">
            <v>20.6</v>
          </cell>
          <cell r="E27">
            <v>81.041666666666671</v>
          </cell>
          <cell r="F27">
            <v>96</v>
          </cell>
          <cell r="G27">
            <v>63</v>
          </cell>
          <cell r="H27">
            <v>18.720000000000002</v>
          </cell>
          <cell r="I27" t="str">
            <v>NE</v>
          </cell>
          <cell r="J27">
            <v>59.04</v>
          </cell>
          <cell r="K27">
            <v>30.200000000000003</v>
          </cell>
        </row>
        <row r="28">
          <cell r="B28">
            <v>22.354166666666671</v>
          </cell>
          <cell r="C28">
            <v>27.2</v>
          </cell>
          <cell r="D28">
            <v>19.5</v>
          </cell>
          <cell r="E28">
            <v>80.583333333333329</v>
          </cell>
          <cell r="F28">
            <v>94</v>
          </cell>
          <cell r="G28">
            <v>56</v>
          </cell>
          <cell r="H28">
            <v>16.2</v>
          </cell>
          <cell r="I28" t="str">
            <v>O</v>
          </cell>
          <cell r="J28">
            <v>36.36</v>
          </cell>
          <cell r="K28">
            <v>0.8</v>
          </cell>
        </row>
        <row r="29">
          <cell r="B29">
            <v>22.92916666666666</v>
          </cell>
          <cell r="C29">
            <v>30.3</v>
          </cell>
          <cell r="D29">
            <v>17.3</v>
          </cell>
          <cell r="E29">
            <v>76.333333333333329</v>
          </cell>
          <cell r="F29">
            <v>95</v>
          </cell>
          <cell r="G29">
            <v>50</v>
          </cell>
          <cell r="H29">
            <v>13.68</v>
          </cell>
          <cell r="I29" t="str">
            <v>S</v>
          </cell>
          <cell r="J29">
            <v>28.44</v>
          </cell>
          <cell r="K29">
            <v>0</v>
          </cell>
        </row>
        <row r="30">
          <cell r="B30">
            <v>24.995833333333326</v>
          </cell>
          <cell r="C30">
            <v>32.299999999999997</v>
          </cell>
          <cell r="D30">
            <v>19.5</v>
          </cell>
          <cell r="E30">
            <v>69.041666666666671</v>
          </cell>
          <cell r="F30">
            <v>83</v>
          </cell>
          <cell r="G30">
            <v>45</v>
          </cell>
          <cell r="H30">
            <v>18.36</v>
          </cell>
          <cell r="I30" t="str">
            <v>NE</v>
          </cell>
          <cell r="J30">
            <v>34.92</v>
          </cell>
          <cell r="K30">
            <v>0</v>
          </cell>
        </row>
        <row r="31">
          <cell r="B31">
            <v>26.033333333333328</v>
          </cell>
          <cell r="C31">
            <v>32.6</v>
          </cell>
          <cell r="D31">
            <v>21.1</v>
          </cell>
          <cell r="E31">
            <v>66.458333333333329</v>
          </cell>
          <cell r="F31">
            <v>86</v>
          </cell>
          <cell r="G31">
            <v>40</v>
          </cell>
          <cell r="H31">
            <v>20.16</v>
          </cell>
          <cell r="I31" t="str">
            <v>NE</v>
          </cell>
          <cell r="J31">
            <v>43.56</v>
          </cell>
          <cell r="K31">
            <v>0</v>
          </cell>
        </row>
        <row r="32">
          <cell r="B32">
            <v>25.062499999999996</v>
          </cell>
          <cell r="C32">
            <v>28.7</v>
          </cell>
          <cell r="D32">
            <v>22.7</v>
          </cell>
          <cell r="E32">
            <v>71.75</v>
          </cell>
          <cell r="F32">
            <v>88</v>
          </cell>
          <cell r="G32">
            <v>59</v>
          </cell>
          <cell r="H32">
            <v>11.520000000000001</v>
          </cell>
          <cell r="I32" t="str">
            <v>NE</v>
          </cell>
          <cell r="J32">
            <v>28.44</v>
          </cell>
          <cell r="K32">
            <v>0</v>
          </cell>
        </row>
        <row r="33">
          <cell r="B33">
            <v>23.649999999999995</v>
          </cell>
          <cell r="C33">
            <v>30.3</v>
          </cell>
          <cell r="D33">
            <v>20.5</v>
          </cell>
          <cell r="E33">
            <v>85.083333333333329</v>
          </cell>
          <cell r="F33">
            <v>96</v>
          </cell>
          <cell r="G33">
            <v>59</v>
          </cell>
          <cell r="H33">
            <v>12.24</v>
          </cell>
          <cell r="I33" t="str">
            <v>SE</v>
          </cell>
          <cell r="J33">
            <v>27.720000000000002</v>
          </cell>
          <cell r="K33">
            <v>18.599999999999998</v>
          </cell>
        </row>
        <row r="34">
          <cell r="B34">
            <v>23.016666666666669</v>
          </cell>
          <cell r="C34">
            <v>30.2</v>
          </cell>
          <cell r="D34">
            <v>21.1</v>
          </cell>
          <cell r="E34">
            <v>89.666666666666671</v>
          </cell>
          <cell r="F34">
            <v>96</v>
          </cell>
          <cell r="G34">
            <v>58</v>
          </cell>
          <cell r="H34">
            <v>11.16</v>
          </cell>
          <cell r="I34" t="str">
            <v>NO</v>
          </cell>
          <cell r="J34">
            <v>29.52</v>
          </cell>
          <cell r="K34">
            <v>7.0000000000000009</v>
          </cell>
        </row>
      </sheetData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22.558333333333334</v>
          </cell>
          <cell r="C5">
            <v>27.7</v>
          </cell>
          <cell r="D5">
            <v>19</v>
          </cell>
          <cell r="E5">
            <v>81.458333333333329</v>
          </cell>
          <cell r="F5">
            <v>95</v>
          </cell>
          <cell r="G5">
            <v>64</v>
          </cell>
          <cell r="H5">
            <v>23.759999999999998</v>
          </cell>
          <cell r="I5" t="str">
            <v>L</v>
          </cell>
          <cell r="J5">
            <v>62.28</v>
          </cell>
          <cell r="K5">
            <v>5</v>
          </cell>
        </row>
        <row r="6">
          <cell r="B6">
            <v>23.533333333333335</v>
          </cell>
          <cell r="C6">
            <v>31.3</v>
          </cell>
          <cell r="D6">
            <v>18.600000000000001</v>
          </cell>
          <cell r="E6">
            <v>80.541666666666671</v>
          </cell>
          <cell r="F6">
            <v>96</v>
          </cell>
          <cell r="G6">
            <v>49</v>
          </cell>
          <cell r="H6">
            <v>8.64</v>
          </cell>
          <cell r="I6" t="str">
            <v>NO</v>
          </cell>
          <cell r="J6">
            <v>21.96</v>
          </cell>
          <cell r="K6">
            <v>10.999999999999996</v>
          </cell>
        </row>
        <row r="7">
          <cell r="B7">
            <v>27.179166666666671</v>
          </cell>
          <cell r="C7">
            <v>33.299999999999997</v>
          </cell>
          <cell r="D7">
            <v>22.3</v>
          </cell>
          <cell r="E7">
            <v>71.708333333333329</v>
          </cell>
          <cell r="F7">
            <v>87</v>
          </cell>
          <cell r="G7">
            <v>49</v>
          </cell>
          <cell r="H7">
            <v>14.04</v>
          </cell>
          <cell r="I7" t="str">
            <v>NO</v>
          </cell>
          <cell r="J7">
            <v>34.92</v>
          </cell>
          <cell r="K7">
            <v>0.60000000000000009</v>
          </cell>
        </row>
        <row r="8">
          <cell r="B8">
            <v>23.537500000000005</v>
          </cell>
          <cell r="C8">
            <v>29.4</v>
          </cell>
          <cell r="D8">
            <v>20.2</v>
          </cell>
          <cell r="E8">
            <v>82.875</v>
          </cell>
          <cell r="F8">
            <v>93</v>
          </cell>
          <cell r="G8">
            <v>62</v>
          </cell>
          <cell r="H8">
            <v>20.52</v>
          </cell>
          <cell r="I8" t="str">
            <v>SE</v>
          </cell>
          <cell r="J8">
            <v>43.2</v>
          </cell>
          <cell r="K8">
            <v>1</v>
          </cell>
        </row>
        <row r="9">
          <cell r="B9">
            <v>24.600000000000005</v>
          </cell>
          <cell r="C9">
            <v>31.3</v>
          </cell>
          <cell r="D9">
            <v>21.7</v>
          </cell>
          <cell r="E9">
            <v>83.666666666666671</v>
          </cell>
          <cell r="F9">
            <v>95</v>
          </cell>
          <cell r="G9">
            <v>55</v>
          </cell>
          <cell r="H9">
            <v>16.2</v>
          </cell>
          <cell r="I9" t="str">
            <v>SO</v>
          </cell>
          <cell r="J9">
            <v>31.680000000000003</v>
          </cell>
          <cell r="K9">
            <v>0.2</v>
          </cell>
        </row>
        <row r="10">
          <cell r="B10">
            <v>25.749999999999996</v>
          </cell>
          <cell r="C10">
            <v>32.6</v>
          </cell>
          <cell r="D10">
            <v>20.6</v>
          </cell>
          <cell r="E10">
            <v>69.75</v>
          </cell>
          <cell r="F10">
            <v>93</v>
          </cell>
          <cell r="G10">
            <v>38</v>
          </cell>
          <cell r="H10">
            <v>14.04</v>
          </cell>
          <cell r="I10" t="str">
            <v>SE</v>
          </cell>
          <cell r="J10">
            <v>26.64</v>
          </cell>
          <cell r="K10">
            <v>0</v>
          </cell>
        </row>
        <row r="11">
          <cell r="B11">
            <v>24.879166666666659</v>
          </cell>
          <cell r="C11">
            <v>29.3</v>
          </cell>
          <cell r="D11">
            <v>21.6</v>
          </cell>
          <cell r="E11">
            <v>70.458333333333329</v>
          </cell>
          <cell r="F11">
            <v>82</v>
          </cell>
          <cell r="G11">
            <v>55</v>
          </cell>
          <cell r="H11">
            <v>16.559999999999999</v>
          </cell>
          <cell r="I11" t="str">
            <v>SE</v>
          </cell>
          <cell r="J11">
            <v>32.04</v>
          </cell>
          <cell r="K11">
            <v>0</v>
          </cell>
        </row>
        <row r="12">
          <cell r="B12">
            <v>24.224999999999998</v>
          </cell>
          <cell r="C12">
            <v>29.3</v>
          </cell>
          <cell r="D12">
            <v>21</v>
          </cell>
          <cell r="E12">
            <v>70</v>
          </cell>
          <cell r="F12">
            <v>90</v>
          </cell>
          <cell r="G12">
            <v>50</v>
          </cell>
          <cell r="H12">
            <v>16.559999999999999</v>
          </cell>
          <cell r="I12" t="str">
            <v>SE</v>
          </cell>
          <cell r="J12">
            <v>41.76</v>
          </cell>
          <cell r="K12">
            <v>0</v>
          </cell>
        </row>
        <row r="13">
          <cell r="B13">
            <v>22.354166666666668</v>
          </cell>
          <cell r="C13">
            <v>25.1</v>
          </cell>
          <cell r="D13">
            <v>19.899999999999999</v>
          </cell>
          <cell r="E13">
            <v>75.708333333333329</v>
          </cell>
          <cell r="F13">
            <v>83</v>
          </cell>
          <cell r="G13">
            <v>67</v>
          </cell>
          <cell r="H13">
            <v>14.04</v>
          </cell>
          <cell r="I13" t="str">
            <v>L</v>
          </cell>
          <cell r="J13">
            <v>43.2</v>
          </cell>
          <cell r="K13">
            <v>0</v>
          </cell>
        </row>
        <row r="14">
          <cell r="B14">
            <v>24.591666666666669</v>
          </cell>
          <cell r="C14">
            <v>31.5</v>
          </cell>
          <cell r="D14">
            <v>19.100000000000001</v>
          </cell>
          <cell r="E14">
            <v>72.125</v>
          </cell>
          <cell r="F14">
            <v>92</v>
          </cell>
          <cell r="G14">
            <v>46</v>
          </cell>
          <cell r="H14">
            <v>15.120000000000001</v>
          </cell>
          <cell r="I14" t="str">
            <v>L</v>
          </cell>
          <cell r="J14">
            <v>27.720000000000002</v>
          </cell>
          <cell r="K14">
            <v>0</v>
          </cell>
        </row>
        <row r="15">
          <cell r="B15">
            <v>27.337499999999995</v>
          </cell>
          <cell r="C15">
            <v>34.5</v>
          </cell>
          <cell r="D15">
            <v>22.2</v>
          </cell>
          <cell r="E15">
            <v>68.458333333333329</v>
          </cell>
          <cell r="F15">
            <v>85</v>
          </cell>
          <cell r="G15">
            <v>42</v>
          </cell>
          <cell r="H15">
            <v>12.96</v>
          </cell>
          <cell r="I15" t="str">
            <v>NO</v>
          </cell>
          <cell r="J15">
            <v>31.680000000000003</v>
          </cell>
          <cell r="K15">
            <v>0</v>
          </cell>
        </row>
        <row r="16">
          <cell r="B16">
            <v>29.050000000000008</v>
          </cell>
          <cell r="C16">
            <v>35.4</v>
          </cell>
          <cell r="D16">
            <v>23.9</v>
          </cell>
          <cell r="E16">
            <v>65.208333333333329</v>
          </cell>
          <cell r="F16">
            <v>86</v>
          </cell>
          <cell r="G16">
            <v>39</v>
          </cell>
          <cell r="H16">
            <v>13.32</v>
          </cell>
          <cell r="I16" t="str">
            <v>NO</v>
          </cell>
          <cell r="J16">
            <v>35.64</v>
          </cell>
          <cell r="K16">
            <v>0</v>
          </cell>
        </row>
        <row r="17">
          <cell r="B17">
            <v>29.670833333333334</v>
          </cell>
          <cell r="C17">
            <v>36.4</v>
          </cell>
          <cell r="D17">
            <v>24.6</v>
          </cell>
          <cell r="E17">
            <v>59.541666666666664</v>
          </cell>
          <cell r="F17">
            <v>77</v>
          </cell>
          <cell r="G17">
            <v>34</v>
          </cell>
          <cell r="H17">
            <v>13.68</v>
          </cell>
          <cell r="I17" t="str">
            <v>N</v>
          </cell>
          <cell r="J17">
            <v>38.519999999999996</v>
          </cell>
          <cell r="K17">
            <v>0</v>
          </cell>
        </row>
        <row r="18">
          <cell r="B18">
            <v>25.808333333333334</v>
          </cell>
          <cell r="C18">
            <v>30.8</v>
          </cell>
          <cell r="D18">
            <v>22.7</v>
          </cell>
          <cell r="E18">
            <v>78.833333333333329</v>
          </cell>
          <cell r="F18">
            <v>91</v>
          </cell>
          <cell r="G18">
            <v>62</v>
          </cell>
          <cell r="H18">
            <v>15.840000000000002</v>
          </cell>
          <cell r="I18" t="str">
            <v>NO</v>
          </cell>
          <cell r="J18">
            <v>35.28</v>
          </cell>
          <cell r="K18">
            <v>2.6</v>
          </cell>
        </row>
        <row r="19">
          <cell r="B19">
            <v>26.308333333333326</v>
          </cell>
          <cell r="C19">
            <v>33.299999999999997</v>
          </cell>
          <cell r="D19">
            <v>22.7</v>
          </cell>
          <cell r="E19">
            <v>78.208333333333329</v>
          </cell>
          <cell r="F19">
            <v>95</v>
          </cell>
          <cell r="G19">
            <v>49</v>
          </cell>
          <cell r="H19">
            <v>11.16</v>
          </cell>
          <cell r="I19" t="str">
            <v>NO</v>
          </cell>
          <cell r="J19">
            <v>28.08</v>
          </cell>
          <cell r="K19">
            <v>0</v>
          </cell>
        </row>
        <row r="20">
          <cell r="B20">
            <v>25.033333333333331</v>
          </cell>
          <cell r="C20">
            <v>30.8</v>
          </cell>
          <cell r="D20">
            <v>21.8</v>
          </cell>
          <cell r="E20">
            <v>81.416666666666671</v>
          </cell>
          <cell r="F20">
            <v>92</v>
          </cell>
          <cell r="G20">
            <v>60</v>
          </cell>
          <cell r="H20">
            <v>11.879999999999999</v>
          </cell>
          <cell r="I20" t="str">
            <v>SE</v>
          </cell>
          <cell r="J20">
            <v>38.880000000000003</v>
          </cell>
          <cell r="K20">
            <v>13.399999999999999</v>
          </cell>
        </row>
        <row r="21">
          <cell r="B21">
            <v>25.516666666666669</v>
          </cell>
          <cell r="C21">
            <v>31</v>
          </cell>
          <cell r="D21">
            <v>21.5</v>
          </cell>
          <cell r="E21">
            <v>70.666666666666671</v>
          </cell>
          <cell r="F21">
            <v>89</v>
          </cell>
          <cell r="G21">
            <v>52</v>
          </cell>
          <cell r="H21">
            <v>16.2</v>
          </cell>
          <cell r="I21" t="str">
            <v>NE</v>
          </cell>
          <cell r="J21">
            <v>36.36</v>
          </cell>
          <cell r="K21">
            <v>0</v>
          </cell>
        </row>
        <row r="22">
          <cell r="B22">
            <v>23.637500000000006</v>
          </cell>
          <cell r="C22">
            <v>30.4</v>
          </cell>
          <cell r="D22">
            <v>17.8</v>
          </cell>
          <cell r="E22">
            <v>85.083333333333329</v>
          </cell>
          <cell r="F22">
            <v>95</v>
          </cell>
          <cell r="G22">
            <v>64</v>
          </cell>
          <cell r="H22">
            <v>25.92</v>
          </cell>
          <cell r="I22" t="str">
            <v>NO</v>
          </cell>
          <cell r="J22">
            <v>57.6</v>
          </cell>
          <cell r="K22">
            <v>32.199999999999996</v>
          </cell>
        </row>
        <row r="23">
          <cell r="B23">
            <v>21.833333333333332</v>
          </cell>
          <cell r="C23">
            <v>28.2</v>
          </cell>
          <cell r="D23">
            <v>18</v>
          </cell>
          <cell r="E23">
            <v>78.208333333333329</v>
          </cell>
          <cell r="F23">
            <v>92</v>
          </cell>
          <cell r="G23">
            <v>53</v>
          </cell>
          <cell r="H23">
            <v>15.120000000000001</v>
          </cell>
          <cell r="I23" t="str">
            <v>SE</v>
          </cell>
          <cell r="J23">
            <v>32.76</v>
          </cell>
          <cell r="K23">
            <v>0</v>
          </cell>
        </row>
        <row r="24">
          <cell r="B24">
            <v>23.395833333333332</v>
          </cell>
          <cell r="C24">
            <v>29.5</v>
          </cell>
          <cell r="D24">
            <v>19.8</v>
          </cell>
          <cell r="E24">
            <v>78.958333333333329</v>
          </cell>
          <cell r="F24">
            <v>92</v>
          </cell>
          <cell r="G24">
            <v>56</v>
          </cell>
          <cell r="H24">
            <v>10.8</v>
          </cell>
          <cell r="I24" t="str">
            <v>SE</v>
          </cell>
          <cell r="J24">
            <v>22.68</v>
          </cell>
          <cell r="K24">
            <v>0</v>
          </cell>
        </row>
        <row r="25">
          <cell r="B25">
            <v>24.604166666666671</v>
          </cell>
          <cell r="C25">
            <v>31.3</v>
          </cell>
          <cell r="D25">
            <v>19.8</v>
          </cell>
          <cell r="E25">
            <v>74.5</v>
          </cell>
          <cell r="F25">
            <v>92</v>
          </cell>
          <cell r="G25">
            <v>48</v>
          </cell>
          <cell r="H25">
            <v>12.6</v>
          </cell>
          <cell r="I25" t="str">
            <v>SE</v>
          </cell>
          <cell r="J25">
            <v>29.52</v>
          </cell>
          <cell r="K25">
            <v>0</v>
          </cell>
        </row>
        <row r="26">
          <cell r="B26">
            <v>25.270833333333332</v>
          </cell>
          <cell r="C26">
            <v>31.8</v>
          </cell>
          <cell r="D26">
            <v>21.4</v>
          </cell>
          <cell r="E26">
            <v>75.958333333333329</v>
          </cell>
          <cell r="F26">
            <v>92</v>
          </cell>
          <cell r="G26">
            <v>52</v>
          </cell>
          <cell r="H26">
            <v>20.88</v>
          </cell>
          <cell r="I26" t="str">
            <v>NO</v>
          </cell>
          <cell r="J26">
            <v>39.6</v>
          </cell>
          <cell r="K26">
            <v>0.2</v>
          </cell>
        </row>
        <row r="27">
          <cell r="B27">
            <v>22.670833333333334</v>
          </cell>
          <cell r="C27">
            <v>24.7</v>
          </cell>
          <cell r="D27">
            <v>20.100000000000001</v>
          </cell>
          <cell r="E27">
            <v>88.583333333333329</v>
          </cell>
          <cell r="F27">
            <v>95</v>
          </cell>
          <cell r="G27">
            <v>79</v>
          </cell>
          <cell r="H27">
            <v>16.559999999999999</v>
          </cell>
          <cell r="I27" t="str">
            <v>N</v>
          </cell>
          <cell r="J27">
            <v>41.76</v>
          </cell>
          <cell r="K27">
            <v>1.5999999999999999</v>
          </cell>
        </row>
        <row r="28">
          <cell r="B28">
            <v>23.433333333333337</v>
          </cell>
          <cell r="C28">
            <v>29.4</v>
          </cell>
          <cell r="D28">
            <v>20</v>
          </cell>
          <cell r="E28">
            <v>82.333333333333329</v>
          </cell>
          <cell r="F28">
            <v>96</v>
          </cell>
          <cell r="G28">
            <v>54</v>
          </cell>
          <cell r="H28">
            <v>12.24</v>
          </cell>
          <cell r="I28" t="str">
            <v>S</v>
          </cell>
          <cell r="J28">
            <v>27.720000000000002</v>
          </cell>
          <cell r="K28">
            <v>0.2</v>
          </cell>
        </row>
        <row r="29">
          <cell r="B29">
            <v>23.670833333333334</v>
          </cell>
          <cell r="C29">
            <v>30.3</v>
          </cell>
          <cell r="D29">
            <v>17.399999999999999</v>
          </cell>
          <cell r="E29">
            <v>72.541666666666671</v>
          </cell>
          <cell r="F29">
            <v>94</v>
          </cell>
          <cell r="G29">
            <v>44</v>
          </cell>
          <cell r="H29">
            <v>12.6</v>
          </cell>
          <cell r="I29" t="str">
            <v>SE</v>
          </cell>
          <cell r="J29">
            <v>37.080000000000005</v>
          </cell>
          <cell r="K29">
            <v>0.2</v>
          </cell>
        </row>
        <row r="30">
          <cell r="B30">
            <v>26.104166666666661</v>
          </cell>
          <cell r="C30">
            <v>34.299999999999997</v>
          </cell>
          <cell r="D30">
            <v>19.3</v>
          </cell>
          <cell r="E30">
            <v>67.25</v>
          </cell>
          <cell r="F30">
            <v>90</v>
          </cell>
          <cell r="G30">
            <v>40</v>
          </cell>
          <cell r="H30">
            <v>14.76</v>
          </cell>
          <cell r="I30" t="str">
            <v>SE</v>
          </cell>
          <cell r="J30">
            <v>25.2</v>
          </cell>
          <cell r="K30">
            <v>0</v>
          </cell>
        </row>
        <row r="31">
          <cell r="B31">
            <v>26.641666666666669</v>
          </cell>
          <cell r="C31">
            <v>33.1</v>
          </cell>
          <cell r="D31">
            <v>22.3</v>
          </cell>
          <cell r="E31">
            <v>67.875</v>
          </cell>
          <cell r="F31">
            <v>85</v>
          </cell>
          <cell r="G31">
            <v>42</v>
          </cell>
          <cell r="H31">
            <v>16.2</v>
          </cell>
          <cell r="I31" t="str">
            <v>SE</v>
          </cell>
          <cell r="J31">
            <v>31.319999999999997</v>
          </cell>
          <cell r="K31">
            <v>0.2</v>
          </cell>
        </row>
        <row r="32">
          <cell r="B32">
            <v>27.270833333333332</v>
          </cell>
          <cell r="C32">
            <v>33</v>
          </cell>
          <cell r="D32">
            <v>23.1</v>
          </cell>
          <cell r="E32">
            <v>63.583333333333336</v>
          </cell>
          <cell r="F32">
            <v>77</v>
          </cell>
          <cell r="G32">
            <v>43</v>
          </cell>
          <cell r="H32">
            <v>14.04</v>
          </cell>
          <cell r="I32" t="str">
            <v>NE</v>
          </cell>
          <cell r="J32">
            <v>32.4</v>
          </cell>
          <cell r="K32">
            <v>0.60000000000000009</v>
          </cell>
        </row>
        <row r="33">
          <cell r="B33">
            <v>24.866666666666671</v>
          </cell>
          <cell r="C33">
            <v>30.3</v>
          </cell>
          <cell r="D33">
            <v>21.1</v>
          </cell>
          <cell r="E33">
            <v>78.666666666666671</v>
          </cell>
          <cell r="F33">
            <v>93</v>
          </cell>
          <cell r="G33">
            <v>52</v>
          </cell>
          <cell r="H33">
            <v>12.24</v>
          </cell>
          <cell r="I33" t="str">
            <v>SE</v>
          </cell>
          <cell r="J33">
            <v>31.680000000000003</v>
          </cell>
          <cell r="K33">
            <v>0.4</v>
          </cell>
        </row>
        <row r="34">
          <cell r="B34">
            <v>24.012500000000003</v>
          </cell>
          <cell r="C34">
            <v>28.1</v>
          </cell>
          <cell r="D34">
            <v>22.1</v>
          </cell>
          <cell r="E34">
            <v>83.333333333333329</v>
          </cell>
          <cell r="F34">
            <v>90</v>
          </cell>
          <cell r="G34">
            <v>69</v>
          </cell>
          <cell r="H34">
            <v>10.8</v>
          </cell>
          <cell r="I34" t="str">
            <v>NO</v>
          </cell>
          <cell r="J34">
            <v>35.64</v>
          </cell>
          <cell r="K34">
            <v>1</v>
          </cell>
        </row>
      </sheetData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33.589999999999996</v>
          </cell>
          <cell r="C5">
            <v>37.299999999999997</v>
          </cell>
          <cell r="D5">
            <v>26.5</v>
          </cell>
          <cell r="E5">
            <v>56.1</v>
          </cell>
          <cell r="F5">
            <v>75</v>
          </cell>
          <cell r="G5">
            <v>41</v>
          </cell>
          <cell r="H5">
            <v>23.759999999999998</v>
          </cell>
          <cell r="I5" t="str">
            <v>NO</v>
          </cell>
          <cell r="J5">
            <v>39.6</v>
          </cell>
          <cell r="K5">
            <v>0</v>
          </cell>
        </row>
        <row r="6">
          <cell r="B6">
            <v>29.479999999999997</v>
          </cell>
          <cell r="C6">
            <v>32.6</v>
          </cell>
          <cell r="D6">
            <v>25.2</v>
          </cell>
          <cell r="E6">
            <v>64.7</v>
          </cell>
          <cell r="F6">
            <v>86</v>
          </cell>
          <cell r="G6">
            <v>51</v>
          </cell>
          <cell r="H6">
            <v>27</v>
          </cell>
          <cell r="I6" t="str">
            <v>N</v>
          </cell>
          <cell r="J6">
            <v>38.159999999999997</v>
          </cell>
          <cell r="K6">
            <v>0</v>
          </cell>
        </row>
        <row r="7">
          <cell r="B7">
            <v>30.25</v>
          </cell>
          <cell r="C7">
            <v>34.6</v>
          </cell>
          <cell r="D7">
            <v>24.5</v>
          </cell>
          <cell r="E7">
            <v>65.7</v>
          </cell>
          <cell r="F7">
            <v>82</v>
          </cell>
          <cell r="G7">
            <v>50</v>
          </cell>
          <cell r="H7">
            <v>34.56</v>
          </cell>
          <cell r="I7" t="str">
            <v>N</v>
          </cell>
          <cell r="J7">
            <v>60.12</v>
          </cell>
          <cell r="K7">
            <v>0</v>
          </cell>
        </row>
        <row r="8">
          <cell r="B8">
            <v>23.5</v>
          </cell>
          <cell r="C8">
            <v>25.3</v>
          </cell>
          <cell r="D8">
            <v>22.9</v>
          </cell>
          <cell r="E8">
            <v>92</v>
          </cell>
          <cell r="F8">
            <v>95</v>
          </cell>
          <cell r="G8">
            <v>87</v>
          </cell>
          <cell r="H8">
            <v>15.48</v>
          </cell>
          <cell r="I8" t="str">
            <v>N</v>
          </cell>
          <cell r="J8">
            <v>23.400000000000002</v>
          </cell>
          <cell r="K8">
            <v>1.6</v>
          </cell>
        </row>
        <row r="9">
          <cell r="B9">
            <v>30.458333333333329</v>
          </cell>
          <cell r="C9">
            <v>35.4</v>
          </cell>
          <cell r="D9">
            <v>23.3</v>
          </cell>
          <cell r="E9">
            <v>68.333333333333329</v>
          </cell>
          <cell r="F9">
            <v>93</v>
          </cell>
          <cell r="G9">
            <v>51</v>
          </cell>
          <cell r="H9">
            <v>14.04</v>
          </cell>
          <cell r="I9" t="str">
            <v>NO</v>
          </cell>
          <cell r="J9">
            <v>27.36</v>
          </cell>
          <cell r="K9">
            <v>0</v>
          </cell>
        </row>
        <row r="10">
          <cell r="B10">
            <v>29.085714285714282</v>
          </cell>
          <cell r="C10">
            <v>33.5</v>
          </cell>
          <cell r="D10">
            <v>26.5</v>
          </cell>
          <cell r="E10">
            <v>71.571428571428569</v>
          </cell>
          <cell r="F10">
            <v>82</v>
          </cell>
          <cell r="G10">
            <v>54</v>
          </cell>
          <cell r="H10">
            <v>15.120000000000001</v>
          </cell>
          <cell r="I10" t="str">
            <v>L</v>
          </cell>
          <cell r="J10">
            <v>17.28</v>
          </cell>
          <cell r="K10">
            <v>0.2</v>
          </cell>
        </row>
        <row r="11">
          <cell r="B11">
            <v>29.939999999999998</v>
          </cell>
          <cell r="C11">
            <v>35</v>
          </cell>
          <cell r="D11">
            <v>26.6</v>
          </cell>
          <cell r="E11">
            <v>74.2</v>
          </cell>
          <cell r="F11">
            <v>78</v>
          </cell>
          <cell r="G11">
            <v>62</v>
          </cell>
          <cell r="H11">
            <v>25.56</v>
          </cell>
          <cell r="I11" t="str">
            <v>SO</v>
          </cell>
          <cell r="J11">
            <v>37.800000000000004</v>
          </cell>
          <cell r="K11">
            <v>0</v>
          </cell>
        </row>
        <row r="12">
          <cell r="B12">
            <v>28.12222222222222</v>
          </cell>
          <cell r="C12">
            <v>32.5</v>
          </cell>
          <cell r="D12">
            <v>24.5</v>
          </cell>
          <cell r="E12">
            <v>76.111111111111114</v>
          </cell>
          <cell r="F12">
            <v>92</v>
          </cell>
          <cell r="G12">
            <v>61</v>
          </cell>
          <cell r="H12">
            <v>17.28</v>
          </cell>
          <cell r="I12" t="str">
            <v>NO</v>
          </cell>
          <cell r="J12">
            <v>39.24</v>
          </cell>
          <cell r="K12">
            <v>0</v>
          </cell>
        </row>
        <row r="13">
          <cell r="B13">
            <v>28.274999999999999</v>
          </cell>
          <cell r="C13">
            <v>31.7</v>
          </cell>
          <cell r="D13">
            <v>24.9</v>
          </cell>
          <cell r="E13">
            <v>75</v>
          </cell>
          <cell r="F13">
            <v>91</v>
          </cell>
          <cell r="G13">
            <v>62</v>
          </cell>
          <cell r="H13">
            <v>22.68</v>
          </cell>
          <cell r="I13" t="str">
            <v>NO</v>
          </cell>
          <cell r="J13">
            <v>33.119999999999997</v>
          </cell>
          <cell r="K13">
            <v>0</v>
          </cell>
        </row>
        <row r="14">
          <cell r="B14">
            <v>33.700000000000003</v>
          </cell>
          <cell r="C14">
            <v>36.4</v>
          </cell>
          <cell r="D14">
            <v>25.6</v>
          </cell>
          <cell r="E14">
            <v>59</v>
          </cell>
          <cell r="F14">
            <v>93</v>
          </cell>
          <cell r="G14">
            <v>46</v>
          </cell>
          <cell r="H14">
            <v>18.720000000000002</v>
          </cell>
          <cell r="I14" t="str">
            <v>NO</v>
          </cell>
          <cell r="J14">
            <v>34.200000000000003</v>
          </cell>
          <cell r="K14">
            <v>0</v>
          </cell>
        </row>
        <row r="15">
          <cell r="B15">
            <v>30.962500000000002</v>
          </cell>
          <cell r="C15">
            <v>36.299999999999997</v>
          </cell>
          <cell r="D15">
            <v>23.8</v>
          </cell>
          <cell r="E15">
            <v>68.25</v>
          </cell>
          <cell r="F15">
            <v>83</v>
          </cell>
          <cell r="G15">
            <v>52</v>
          </cell>
          <cell r="H15">
            <v>18.36</v>
          </cell>
          <cell r="I15" t="str">
            <v>NO</v>
          </cell>
          <cell r="J15">
            <v>38.519999999999996</v>
          </cell>
          <cell r="K15">
            <v>5</v>
          </cell>
        </row>
        <row r="16">
          <cell r="B16">
            <v>35.822222222222223</v>
          </cell>
          <cell r="C16">
            <v>38.5</v>
          </cell>
          <cell r="D16">
            <v>32.4</v>
          </cell>
          <cell r="E16">
            <v>51.888888888888886</v>
          </cell>
          <cell r="F16">
            <v>69</v>
          </cell>
          <cell r="G16">
            <v>41</v>
          </cell>
          <cell r="H16">
            <v>19.079999999999998</v>
          </cell>
          <cell r="I16" t="str">
            <v>NO</v>
          </cell>
          <cell r="J16">
            <v>34.56</v>
          </cell>
          <cell r="K16">
            <v>0</v>
          </cell>
        </row>
        <row r="17">
          <cell r="B17">
            <v>31.116666666666671</v>
          </cell>
          <cell r="C17">
            <v>34</v>
          </cell>
          <cell r="D17">
            <v>28</v>
          </cell>
          <cell r="E17">
            <v>64</v>
          </cell>
          <cell r="F17">
            <v>79</v>
          </cell>
          <cell r="G17">
            <v>50</v>
          </cell>
          <cell r="H17">
            <v>23.040000000000003</v>
          </cell>
          <cell r="I17" t="str">
            <v>N</v>
          </cell>
          <cell r="J17">
            <v>37.800000000000004</v>
          </cell>
          <cell r="K17">
            <v>0</v>
          </cell>
        </row>
        <row r="18">
          <cell r="B18">
            <v>33.774999999999999</v>
          </cell>
          <cell r="C18">
            <v>37.1</v>
          </cell>
          <cell r="D18">
            <v>26.2</v>
          </cell>
          <cell r="E18">
            <v>55.125</v>
          </cell>
          <cell r="F18">
            <v>76</v>
          </cell>
          <cell r="G18">
            <v>43</v>
          </cell>
          <cell r="H18">
            <v>29.16</v>
          </cell>
          <cell r="I18" t="str">
            <v>NO</v>
          </cell>
          <cell r="J18">
            <v>50.04</v>
          </cell>
          <cell r="K18">
            <v>0</v>
          </cell>
        </row>
        <row r="19">
          <cell r="B19">
            <v>32.15</v>
          </cell>
          <cell r="C19">
            <v>34.1</v>
          </cell>
          <cell r="D19">
            <v>27.4</v>
          </cell>
          <cell r="E19">
            <v>68.166666666666671</v>
          </cell>
          <cell r="F19">
            <v>73</v>
          </cell>
          <cell r="G19">
            <v>54</v>
          </cell>
          <cell r="H19">
            <v>20.88</v>
          </cell>
          <cell r="I19" t="str">
            <v>SO</v>
          </cell>
          <cell r="J19">
            <v>37.800000000000004</v>
          </cell>
          <cell r="K19">
            <v>0.2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32.9</v>
          </cell>
          <cell r="C22">
            <v>34.700000000000003</v>
          </cell>
          <cell r="D22">
            <v>31.7</v>
          </cell>
          <cell r="E22">
            <v>52.4</v>
          </cell>
          <cell r="F22">
            <v>56</v>
          </cell>
          <cell r="G22">
            <v>45</v>
          </cell>
          <cell r="H22">
            <v>25.56</v>
          </cell>
          <cell r="I22" t="str">
            <v>NO</v>
          </cell>
          <cell r="J22">
            <v>43.92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33.099999999999994</v>
          </cell>
          <cell r="C24">
            <v>33.4</v>
          </cell>
          <cell r="D24">
            <v>31.4</v>
          </cell>
          <cell r="E24">
            <v>58</v>
          </cell>
          <cell r="F24">
            <v>60</v>
          </cell>
          <cell r="G24">
            <v>52</v>
          </cell>
          <cell r="H24">
            <v>14.04</v>
          </cell>
          <cell r="I24" t="str">
            <v>NO</v>
          </cell>
          <cell r="J24">
            <v>28.8</v>
          </cell>
          <cell r="K24">
            <v>0</v>
          </cell>
        </row>
        <row r="25">
          <cell r="B25">
            <v>25.281818181818178</v>
          </cell>
          <cell r="C25">
            <v>29.7</v>
          </cell>
          <cell r="D25">
            <v>22.1</v>
          </cell>
          <cell r="E25">
            <v>83.727272727272734</v>
          </cell>
          <cell r="F25">
            <v>99</v>
          </cell>
          <cell r="G25">
            <v>59</v>
          </cell>
          <cell r="H25">
            <v>25.2</v>
          </cell>
          <cell r="I25" t="str">
            <v>NE</v>
          </cell>
          <cell r="J25">
            <v>41.76</v>
          </cell>
          <cell r="K25">
            <v>42.199999999999996</v>
          </cell>
        </row>
        <row r="26">
          <cell r="B26">
            <v>24.829166666666669</v>
          </cell>
          <cell r="C26">
            <v>30.3</v>
          </cell>
          <cell r="D26">
            <v>21.6</v>
          </cell>
          <cell r="E26">
            <v>84.333333333333329</v>
          </cell>
          <cell r="F26">
            <v>99</v>
          </cell>
          <cell r="G26">
            <v>58</v>
          </cell>
          <cell r="H26">
            <v>27.720000000000002</v>
          </cell>
          <cell r="I26" t="str">
            <v>N</v>
          </cell>
          <cell r="J26">
            <v>43.56</v>
          </cell>
          <cell r="K26">
            <v>20.2</v>
          </cell>
        </row>
        <row r="27">
          <cell r="B27">
            <v>23.725000000000005</v>
          </cell>
          <cell r="C27">
            <v>27</v>
          </cell>
          <cell r="D27">
            <v>21.1</v>
          </cell>
          <cell r="E27">
            <v>86.833333333333329</v>
          </cell>
          <cell r="F27">
            <v>98</v>
          </cell>
          <cell r="G27">
            <v>69</v>
          </cell>
          <cell r="H27">
            <v>31.680000000000003</v>
          </cell>
          <cell r="I27" t="str">
            <v>N</v>
          </cell>
          <cell r="J27">
            <v>57.6</v>
          </cell>
          <cell r="K27">
            <v>25.999999999999996</v>
          </cell>
        </row>
        <row r="28">
          <cell r="B28">
            <v>23.558333333333337</v>
          </cell>
          <cell r="C28">
            <v>27.9</v>
          </cell>
          <cell r="D28">
            <v>21.7</v>
          </cell>
          <cell r="E28">
            <v>91</v>
          </cell>
          <cell r="F28">
            <v>99</v>
          </cell>
          <cell r="G28">
            <v>70</v>
          </cell>
          <cell r="H28">
            <v>19.440000000000001</v>
          </cell>
          <cell r="I28" t="str">
            <v>NO</v>
          </cell>
          <cell r="J28">
            <v>28.08</v>
          </cell>
          <cell r="K28">
            <v>5.8</v>
          </cell>
        </row>
        <row r="29">
          <cell r="B29">
            <v>24.75</v>
          </cell>
          <cell r="C29">
            <v>30.1</v>
          </cell>
          <cell r="D29">
            <v>21.7</v>
          </cell>
          <cell r="E29">
            <v>84.5</v>
          </cell>
          <cell r="F29">
            <v>97</v>
          </cell>
          <cell r="G29">
            <v>57</v>
          </cell>
          <cell r="H29">
            <v>13.32</v>
          </cell>
          <cell r="I29" t="str">
            <v>S</v>
          </cell>
          <cell r="J29">
            <v>25.56</v>
          </cell>
          <cell r="K29">
            <v>2.4</v>
          </cell>
        </row>
        <row r="30">
          <cell r="B30">
            <v>26.258333333333329</v>
          </cell>
          <cell r="C30">
            <v>32.1</v>
          </cell>
          <cell r="D30">
            <v>22.3</v>
          </cell>
          <cell r="E30">
            <v>76.625</v>
          </cell>
          <cell r="F30">
            <v>96</v>
          </cell>
          <cell r="G30">
            <v>47</v>
          </cell>
          <cell r="H30">
            <v>14.04</v>
          </cell>
          <cell r="I30" t="str">
            <v>NE</v>
          </cell>
          <cell r="J30">
            <v>26.64</v>
          </cell>
          <cell r="K30">
            <v>0.2</v>
          </cell>
        </row>
        <row r="31">
          <cell r="B31">
            <v>26.45</v>
          </cell>
          <cell r="C31">
            <v>32.299999999999997</v>
          </cell>
          <cell r="D31">
            <v>22.5</v>
          </cell>
          <cell r="E31">
            <v>72.416666666666671</v>
          </cell>
          <cell r="F31">
            <v>88</v>
          </cell>
          <cell r="G31">
            <v>44</v>
          </cell>
          <cell r="H31">
            <v>23.400000000000002</v>
          </cell>
          <cell r="I31" t="str">
            <v>L</v>
          </cell>
          <cell r="J31">
            <v>41.04</v>
          </cell>
          <cell r="K31">
            <v>0</v>
          </cell>
        </row>
        <row r="32">
          <cell r="B32">
            <v>25.904166666666665</v>
          </cell>
          <cell r="C32">
            <v>32.200000000000003</v>
          </cell>
          <cell r="D32">
            <v>21.5</v>
          </cell>
          <cell r="E32">
            <v>73.541666666666671</v>
          </cell>
          <cell r="F32">
            <v>92</v>
          </cell>
          <cell r="G32">
            <v>45</v>
          </cell>
          <cell r="H32">
            <v>20.88</v>
          </cell>
          <cell r="I32" t="str">
            <v>L</v>
          </cell>
          <cell r="J32">
            <v>56.88</v>
          </cell>
          <cell r="K32">
            <v>21.4</v>
          </cell>
        </row>
        <row r="33">
          <cell r="B33">
            <v>24.162499999999998</v>
          </cell>
          <cell r="C33">
            <v>28.9</v>
          </cell>
          <cell r="D33">
            <v>21</v>
          </cell>
          <cell r="E33">
            <v>85.208333333333329</v>
          </cell>
          <cell r="F33">
            <v>97</v>
          </cell>
          <cell r="G33">
            <v>60</v>
          </cell>
          <cell r="H33">
            <v>37.440000000000005</v>
          </cell>
          <cell r="I33" t="str">
            <v>NE</v>
          </cell>
          <cell r="J33">
            <v>63.360000000000007</v>
          </cell>
          <cell r="K33">
            <v>51.800000000000004</v>
          </cell>
        </row>
        <row r="34">
          <cell r="B34">
            <v>24.034782608695661</v>
          </cell>
          <cell r="C34">
            <v>28.4</v>
          </cell>
          <cell r="D34">
            <v>21.5</v>
          </cell>
          <cell r="E34">
            <v>83.608695652173907</v>
          </cell>
          <cell r="F34">
            <v>95</v>
          </cell>
          <cell r="G34">
            <v>64</v>
          </cell>
          <cell r="H34">
            <v>25.92</v>
          </cell>
          <cell r="I34" t="str">
            <v>N</v>
          </cell>
          <cell r="J34">
            <v>40.32</v>
          </cell>
          <cell r="K34">
            <v>6.2</v>
          </cell>
        </row>
      </sheetData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24.154166666666665</v>
          </cell>
          <cell r="C5">
            <v>31.3</v>
          </cell>
          <cell r="D5">
            <v>19.8</v>
          </cell>
          <cell r="E5">
            <v>81</v>
          </cell>
          <cell r="F5">
            <v>99</v>
          </cell>
          <cell r="G5">
            <v>58</v>
          </cell>
          <cell r="H5">
            <v>28.08</v>
          </cell>
          <cell r="I5" t="str">
            <v>N</v>
          </cell>
          <cell r="J5">
            <v>68.039999999999992</v>
          </cell>
          <cell r="K5">
            <v>37.200000000000003</v>
          </cell>
        </row>
        <row r="6">
          <cell r="B6">
            <v>25.858333333333334</v>
          </cell>
          <cell r="C6">
            <v>33.299999999999997</v>
          </cell>
          <cell r="D6">
            <v>20.5</v>
          </cell>
          <cell r="E6">
            <v>72.708333333333329</v>
          </cell>
          <cell r="F6">
            <v>96</v>
          </cell>
          <cell r="G6">
            <v>38</v>
          </cell>
          <cell r="H6">
            <v>6.12</v>
          </cell>
          <cell r="I6" t="str">
            <v>L</v>
          </cell>
          <cell r="J6">
            <v>18</v>
          </cell>
          <cell r="K6">
            <v>0</v>
          </cell>
        </row>
        <row r="7">
          <cell r="B7">
            <v>28.583333333333329</v>
          </cell>
          <cell r="C7">
            <v>35.4</v>
          </cell>
          <cell r="D7">
            <v>23.1</v>
          </cell>
          <cell r="E7">
            <v>68.041666666666671</v>
          </cell>
          <cell r="F7">
            <v>95</v>
          </cell>
          <cell r="G7">
            <v>36</v>
          </cell>
          <cell r="H7">
            <v>8.2799999999999994</v>
          </cell>
          <cell r="I7" t="str">
            <v>N</v>
          </cell>
          <cell r="J7">
            <v>22.32</v>
          </cell>
          <cell r="K7">
            <v>0</v>
          </cell>
        </row>
        <row r="8">
          <cell r="B8">
            <v>25.8125</v>
          </cell>
          <cell r="C8">
            <v>30.8</v>
          </cell>
          <cell r="D8">
            <v>20.3</v>
          </cell>
          <cell r="E8">
            <v>79.625</v>
          </cell>
          <cell r="F8">
            <v>100</v>
          </cell>
          <cell r="G8">
            <v>53</v>
          </cell>
          <cell r="H8">
            <v>15.48</v>
          </cell>
          <cell r="I8" t="str">
            <v>SE</v>
          </cell>
          <cell r="J8">
            <v>34.92</v>
          </cell>
          <cell r="K8">
            <v>43.800000000000004</v>
          </cell>
        </row>
        <row r="9">
          <cell r="B9">
            <v>26.395833333333339</v>
          </cell>
          <cell r="C9">
            <v>32.799999999999997</v>
          </cell>
          <cell r="D9">
            <v>21.1</v>
          </cell>
          <cell r="E9">
            <v>71.5</v>
          </cell>
          <cell r="F9">
            <v>93</v>
          </cell>
          <cell r="G9">
            <v>45</v>
          </cell>
          <cell r="H9">
            <v>8.64</v>
          </cell>
          <cell r="I9" t="str">
            <v>SE</v>
          </cell>
          <cell r="J9">
            <v>25.92</v>
          </cell>
          <cell r="K9">
            <v>0</v>
          </cell>
        </row>
        <row r="10">
          <cell r="B10">
            <v>26.645833333333332</v>
          </cell>
          <cell r="C10">
            <v>34</v>
          </cell>
          <cell r="D10">
            <v>19.899999999999999</v>
          </cell>
          <cell r="E10">
            <v>67.75</v>
          </cell>
          <cell r="F10">
            <v>89</v>
          </cell>
          <cell r="G10">
            <v>42</v>
          </cell>
          <cell r="H10">
            <v>10.8</v>
          </cell>
          <cell r="I10" t="str">
            <v>SE</v>
          </cell>
          <cell r="J10">
            <v>23.759999999999998</v>
          </cell>
          <cell r="K10">
            <v>0</v>
          </cell>
        </row>
        <row r="11">
          <cell r="B11">
            <v>24.070833333333329</v>
          </cell>
          <cell r="C11">
            <v>28.2</v>
          </cell>
          <cell r="D11">
            <v>21.7</v>
          </cell>
          <cell r="E11">
            <v>92.833333333333329</v>
          </cell>
          <cell r="F11">
            <v>100</v>
          </cell>
          <cell r="G11">
            <v>65</v>
          </cell>
          <cell r="H11">
            <v>10.8</v>
          </cell>
          <cell r="I11" t="str">
            <v>SE</v>
          </cell>
          <cell r="J11">
            <v>29.16</v>
          </cell>
          <cell r="K11">
            <v>20.2</v>
          </cell>
        </row>
        <row r="12">
          <cell r="B12">
            <v>22.358333333333331</v>
          </cell>
          <cell r="C12">
            <v>24.5</v>
          </cell>
          <cell r="D12">
            <v>20.5</v>
          </cell>
          <cell r="E12">
            <v>84.708333333333329</v>
          </cell>
          <cell r="F12">
            <v>95</v>
          </cell>
          <cell r="G12">
            <v>72</v>
          </cell>
          <cell r="H12">
            <v>13.68</v>
          </cell>
          <cell r="I12" t="str">
            <v>SE</v>
          </cell>
          <cell r="J12">
            <v>37.440000000000005</v>
          </cell>
          <cell r="K12">
            <v>0.60000000000000009</v>
          </cell>
        </row>
        <row r="13">
          <cell r="B13">
            <v>21.558333333333337</v>
          </cell>
          <cell r="C13">
            <v>23.3</v>
          </cell>
          <cell r="D13">
            <v>19.899999999999999</v>
          </cell>
          <cell r="E13">
            <v>90.166666666666671</v>
          </cell>
          <cell r="F13">
            <v>100</v>
          </cell>
          <cell r="G13">
            <v>81</v>
          </cell>
          <cell r="H13">
            <v>12.24</v>
          </cell>
          <cell r="I13" t="str">
            <v>SE</v>
          </cell>
          <cell r="J13">
            <v>42.480000000000004</v>
          </cell>
          <cell r="K13">
            <v>2.2000000000000002</v>
          </cell>
        </row>
        <row r="14">
          <cell r="B14">
            <v>24.304166666666671</v>
          </cell>
          <cell r="C14">
            <v>31.2</v>
          </cell>
          <cell r="D14">
            <v>20.8</v>
          </cell>
          <cell r="E14">
            <v>87.333333333333329</v>
          </cell>
          <cell r="F14">
            <v>100</v>
          </cell>
          <cell r="G14">
            <v>54</v>
          </cell>
          <cell r="H14">
            <v>7.2</v>
          </cell>
          <cell r="I14" t="str">
            <v>L</v>
          </cell>
          <cell r="J14">
            <v>20.16</v>
          </cell>
          <cell r="K14">
            <v>1</v>
          </cell>
        </row>
        <row r="15">
          <cell r="B15">
            <v>27.266666666666662</v>
          </cell>
          <cell r="C15">
            <v>35.4</v>
          </cell>
          <cell r="D15">
            <v>20.9</v>
          </cell>
          <cell r="E15">
            <v>74.291666666666671</v>
          </cell>
          <cell r="F15">
            <v>100</v>
          </cell>
          <cell r="G15">
            <v>38</v>
          </cell>
          <cell r="H15">
            <v>7.2</v>
          </cell>
          <cell r="I15" t="str">
            <v>SO</v>
          </cell>
          <cell r="J15">
            <v>26.64</v>
          </cell>
          <cell r="K15">
            <v>0</v>
          </cell>
        </row>
        <row r="16">
          <cell r="B16">
            <v>28.520833333333332</v>
          </cell>
          <cell r="C16">
            <v>36.9</v>
          </cell>
          <cell r="D16">
            <v>21.9</v>
          </cell>
          <cell r="E16">
            <v>61.125</v>
          </cell>
          <cell r="F16">
            <v>96</v>
          </cell>
          <cell r="G16">
            <v>23</v>
          </cell>
          <cell r="H16">
            <v>9.7200000000000006</v>
          </cell>
          <cell r="I16" t="str">
            <v>SE</v>
          </cell>
          <cell r="J16">
            <v>19.8</v>
          </cell>
          <cell r="K16">
            <v>0</v>
          </cell>
        </row>
        <row r="17">
          <cell r="B17">
            <v>29.504166666666674</v>
          </cell>
          <cell r="C17">
            <v>36.200000000000003</v>
          </cell>
          <cell r="D17">
            <v>23.3</v>
          </cell>
          <cell r="E17">
            <v>58.791666666666664</v>
          </cell>
          <cell r="F17">
            <v>87</v>
          </cell>
          <cell r="G17">
            <v>35</v>
          </cell>
          <cell r="H17">
            <v>12.6</v>
          </cell>
          <cell r="I17" t="str">
            <v>NE</v>
          </cell>
          <cell r="J17">
            <v>29.16</v>
          </cell>
          <cell r="K17">
            <v>0</v>
          </cell>
        </row>
        <row r="18">
          <cell r="B18">
            <v>28.537499999999998</v>
          </cell>
          <cell r="C18">
            <v>36.200000000000003</v>
          </cell>
          <cell r="D18">
            <v>24.3</v>
          </cell>
          <cell r="E18">
            <v>69.666666666666671</v>
          </cell>
          <cell r="F18">
            <v>93</v>
          </cell>
          <cell r="G18">
            <v>36</v>
          </cell>
          <cell r="H18">
            <v>22.68</v>
          </cell>
          <cell r="I18" t="str">
            <v>N</v>
          </cell>
          <cell r="J18">
            <v>52.56</v>
          </cell>
          <cell r="K18">
            <v>2.8</v>
          </cell>
        </row>
        <row r="19">
          <cell r="B19">
            <v>27.950000000000003</v>
          </cell>
          <cell r="C19">
            <v>34.9</v>
          </cell>
          <cell r="D19">
            <v>22.9</v>
          </cell>
          <cell r="E19">
            <v>73.708333333333329</v>
          </cell>
          <cell r="F19">
            <v>97</v>
          </cell>
          <cell r="G19">
            <v>42</v>
          </cell>
          <cell r="H19">
            <v>7.5600000000000005</v>
          </cell>
          <cell r="I19" t="str">
            <v>S</v>
          </cell>
          <cell r="J19">
            <v>23.759999999999998</v>
          </cell>
          <cell r="K19">
            <v>0</v>
          </cell>
        </row>
        <row r="20">
          <cell r="B20">
            <v>28.520833333333343</v>
          </cell>
          <cell r="C20">
            <v>36.6</v>
          </cell>
          <cell r="D20">
            <v>25.2</v>
          </cell>
          <cell r="E20">
            <v>72.625</v>
          </cell>
          <cell r="F20">
            <v>88</v>
          </cell>
          <cell r="G20">
            <v>41</v>
          </cell>
          <cell r="H20">
            <v>11.520000000000001</v>
          </cell>
          <cell r="I20" t="str">
            <v>SE</v>
          </cell>
          <cell r="J20">
            <v>29.16</v>
          </cell>
          <cell r="K20">
            <v>0.8</v>
          </cell>
        </row>
        <row r="21">
          <cell r="B21">
            <v>25.291666666666671</v>
          </cell>
          <cell r="C21">
            <v>30.6</v>
          </cell>
          <cell r="D21">
            <v>21.8</v>
          </cell>
          <cell r="E21">
            <v>85.75</v>
          </cell>
          <cell r="F21">
            <v>100</v>
          </cell>
          <cell r="G21">
            <v>61</v>
          </cell>
          <cell r="H21">
            <v>15.48</v>
          </cell>
          <cell r="I21" t="str">
            <v>NE</v>
          </cell>
          <cell r="J21">
            <v>42.12</v>
          </cell>
          <cell r="K21">
            <v>14.199999999999998</v>
          </cell>
        </row>
        <row r="22">
          <cell r="B22">
            <v>25.583333333333329</v>
          </cell>
          <cell r="C22">
            <v>31.1</v>
          </cell>
          <cell r="D22">
            <v>21.3</v>
          </cell>
          <cell r="E22">
            <v>85.166666666666671</v>
          </cell>
          <cell r="F22">
            <v>100</v>
          </cell>
          <cell r="G22">
            <v>59</v>
          </cell>
          <cell r="H22">
            <v>12.6</v>
          </cell>
          <cell r="I22" t="str">
            <v>N</v>
          </cell>
          <cell r="J22">
            <v>51.84</v>
          </cell>
          <cell r="K22">
            <v>38.199999999999996</v>
          </cell>
        </row>
        <row r="23">
          <cell r="B23">
            <v>23.812499999999996</v>
          </cell>
          <cell r="C23">
            <v>28.2</v>
          </cell>
          <cell r="D23">
            <v>20.9</v>
          </cell>
          <cell r="E23">
            <v>90.333333333333329</v>
          </cell>
          <cell r="F23">
            <v>100</v>
          </cell>
          <cell r="G23">
            <v>67</v>
          </cell>
          <cell r="H23">
            <v>10.8</v>
          </cell>
          <cell r="I23" t="str">
            <v>SO</v>
          </cell>
          <cell r="J23">
            <v>25.92</v>
          </cell>
          <cell r="K23">
            <v>10.399999999999999</v>
          </cell>
        </row>
        <row r="24">
          <cell r="B24">
            <v>24.087499999999995</v>
          </cell>
          <cell r="C24">
            <v>29.4</v>
          </cell>
          <cell r="D24">
            <v>20</v>
          </cell>
          <cell r="E24">
            <v>77.083333333333329</v>
          </cell>
          <cell r="F24">
            <v>95</v>
          </cell>
          <cell r="G24">
            <v>54</v>
          </cell>
          <cell r="H24">
            <v>11.16</v>
          </cell>
          <cell r="I24" t="str">
            <v>SE</v>
          </cell>
          <cell r="J24">
            <v>32.04</v>
          </cell>
          <cell r="K24">
            <v>0</v>
          </cell>
        </row>
        <row r="25">
          <cell r="B25">
            <v>25.550000000000008</v>
          </cell>
          <cell r="C25">
            <v>32.700000000000003</v>
          </cell>
          <cell r="D25">
            <v>19.8</v>
          </cell>
          <cell r="E25">
            <v>72.791666666666671</v>
          </cell>
          <cell r="F25">
            <v>92</v>
          </cell>
          <cell r="G25">
            <v>45</v>
          </cell>
          <cell r="H25">
            <v>7.9200000000000008</v>
          </cell>
          <cell r="I25" t="str">
            <v>SE</v>
          </cell>
          <cell r="J25">
            <v>20.52</v>
          </cell>
          <cell r="K25">
            <v>0</v>
          </cell>
        </row>
        <row r="26">
          <cell r="B26">
            <v>27.279166666666669</v>
          </cell>
          <cell r="C26">
            <v>33.6</v>
          </cell>
          <cell r="D26">
            <v>23.3</v>
          </cell>
          <cell r="E26">
            <v>74.583333333333329</v>
          </cell>
          <cell r="F26">
            <v>96</v>
          </cell>
          <cell r="G26">
            <v>45</v>
          </cell>
          <cell r="H26">
            <v>10.8</v>
          </cell>
          <cell r="I26" t="str">
            <v>L</v>
          </cell>
          <cell r="J26">
            <v>27</v>
          </cell>
          <cell r="K26">
            <v>0</v>
          </cell>
        </row>
        <row r="27">
          <cell r="B27">
            <v>24.633333333333329</v>
          </cell>
          <cell r="C27">
            <v>27.9</v>
          </cell>
          <cell r="D27">
            <v>21.3</v>
          </cell>
          <cell r="E27">
            <v>90</v>
          </cell>
          <cell r="F27">
            <v>100</v>
          </cell>
          <cell r="G27">
            <v>68</v>
          </cell>
          <cell r="H27">
            <v>14.76</v>
          </cell>
          <cell r="I27" t="str">
            <v>NE</v>
          </cell>
          <cell r="J27">
            <v>37.080000000000005</v>
          </cell>
          <cell r="K27">
            <v>34</v>
          </cell>
        </row>
        <row r="28">
          <cell r="B28">
            <v>25.07083333333334</v>
          </cell>
          <cell r="C28">
            <v>31.5</v>
          </cell>
          <cell r="D28">
            <v>21.9</v>
          </cell>
          <cell r="E28">
            <v>89.708333333333329</v>
          </cell>
          <cell r="F28">
            <v>100</v>
          </cell>
          <cell r="G28">
            <v>59</v>
          </cell>
          <cell r="H28">
            <v>10.44</v>
          </cell>
          <cell r="I28" t="str">
            <v>N</v>
          </cell>
          <cell r="J28">
            <v>25.92</v>
          </cell>
          <cell r="K28">
            <v>0.4</v>
          </cell>
        </row>
        <row r="29">
          <cell r="B29">
            <v>27.262500000000003</v>
          </cell>
          <cell r="C29">
            <v>33.4</v>
          </cell>
          <cell r="D29">
            <v>22.7</v>
          </cell>
          <cell r="E29">
            <v>76.416666666666671</v>
          </cell>
          <cell r="F29">
            <v>100</v>
          </cell>
          <cell r="G29">
            <v>39</v>
          </cell>
          <cell r="H29">
            <v>7.5600000000000005</v>
          </cell>
          <cell r="I29" t="str">
            <v>S</v>
          </cell>
          <cell r="J29">
            <v>19.440000000000001</v>
          </cell>
          <cell r="K29">
            <v>0.2</v>
          </cell>
        </row>
        <row r="30">
          <cell r="B30">
            <v>27.229166666666661</v>
          </cell>
          <cell r="C30">
            <v>33.1</v>
          </cell>
          <cell r="D30">
            <v>22.6</v>
          </cell>
          <cell r="E30">
            <v>72</v>
          </cell>
          <cell r="F30">
            <v>96</v>
          </cell>
          <cell r="G30">
            <v>45</v>
          </cell>
          <cell r="H30">
            <v>9.7200000000000006</v>
          </cell>
          <cell r="I30" t="str">
            <v>L</v>
          </cell>
          <cell r="J30">
            <v>27.36</v>
          </cell>
          <cell r="K30">
            <v>0</v>
          </cell>
        </row>
        <row r="31">
          <cell r="B31">
            <v>27.229166666666671</v>
          </cell>
          <cell r="C31">
            <v>33.4</v>
          </cell>
          <cell r="D31">
            <v>21</v>
          </cell>
          <cell r="E31">
            <v>59.416666666666664</v>
          </cell>
          <cell r="F31">
            <v>79</v>
          </cell>
          <cell r="G31">
            <v>40</v>
          </cell>
          <cell r="H31">
            <v>9.7200000000000006</v>
          </cell>
          <cell r="I31" t="str">
            <v>L</v>
          </cell>
          <cell r="J31">
            <v>28.08</v>
          </cell>
          <cell r="K31">
            <v>0</v>
          </cell>
        </row>
        <row r="32">
          <cell r="B32">
            <v>28.245833333333334</v>
          </cell>
          <cell r="C32">
            <v>34.1</v>
          </cell>
          <cell r="D32">
            <v>22.2</v>
          </cell>
          <cell r="E32">
            <v>57.291666666666664</v>
          </cell>
          <cell r="F32">
            <v>89</v>
          </cell>
          <cell r="G32">
            <v>32</v>
          </cell>
          <cell r="H32">
            <v>17.28</v>
          </cell>
          <cell r="I32" t="str">
            <v>L</v>
          </cell>
          <cell r="J32">
            <v>35.28</v>
          </cell>
          <cell r="K32">
            <v>0</v>
          </cell>
        </row>
        <row r="33">
          <cell r="B33">
            <v>27.741666666666664</v>
          </cell>
          <cell r="C33">
            <v>32.4</v>
          </cell>
          <cell r="D33">
            <v>23.7</v>
          </cell>
          <cell r="E33">
            <v>63.583333333333336</v>
          </cell>
          <cell r="F33">
            <v>89</v>
          </cell>
          <cell r="G33">
            <v>44</v>
          </cell>
          <cell r="H33">
            <v>12.24</v>
          </cell>
          <cell r="I33" t="str">
            <v>NE</v>
          </cell>
          <cell r="J33">
            <v>23.759999999999998</v>
          </cell>
          <cell r="K33">
            <v>0</v>
          </cell>
        </row>
        <row r="34">
          <cell r="B34">
            <v>26.879166666666659</v>
          </cell>
          <cell r="C34">
            <v>34.6</v>
          </cell>
          <cell r="D34">
            <v>23</v>
          </cell>
          <cell r="E34">
            <v>73.333333333333329</v>
          </cell>
          <cell r="F34">
            <v>95</v>
          </cell>
          <cell r="G34">
            <v>35</v>
          </cell>
          <cell r="H34">
            <v>18</v>
          </cell>
          <cell r="I34" t="str">
            <v>NO</v>
          </cell>
          <cell r="J34">
            <v>47.519999999999996</v>
          </cell>
          <cell r="K34">
            <v>0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</sheetData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23.808333333333337</v>
          </cell>
          <cell r="C5">
            <v>30.9</v>
          </cell>
          <cell r="D5">
            <v>19.100000000000001</v>
          </cell>
          <cell r="E5">
            <v>81.666666666666671</v>
          </cell>
          <cell r="F5">
            <v>96</v>
          </cell>
          <cell r="G5">
            <v>56</v>
          </cell>
          <cell r="H5">
            <v>44.28</v>
          </cell>
          <cell r="I5" t="str">
            <v>L</v>
          </cell>
          <cell r="J5">
            <v>67.680000000000007</v>
          </cell>
          <cell r="K5">
            <v>1</v>
          </cell>
        </row>
        <row r="6">
          <cell r="B6">
            <v>23.179166666666671</v>
          </cell>
          <cell r="C6">
            <v>28.9</v>
          </cell>
          <cell r="D6">
            <v>19</v>
          </cell>
          <cell r="E6">
            <v>82.333333333333329</v>
          </cell>
          <cell r="F6">
            <v>96</v>
          </cell>
          <cell r="G6">
            <v>58</v>
          </cell>
          <cell r="H6">
            <v>16.559999999999999</v>
          </cell>
          <cell r="I6" t="str">
            <v>L</v>
          </cell>
          <cell r="J6">
            <v>31.319999999999997</v>
          </cell>
          <cell r="K6">
            <v>0</v>
          </cell>
        </row>
        <row r="7">
          <cell r="B7">
            <v>24.845833333333342</v>
          </cell>
          <cell r="C7">
            <v>32.299999999999997</v>
          </cell>
          <cell r="D7">
            <v>21.2</v>
          </cell>
          <cell r="E7">
            <v>81.958333333333329</v>
          </cell>
          <cell r="F7">
            <v>96</v>
          </cell>
          <cell r="G7">
            <v>50</v>
          </cell>
          <cell r="H7">
            <v>21.240000000000002</v>
          </cell>
          <cell r="I7" t="str">
            <v>NO</v>
          </cell>
          <cell r="J7">
            <v>46.080000000000005</v>
          </cell>
          <cell r="K7">
            <v>13.200000000000001</v>
          </cell>
        </row>
        <row r="8">
          <cell r="B8">
            <v>23.487500000000001</v>
          </cell>
          <cell r="C8">
            <v>27.4</v>
          </cell>
          <cell r="D8">
            <v>20.2</v>
          </cell>
          <cell r="E8">
            <v>87</v>
          </cell>
          <cell r="F8">
            <v>98</v>
          </cell>
          <cell r="G8">
            <v>64</v>
          </cell>
          <cell r="H8">
            <v>19.440000000000001</v>
          </cell>
          <cell r="I8" t="str">
            <v>NO</v>
          </cell>
          <cell r="J8">
            <v>31.680000000000003</v>
          </cell>
          <cell r="K8">
            <v>7.8</v>
          </cell>
        </row>
        <row r="9">
          <cell r="B9">
            <v>23.504166666666666</v>
          </cell>
          <cell r="C9">
            <v>27.8</v>
          </cell>
          <cell r="D9">
            <v>21.2</v>
          </cell>
          <cell r="E9">
            <v>88.875</v>
          </cell>
          <cell r="F9">
            <v>98</v>
          </cell>
          <cell r="G9">
            <v>70</v>
          </cell>
          <cell r="H9">
            <v>15.48</v>
          </cell>
          <cell r="I9" t="str">
            <v>NO</v>
          </cell>
          <cell r="J9">
            <v>24.840000000000003</v>
          </cell>
          <cell r="K9">
            <v>3.4</v>
          </cell>
        </row>
        <row r="10">
          <cell r="B10">
            <v>25.120833333333337</v>
          </cell>
          <cell r="C10">
            <v>31.8</v>
          </cell>
          <cell r="D10">
            <v>20.399999999999999</v>
          </cell>
          <cell r="E10">
            <v>76.916666666666671</v>
          </cell>
          <cell r="F10">
            <v>98</v>
          </cell>
          <cell r="G10">
            <v>47</v>
          </cell>
          <cell r="H10">
            <v>25.2</v>
          </cell>
          <cell r="I10" t="str">
            <v>SE</v>
          </cell>
          <cell r="J10">
            <v>38.159999999999997</v>
          </cell>
          <cell r="K10">
            <v>0</v>
          </cell>
        </row>
        <row r="11">
          <cell r="B11">
            <v>24.5625</v>
          </cell>
          <cell r="C11">
            <v>30.4</v>
          </cell>
          <cell r="D11">
            <v>20.7</v>
          </cell>
          <cell r="E11">
            <v>76.416666666666671</v>
          </cell>
          <cell r="F11">
            <v>97</v>
          </cell>
          <cell r="G11">
            <v>57</v>
          </cell>
          <cell r="H11">
            <v>29.16</v>
          </cell>
          <cell r="I11" t="str">
            <v>SE</v>
          </cell>
          <cell r="J11">
            <v>45.72</v>
          </cell>
          <cell r="K11">
            <v>2.2000000000000002</v>
          </cell>
        </row>
        <row r="12">
          <cell r="B12">
            <v>21.908333333333331</v>
          </cell>
          <cell r="C12">
            <v>26.6</v>
          </cell>
          <cell r="D12">
            <v>19.5</v>
          </cell>
          <cell r="E12">
            <v>85.916666666666671</v>
          </cell>
          <cell r="F12">
            <v>97</v>
          </cell>
          <cell r="G12">
            <v>64</v>
          </cell>
          <cell r="H12">
            <v>33.840000000000003</v>
          </cell>
          <cell r="I12" t="str">
            <v>SE</v>
          </cell>
          <cell r="J12">
            <v>52.92</v>
          </cell>
          <cell r="K12">
            <v>0.2</v>
          </cell>
        </row>
        <row r="13">
          <cell r="B13">
            <v>21.487500000000001</v>
          </cell>
          <cell r="C13">
            <v>25.2</v>
          </cell>
          <cell r="D13">
            <v>18.8</v>
          </cell>
          <cell r="E13">
            <v>84.375</v>
          </cell>
          <cell r="F13">
            <v>94</v>
          </cell>
          <cell r="G13">
            <v>70</v>
          </cell>
          <cell r="H13">
            <v>33.840000000000003</v>
          </cell>
          <cell r="I13" t="str">
            <v>L</v>
          </cell>
          <cell r="J13">
            <v>52.2</v>
          </cell>
          <cell r="K13">
            <v>0</v>
          </cell>
        </row>
        <row r="14">
          <cell r="B14">
            <v>24.208333333333329</v>
          </cell>
          <cell r="C14">
            <v>31.4</v>
          </cell>
          <cell r="D14">
            <v>19.5</v>
          </cell>
          <cell r="E14">
            <v>78.166666666666671</v>
          </cell>
          <cell r="F14">
            <v>98</v>
          </cell>
          <cell r="G14">
            <v>51</v>
          </cell>
          <cell r="H14">
            <v>26.64</v>
          </cell>
          <cell r="I14" t="str">
            <v>L</v>
          </cell>
          <cell r="J14">
            <v>35.64</v>
          </cell>
          <cell r="K14">
            <v>0</v>
          </cell>
        </row>
        <row r="15">
          <cell r="B15">
            <v>26.058333333333334</v>
          </cell>
          <cell r="C15">
            <v>33.6</v>
          </cell>
          <cell r="D15">
            <v>20.3</v>
          </cell>
          <cell r="E15">
            <v>76.125</v>
          </cell>
          <cell r="F15">
            <v>97</v>
          </cell>
          <cell r="G15">
            <v>46</v>
          </cell>
          <cell r="H15">
            <v>16.2</v>
          </cell>
          <cell r="I15" t="str">
            <v>NO</v>
          </cell>
          <cell r="J15">
            <v>37.800000000000004</v>
          </cell>
          <cell r="K15">
            <v>0</v>
          </cell>
        </row>
        <row r="16">
          <cell r="B16">
            <v>26.983333333333331</v>
          </cell>
          <cell r="C16">
            <v>32.6</v>
          </cell>
          <cell r="D16">
            <v>21.9</v>
          </cell>
          <cell r="E16">
            <v>74.458333333333329</v>
          </cell>
          <cell r="F16">
            <v>93</v>
          </cell>
          <cell r="G16">
            <v>52</v>
          </cell>
          <cell r="H16">
            <v>14.76</v>
          </cell>
          <cell r="I16" t="str">
            <v>L</v>
          </cell>
          <cell r="J16">
            <v>25.2</v>
          </cell>
          <cell r="K16">
            <v>0.60000000000000009</v>
          </cell>
        </row>
        <row r="17">
          <cell r="B17">
            <v>27.391666666666676</v>
          </cell>
          <cell r="C17">
            <v>35.299999999999997</v>
          </cell>
          <cell r="D17">
            <v>21.9</v>
          </cell>
          <cell r="E17">
            <v>69.916666666666671</v>
          </cell>
          <cell r="F17">
            <v>90</v>
          </cell>
          <cell r="G17">
            <v>40</v>
          </cell>
          <cell r="H17">
            <v>21.6</v>
          </cell>
          <cell r="I17" t="str">
            <v>L</v>
          </cell>
          <cell r="J17">
            <v>54.36</v>
          </cell>
          <cell r="K17">
            <v>0</v>
          </cell>
        </row>
        <row r="18">
          <cell r="B18">
            <v>24.941666666666674</v>
          </cell>
          <cell r="C18">
            <v>31.2</v>
          </cell>
          <cell r="D18">
            <v>21.9</v>
          </cell>
          <cell r="E18">
            <v>83.666666666666671</v>
          </cell>
          <cell r="F18">
            <v>98</v>
          </cell>
          <cell r="G18">
            <v>58</v>
          </cell>
          <cell r="H18">
            <v>28.8</v>
          </cell>
          <cell r="I18" t="str">
            <v>NO</v>
          </cell>
          <cell r="J18">
            <v>52.2</v>
          </cell>
          <cell r="K18">
            <v>0.8</v>
          </cell>
        </row>
        <row r="19">
          <cell r="B19">
            <v>24.825000000000003</v>
          </cell>
          <cell r="C19">
            <v>30.7</v>
          </cell>
          <cell r="D19">
            <v>21.7</v>
          </cell>
          <cell r="E19">
            <v>83.916666666666671</v>
          </cell>
          <cell r="F19">
            <v>97</v>
          </cell>
          <cell r="G19">
            <v>57</v>
          </cell>
          <cell r="H19">
            <v>15.120000000000001</v>
          </cell>
          <cell r="I19" t="str">
            <v>O</v>
          </cell>
          <cell r="J19">
            <v>30.96</v>
          </cell>
          <cell r="K19">
            <v>0</v>
          </cell>
        </row>
        <row r="20">
          <cell r="B20">
            <v>24.200000000000003</v>
          </cell>
          <cell r="C20">
            <v>31.2</v>
          </cell>
          <cell r="D20">
            <v>21.3</v>
          </cell>
          <cell r="E20">
            <v>85.208333333333329</v>
          </cell>
          <cell r="F20">
            <v>98</v>
          </cell>
          <cell r="G20">
            <v>58</v>
          </cell>
          <cell r="H20">
            <v>22.32</v>
          </cell>
          <cell r="I20" t="str">
            <v>SE</v>
          </cell>
          <cell r="J20">
            <v>43.56</v>
          </cell>
          <cell r="K20">
            <v>28.400000000000002</v>
          </cell>
        </row>
        <row r="21">
          <cell r="B21">
            <v>23.495833333333341</v>
          </cell>
          <cell r="C21">
            <v>30.4</v>
          </cell>
          <cell r="D21">
            <v>20.6</v>
          </cell>
          <cell r="E21">
            <v>85.166666666666671</v>
          </cell>
          <cell r="F21">
            <v>98</v>
          </cell>
          <cell r="G21">
            <v>58</v>
          </cell>
          <cell r="H21">
            <v>23.759999999999998</v>
          </cell>
          <cell r="I21" t="str">
            <v>L</v>
          </cell>
          <cell r="J21">
            <v>46.800000000000004</v>
          </cell>
          <cell r="K21">
            <v>11.2</v>
          </cell>
        </row>
        <row r="22">
          <cell r="B22">
            <v>23.170833333333334</v>
          </cell>
          <cell r="C22">
            <v>29.3</v>
          </cell>
          <cell r="D22">
            <v>18.2</v>
          </cell>
          <cell r="E22">
            <v>90.958333333333329</v>
          </cell>
          <cell r="F22">
            <v>98</v>
          </cell>
          <cell r="G22">
            <v>62</v>
          </cell>
          <cell r="H22">
            <v>28.08</v>
          </cell>
          <cell r="I22" t="str">
            <v>NO</v>
          </cell>
          <cell r="J22">
            <v>59.4</v>
          </cell>
          <cell r="K22">
            <v>16.8</v>
          </cell>
        </row>
        <row r="23">
          <cell r="B23">
            <v>20.474999999999998</v>
          </cell>
          <cell r="C23">
            <v>26.1</v>
          </cell>
          <cell r="D23">
            <v>18</v>
          </cell>
          <cell r="E23">
            <v>90.291666666666671</v>
          </cell>
          <cell r="F23">
            <v>97</v>
          </cell>
          <cell r="G23">
            <v>71</v>
          </cell>
          <cell r="H23">
            <v>27.720000000000002</v>
          </cell>
          <cell r="I23" t="str">
            <v>SE</v>
          </cell>
          <cell r="J23">
            <v>39.96</v>
          </cell>
          <cell r="K23">
            <v>2</v>
          </cell>
        </row>
        <row r="24">
          <cell r="B24">
            <v>22.883333333333329</v>
          </cell>
          <cell r="C24">
            <v>27</v>
          </cell>
          <cell r="D24">
            <v>20.6</v>
          </cell>
          <cell r="E24">
            <v>86.125</v>
          </cell>
          <cell r="F24">
            <v>97</v>
          </cell>
          <cell r="G24">
            <v>66</v>
          </cell>
          <cell r="H24">
            <v>17.64</v>
          </cell>
          <cell r="I24" t="str">
            <v>L</v>
          </cell>
          <cell r="J24">
            <v>28.44</v>
          </cell>
          <cell r="K24">
            <v>0</v>
          </cell>
        </row>
        <row r="25">
          <cell r="B25">
            <v>24.887500000000003</v>
          </cell>
          <cell r="C25">
            <v>30.3</v>
          </cell>
          <cell r="D25">
            <v>20.9</v>
          </cell>
          <cell r="E25">
            <v>77.291666666666671</v>
          </cell>
          <cell r="F25">
            <v>95</v>
          </cell>
          <cell r="G25">
            <v>53</v>
          </cell>
          <cell r="H25">
            <v>25.2</v>
          </cell>
          <cell r="I25" t="str">
            <v>L</v>
          </cell>
          <cell r="J25">
            <v>39.6</v>
          </cell>
          <cell r="K25">
            <v>0</v>
          </cell>
        </row>
        <row r="26">
          <cell r="B26">
            <v>23.695833333333336</v>
          </cell>
          <cell r="C26">
            <v>30</v>
          </cell>
          <cell r="D26">
            <v>20.9</v>
          </cell>
          <cell r="E26">
            <v>87.208333333333329</v>
          </cell>
          <cell r="F26">
            <v>97</v>
          </cell>
          <cell r="G26">
            <v>59</v>
          </cell>
          <cell r="H26">
            <v>17.64</v>
          </cell>
          <cell r="I26" t="str">
            <v>NE</v>
          </cell>
          <cell r="J26">
            <v>43.2</v>
          </cell>
          <cell r="K26">
            <v>15</v>
          </cell>
        </row>
        <row r="27">
          <cell r="B27">
            <v>21.849999999999998</v>
          </cell>
          <cell r="C27">
            <v>23.9</v>
          </cell>
          <cell r="D27">
            <v>19.8</v>
          </cell>
          <cell r="E27">
            <v>94.375</v>
          </cell>
          <cell r="F27">
            <v>99</v>
          </cell>
          <cell r="G27">
            <v>85</v>
          </cell>
          <cell r="H27">
            <v>28.44</v>
          </cell>
          <cell r="I27" t="str">
            <v>N</v>
          </cell>
          <cell r="J27">
            <v>62.639999999999993</v>
          </cell>
          <cell r="K27">
            <v>37</v>
          </cell>
        </row>
        <row r="28">
          <cell r="B28">
            <v>22.55</v>
          </cell>
          <cell r="C28">
            <v>27</v>
          </cell>
          <cell r="D28">
            <v>19.899999999999999</v>
          </cell>
          <cell r="E28">
            <v>91.5</v>
          </cell>
          <cell r="F28">
            <v>99</v>
          </cell>
          <cell r="G28">
            <v>71</v>
          </cell>
          <cell r="H28">
            <v>16.2</v>
          </cell>
          <cell r="I28" t="str">
            <v>NO</v>
          </cell>
          <cell r="J28">
            <v>31.319999999999997</v>
          </cell>
          <cell r="K28">
            <v>3.4000000000000004</v>
          </cell>
        </row>
        <row r="29">
          <cell r="B29">
            <v>24.016666666666669</v>
          </cell>
          <cell r="C29">
            <v>31</v>
          </cell>
          <cell r="D29">
            <v>18.399999999999999</v>
          </cell>
          <cell r="E29">
            <v>76.083333333333329</v>
          </cell>
          <cell r="F29">
            <v>96</v>
          </cell>
          <cell r="G29">
            <v>45</v>
          </cell>
          <cell r="H29">
            <v>19.440000000000001</v>
          </cell>
          <cell r="I29" t="str">
            <v>SE</v>
          </cell>
          <cell r="J29">
            <v>28.8</v>
          </cell>
          <cell r="K29">
            <v>0</v>
          </cell>
        </row>
        <row r="30">
          <cell r="B30">
            <v>25.841666666666669</v>
          </cell>
          <cell r="C30">
            <v>33.700000000000003</v>
          </cell>
          <cell r="D30">
            <v>19.7</v>
          </cell>
          <cell r="E30">
            <v>69.75</v>
          </cell>
          <cell r="F30">
            <v>93</v>
          </cell>
          <cell r="G30">
            <v>39</v>
          </cell>
          <cell r="H30">
            <v>20.52</v>
          </cell>
          <cell r="I30" t="str">
            <v>SE</v>
          </cell>
          <cell r="J30">
            <v>32.76</v>
          </cell>
          <cell r="K30">
            <v>0</v>
          </cell>
        </row>
        <row r="31">
          <cell r="B31">
            <v>26.600000000000005</v>
          </cell>
          <cell r="C31">
            <v>33.6</v>
          </cell>
          <cell r="D31">
            <v>21.1</v>
          </cell>
          <cell r="E31">
            <v>68.75</v>
          </cell>
          <cell r="F31">
            <v>94</v>
          </cell>
          <cell r="G31">
            <v>42</v>
          </cell>
          <cell r="H31">
            <v>32.04</v>
          </cell>
          <cell r="I31" t="str">
            <v>L</v>
          </cell>
          <cell r="J31">
            <v>46.800000000000004</v>
          </cell>
          <cell r="K31">
            <v>0</v>
          </cell>
        </row>
        <row r="32">
          <cell r="B32">
            <v>25.729166666666668</v>
          </cell>
          <cell r="C32">
            <v>32.200000000000003</v>
          </cell>
          <cell r="D32">
            <v>20.399999999999999</v>
          </cell>
          <cell r="E32">
            <v>70.666666666666671</v>
          </cell>
          <cell r="F32">
            <v>92</v>
          </cell>
          <cell r="G32">
            <v>46</v>
          </cell>
          <cell r="H32">
            <v>23.040000000000003</v>
          </cell>
          <cell r="I32" t="str">
            <v>SE</v>
          </cell>
          <cell r="J32">
            <v>42.84</v>
          </cell>
          <cell r="K32">
            <v>0</v>
          </cell>
        </row>
        <row r="33">
          <cell r="B33">
            <v>23.361111111111111</v>
          </cell>
          <cell r="C33">
            <v>30.2</v>
          </cell>
          <cell r="D33">
            <v>20.7</v>
          </cell>
          <cell r="E33">
            <v>81.166666666666671</v>
          </cell>
          <cell r="F33">
            <v>97</v>
          </cell>
          <cell r="G33">
            <v>56</v>
          </cell>
          <cell r="H33">
            <v>17.28</v>
          </cell>
          <cell r="I33" t="str">
            <v>SE</v>
          </cell>
          <cell r="J33">
            <v>46.080000000000005</v>
          </cell>
          <cell r="K33">
            <v>6.8000000000000007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</sheetData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21.887500000000003</v>
          </cell>
          <cell r="C5">
            <v>26.9</v>
          </cell>
          <cell r="D5">
            <v>19.600000000000001</v>
          </cell>
          <cell r="E5">
            <v>86.695652173913047</v>
          </cell>
          <cell r="F5">
            <v>100</v>
          </cell>
          <cell r="G5">
            <v>64</v>
          </cell>
          <cell r="H5">
            <v>37.440000000000005</v>
          </cell>
          <cell r="I5" t="str">
            <v>NE</v>
          </cell>
          <cell r="J5">
            <v>59.760000000000005</v>
          </cell>
          <cell r="K5">
            <v>5.4</v>
          </cell>
        </row>
        <row r="6">
          <cell r="B6">
            <v>24.650000000000002</v>
          </cell>
          <cell r="C6">
            <v>31.6</v>
          </cell>
          <cell r="D6">
            <v>19.399999999999999</v>
          </cell>
          <cell r="E6">
            <v>61.928571428571431</v>
          </cell>
          <cell r="F6">
            <v>98</v>
          </cell>
          <cell r="G6">
            <v>43</v>
          </cell>
          <cell r="H6">
            <v>12.24</v>
          </cell>
          <cell r="I6" t="str">
            <v>L</v>
          </cell>
          <cell r="J6">
            <v>25.56</v>
          </cell>
          <cell r="K6">
            <v>0</v>
          </cell>
        </row>
        <row r="7">
          <cell r="B7">
            <v>28.454166666666669</v>
          </cell>
          <cell r="C7">
            <v>35</v>
          </cell>
          <cell r="D7">
            <v>23.1</v>
          </cell>
          <cell r="E7">
            <v>61.666666666666664</v>
          </cell>
          <cell r="F7">
            <v>85</v>
          </cell>
          <cell r="G7">
            <v>36</v>
          </cell>
          <cell r="H7">
            <v>15.48</v>
          </cell>
          <cell r="I7" t="str">
            <v>L</v>
          </cell>
          <cell r="J7">
            <v>31.680000000000003</v>
          </cell>
          <cell r="K7">
            <v>0</v>
          </cell>
        </row>
        <row r="8">
          <cell r="B8">
            <v>24.775000000000006</v>
          </cell>
          <cell r="C8">
            <v>29.9</v>
          </cell>
          <cell r="D8">
            <v>20.6</v>
          </cell>
          <cell r="E8">
            <v>74.952380952380949</v>
          </cell>
          <cell r="F8">
            <v>100</v>
          </cell>
          <cell r="G8">
            <v>53</v>
          </cell>
          <cell r="H8">
            <v>33.119999999999997</v>
          </cell>
          <cell r="I8" t="str">
            <v>SE</v>
          </cell>
          <cell r="J8">
            <v>53.28</v>
          </cell>
          <cell r="K8">
            <v>12.8</v>
          </cell>
        </row>
        <row r="9">
          <cell r="B9">
            <v>25.216666666666669</v>
          </cell>
          <cell r="C9">
            <v>30.9</v>
          </cell>
          <cell r="D9">
            <v>19.899999999999999</v>
          </cell>
          <cell r="E9">
            <v>65.916666666666671</v>
          </cell>
          <cell r="F9">
            <v>100</v>
          </cell>
          <cell r="G9">
            <v>42</v>
          </cell>
          <cell r="H9">
            <v>22.32</v>
          </cell>
          <cell r="I9" t="str">
            <v>L</v>
          </cell>
          <cell r="J9">
            <v>35.28</v>
          </cell>
          <cell r="K9">
            <v>0</v>
          </cell>
        </row>
        <row r="10">
          <cell r="B10">
            <v>25.05</v>
          </cell>
          <cell r="C10">
            <v>30.8</v>
          </cell>
          <cell r="D10">
            <v>18.8</v>
          </cell>
          <cell r="E10">
            <v>64.541666666666671</v>
          </cell>
          <cell r="F10">
            <v>87</v>
          </cell>
          <cell r="G10">
            <v>47</v>
          </cell>
          <cell r="H10">
            <v>22.32</v>
          </cell>
          <cell r="I10" t="str">
            <v>SE</v>
          </cell>
          <cell r="J10">
            <v>39.96</v>
          </cell>
          <cell r="K10">
            <v>0</v>
          </cell>
        </row>
        <row r="11">
          <cell r="B11">
            <v>25.3</v>
          </cell>
          <cell r="C11">
            <v>30.2</v>
          </cell>
          <cell r="D11">
            <v>21.7</v>
          </cell>
          <cell r="E11">
            <v>69.125</v>
          </cell>
          <cell r="F11">
            <v>84</v>
          </cell>
          <cell r="G11">
            <v>55</v>
          </cell>
          <cell r="H11">
            <v>21.6</v>
          </cell>
          <cell r="I11" t="str">
            <v>SE</v>
          </cell>
          <cell r="J11">
            <v>46.440000000000005</v>
          </cell>
          <cell r="K11">
            <v>0.6</v>
          </cell>
        </row>
        <row r="12">
          <cell r="B12">
            <v>23.112500000000001</v>
          </cell>
          <cell r="C12">
            <v>27</v>
          </cell>
          <cell r="D12">
            <v>19.7</v>
          </cell>
          <cell r="E12">
            <v>67.416666666666671</v>
          </cell>
          <cell r="F12">
            <v>100</v>
          </cell>
          <cell r="G12">
            <v>53</v>
          </cell>
          <cell r="H12">
            <v>33.840000000000003</v>
          </cell>
          <cell r="I12" t="str">
            <v>L</v>
          </cell>
          <cell r="J12">
            <v>54</v>
          </cell>
          <cell r="K12">
            <v>1.6</v>
          </cell>
        </row>
        <row r="13">
          <cell r="B13">
            <v>22.954166666666666</v>
          </cell>
          <cell r="C13">
            <v>26.9</v>
          </cell>
          <cell r="D13">
            <v>19.899999999999999</v>
          </cell>
          <cell r="E13">
            <v>70.916666666666671</v>
          </cell>
          <cell r="F13">
            <v>91</v>
          </cell>
          <cell r="G13">
            <v>57</v>
          </cell>
          <cell r="H13">
            <v>27</v>
          </cell>
          <cell r="I13" t="str">
            <v>L</v>
          </cell>
          <cell r="J13">
            <v>51.84</v>
          </cell>
          <cell r="K13">
            <v>0</v>
          </cell>
        </row>
        <row r="14">
          <cell r="B14">
            <v>23.233333333333331</v>
          </cell>
          <cell r="C14">
            <v>28</v>
          </cell>
          <cell r="D14">
            <v>20.3</v>
          </cell>
          <cell r="E14">
            <v>81.89473684210526</v>
          </cell>
          <cell r="F14">
            <v>100</v>
          </cell>
          <cell r="G14">
            <v>62</v>
          </cell>
          <cell r="H14">
            <v>18.36</v>
          </cell>
          <cell r="I14" t="str">
            <v>L</v>
          </cell>
          <cell r="J14">
            <v>30.240000000000002</v>
          </cell>
          <cell r="K14">
            <v>0</v>
          </cell>
        </row>
        <row r="15">
          <cell r="B15">
            <v>26.683333333333341</v>
          </cell>
          <cell r="C15">
            <v>33.299999999999997</v>
          </cell>
          <cell r="D15">
            <v>21.6</v>
          </cell>
          <cell r="E15">
            <v>74.375</v>
          </cell>
          <cell r="F15">
            <v>100</v>
          </cell>
          <cell r="G15">
            <v>44</v>
          </cell>
          <cell r="H15">
            <v>15.840000000000002</v>
          </cell>
          <cell r="I15" t="str">
            <v>L</v>
          </cell>
          <cell r="J15">
            <v>27</v>
          </cell>
          <cell r="K15">
            <v>0</v>
          </cell>
        </row>
        <row r="16">
          <cell r="B16">
            <v>28.612499999999994</v>
          </cell>
          <cell r="C16">
            <v>35.200000000000003</v>
          </cell>
          <cell r="D16">
            <v>22.8</v>
          </cell>
          <cell r="E16">
            <v>56.125</v>
          </cell>
          <cell r="F16">
            <v>79</v>
          </cell>
          <cell r="G16">
            <v>28</v>
          </cell>
          <cell r="H16">
            <v>14.76</v>
          </cell>
          <cell r="I16" t="str">
            <v>L</v>
          </cell>
          <cell r="J16">
            <v>73.8</v>
          </cell>
          <cell r="K16">
            <v>0</v>
          </cell>
        </row>
        <row r="17">
          <cell r="B17">
            <v>29.887499999999999</v>
          </cell>
          <cell r="C17">
            <v>36.6</v>
          </cell>
          <cell r="D17">
            <v>24.5</v>
          </cell>
          <cell r="E17">
            <v>49.208333333333336</v>
          </cell>
          <cell r="F17">
            <v>70</v>
          </cell>
          <cell r="G17">
            <v>30</v>
          </cell>
          <cell r="H17">
            <v>15.48</v>
          </cell>
          <cell r="I17" t="str">
            <v>NE</v>
          </cell>
          <cell r="J17">
            <v>33.119999999999997</v>
          </cell>
          <cell r="K17">
            <v>0</v>
          </cell>
        </row>
        <row r="18">
          <cell r="B18">
            <v>27.566666666666666</v>
          </cell>
          <cell r="C18">
            <v>33.4</v>
          </cell>
          <cell r="D18">
            <v>23.8</v>
          </cell>
          <cell r="E18">
            <v>65</v>
          </cell>
          <cell r="F18">
            <v>85</v>
          </cell>
          <cell r="G18">
            <v>45</v>
          </cell>
          <cell r="H18">
            <v>35.28</v>
          </cell>
          <cell r="I18" t="str">
            <v>NE</v>
          </cell>
          <cell r="J18">
            <v>68.039999999999992</v>
          </cell>
          <cell r="K18">
            <v>0</v>
          </cell>
        </row>
        <row r="19">
          <cell r="B19">
            <v>26.620833333333334</v>
          </cell>
          <cell r="C19">
            <v>32.9</v>
          </cell>
          <cell r="D19">
            <v>22.2</v>
          </cell>
          <cell r="E19">
            <v>78.166666666666671</v>
          </cell>
          <cell r="F19">
            <v>100</v>
          </cell>
          <cell r="G19">
            <v>47</v>
          </cell>
          <cell r="H19">
            <v>10.8</v>
          </cell>
          <cell r="I19" t="str">
            <v>O</v>
          </cell>
          <cell r="J19">
            <v>28.08</v>
          </cell>
          <cell r="K19">
            <v>0</v>
          </cell>
        </row>
        <row r="20">
          <cell r="B20">
            <v>28.287499999999998</v>
          </cell>
          <cell r="C20">
            <v>34.799999999999997</v>
          </cell>
          <cell r="D20">
            <v>22.3</v>
          </cell>
          <cell r="E20">
            <v>67.958333333333329</v>
          </cell>
          <cell r="F20">
            <v>100</v>
          </cell>
          <cell r="G20">
            <v>42</v>
          </cell>
          <cell r="H20">
            <v>19.079999999999998</v>
          </cell>
          <cell r="I20" t="str">
            <v>S</v>
          </cell>
          <cell r="J20">
            <v>50.76</v>
          </cell>
          <cell r="K20">
            <v>2.2000000000000002</v>
          </cell>
        </row>
        <row r="21">
          <cell r="B21">
            <v>25.233333333333334</v>
          </cell>
          <cell r="C21">
            <v>30.5</v>
          </cell>
          <cell r="D21">
            <v>22.4</v>
          </cell>
          <cell r="E21">
            <v>77.588235294117652</v>
          </cell>
          <cell r="F21">
            <v>100</v>
          </cell>
          <cell r="G21">
            <v>59</v>
          </cell>
          <cell r="H21">
            <v>20.52</v>
          </cell>
          <cell r="I21" t="str">
            <v>NE</v>
          </cell>
          <cell r="J21">
            <v>37.440000000000005</v>
          </cell>
          <cell r="K21">
            <v>1.5999999999999999</v>
          </cell>
        </row>
        <row r="22">
          <cell r="B22">
            <v>24.650000000000002</v>
          </cell>
          <cell r="C22">
            <v>28.9</v>
          </cell>
          <cell r="D22">
            <v>19.600000000000001</v>
          </cell>
          <cell r="E22">
            <v>85.772727272727266</v>
          </cell>
          <cell r="F22">
            <v>100</v>
          </cell>
          <cell r="G22">
            <v>66</v>
          </cell>
          <cell r="H22">
            <v>29.16</v>
          </cell>
          <cell r="I22" t="str">
            <v>N</v>
          </cell>
          <cell r="J22">
            <v>62.639999999999993</v>
          </cell>
          <cell r="K22">
            <v>9.6</v>
          </cell>
        </row>
        <row r="23">
          <cell r="B23">
            <v>22.320833333333329</v>
          </cell>
          <cell r="C23">
            <v>26.7</v>
          </cell>
          <cell r="D23">
            <v>18.899999999999999</v>
          </cell>
          <cell r="E23">
            <v>82.75</v>
          </cell>
          <cell r="F23">
            <v>100</v>
          </cell>
          <cell r="G23">
            <v>63</v>
          </cell>
          <cell r="H23">
            <v>25.92</v>
          </cell>
          <cell r="I23" t="str">
            <v>SE</v>
          </cell>
          <cell r="J23">
            <v>38.159999999999997</v>
          </cell>
          <cell r="K23">
            <v>0.4</v>
          </cell>
        </row>
        <row r="24">
          <cell r="B24">
            <v>23.554166666666664</v>
          </cell>
          <cell r="C24">
            <v>30.2</v>
          </cell>
          <cell r="D24">
            <v>19</v>
          </cell>
          <cell r="E24">
            <v>67.375</v>
          </cell>
          <cell r="F24">
            <v>100</v>
          </cell>
          <cell r="G24">
            <v>45</v>
          </cell>
          <cell r="H24">
            <v>24.12</v>
          </cell>
          <cell r="I24" t="str">
            <v>SE</v>
          </cell>
          <cell r="J24">
            <v>38.159999999999997</v>
          </cell>
          <cell r="K24">
            <v>0.2</v>
          </cell>
        </row>
        <row r="25">
          <cell r="B25">
            <v>24.650000000000002</v>
          </cell>
          <cell r="C25">
            <v>30.6</v>
          </cell>
          <cell r="D25">
            <v>18.399999999999999</v>
          </cell>
          <cell r="E25">
            <v>62.958333333333336</v>
          </cell>
          <cell r="F25">
            <v>80</v>
          </cell>
          <cell r="G25">
            <v>41</v>
          </cell>
          <cell r="H25">
            <v>21.96</v>
          </cell>
          <cell r="I25" t="str">
            <v>SE</v>
          </cell>
          <cell r="J25">
            <v>31.319999999999997</v>
          </cell>
          <cell r="K25">
            <v>0</v>
          </cell>
        </row>
        <row r="26">
          <cell r="B26">
            <v>26.329166666666669</v>
          </cell>
          <cell r="C26">
            <v>31.8</v>
          </cell>
          <cell r="D26">
            <v>21.1</v>
          </cell>
          <cell r="E26">
            <v>69.166666666666671</v>
          </cell>
          <cell r="F26">
            <v>97</v>
          </cell>
          <cell r="G26">
            <v>49</v>
          </cell>
          <cell r="H26">
            <v>20.16</v>
          </cell>
          <cell r="I26" t="str">
            <v>L</v>
          </cell>
          <cell r="J26">
            <v>32.4</v>
          </cell>
          <cell r="K26">
            <v>0</v>
          </cell>
        </row>
        <row r="27">
          <cell r="B27">
            <v>24.7</v>
          </cell>
          <cell r="C27">
            <v>27.8</v>
          </cell>
          <cell r="D27">
            <v>22</v>
          </cell>
          <cell r="E27">
            <v>77.349999999999994</v>
          </cell>
          <cell r="F27">
            <v>100</v>
          </cell>
          <cell r="G27">
            <v>66</v>
          </cell>
          <cell r="H27">
            <v>20.52</v>
          </cell>
          <cell r="I27" t="str">
            <v>NO</v>
          </cell>
          <cell r="J27">
            <v>54</v>
          </cell>
          <cell r="K27">
            <v>2.4000000000000004</v>
          </cell>
        </row>
        <row r="28">
          <cell r="B28">
            <v>23.925000000000001</v>
          </cell>
          <cell r="C28">
            <v>29.1</v>
          </cell>
          <cell r="D28">
            <v>21</v>
          </cell>
          <cell r="E28">
            <v>73.599999999999994</v>
          </cell>
          <cell r="F28">
            <v>100</v>
          </cell>
          <cell r="G28">
            <v>59</v>
          </cell>
          <cell r="H28">
            <v>14.4</v>
          </cell>
          <cell r="I28" t="str">
            <v>N</v>
          </cell>
          <cell r="J28">
            <v>37.440000000000005</v>
          </cell>
          <cell r="K28">
            <v>5.4</v>
          </cell>
        </row>
        <row r="29">
          <cell r="B29">
            <v>25.779166666666669</v>
          </cell>
          <cell r="C29">
            <v>32</v>
          </cell>
          <cell r="D29">
            <v>20.3</v>
          </cell>
          <cell r="E29">
            <v>68.75</v>
          </cell>
          <cell r="F29">
            <v>100</v>
          </cell>
          <cell r="G29">
            <v>36</v>
          </cell>
          <cell r="H29">
            <v>12.6</v>
          </cell>
          <cell r="I29" t="str">
            <v>S</v>
          </cell>
          <cell r="J29">
            <v>20.52</v>
          </cell>
          <cell r="K29">
            <v>0</v>
          </cell>
        </row>
        <row r="30">
          <cell r="B30">
            <v>26.5625</v>
          </cell>
          <cell r="C30">
            <v>31.8</v>
          </cell>
          <cell r="D30">
            <v>22.2</v>
          </cell>
          <cell r="E30">
            <v>69.375</v>
          </cell>
          <cell r="F30">
            <v>100</v>
          </cell>
          <cell r="G30">
            <v>47</v>
          </cell>
          <cell r="H30">
            <v>23.759999999999998</v>
          </cell>
          <cell r="I30" t="str">
            <v>L</v>
          </cell>
          <cell r="J30">
            <v>38.880000000000003</v>
          </cell>
          <cell r="K30">
            <v>0</v>
          </cell>
        </row>
        <row r="31">
          <cell r="B31">
            <v>26.266666666666666</v>
          </cell>
          <cell r="C31">
            <v>32.299999999999997</v>
          </cell>
          <cell r="D31">
            <v>20</v>
          </cell>
          <cell r="E31">
            <v>58.833333333333336</v>
          </cell>
          <cell r="F31">
            <v>75</v>
          </cell>
          <cell r="G31">
            <v>40</v>
          </cell>
          <cell r="H31">
            <v>24.12</v>
          </cell>
          <cell r="I31" t="str">
            <v>L</v>
          </cell>
          <cell r="J31">
            <v>38.159999999999997</v>
          </cell>
          <cell r="K31">
            <v>0</v>
          </cell>
        </row>
        <row r="32">
          <cell r="B32">
            <v>28.108333333333338</v>
          </cell>
          <cell r="C32">
            <v>34.200000000000003</v>
          </cell>
          <cell r="D32">
            <v>23.2</v>
          </cell>
          <cell r="E32">
            <v>56.833333333333336</v>
          </cell>
          <cell r="F32">
            <v>75</v>
          </cell>
          <cell r="G32">
            <v>35</v>
          </cell>
          <cell r="H32">
            <v>24.840000000000003</v>
          </cell>
          <cell r="I32" t="str">
            <v>L</v>
          </cell>
          <cell r="J32">
            <v>38.519999999999996</v>
          </cell>
          <cell r="K32">
            <v>0</v>
          </cell>
        </row>
        <row r="33">
          <cell r="B33">
            <v>26.987500000000001</v>
          </cell>
          <cell r="C33">
            <v>31.8</v>
          </cell>
          <cell r="D33">
            <v>23</v>
          </cell>
          <cell r="E33">
            <v>65.125</v>
          </cell>
          <cell r="F33">
            <v>92</v>
          </cell>
          <cell r="G33">
            <v>45</v>
          </cell>
          <cell r="H33">
            <v>12.6</v>
          </cell>
          <cell r="I33" t="str">
            <v>L</v>
          </cell>
          <cell r="J33">
            <v>28.44</v>
          </cell>
          <cell r="K33">
            <v>0</v>
          </cell>
        </row>
        <row r="34">
          <cell r="B34">
            <v>26.662500000000005</v>
          </cell>
          <cell r="C34">
            <v>33.5</v>
          </cell>
          <cell r="D34">
            <v>22.7</v>
          </cell>
          <cell r="E34">
            <v>73.583333333333329</v>
          </cell>
          <cell r="F34">
            <v>100</v>
          </cell>
          <cell r="G34">
            <v>39</v>
          </cell>
          <cell r="H34">
            <v>17.64</v>
          </cell>
          <cell r="I34" t="str">
            <v>NO</v>
          </cell>
          <cell r="J34">
            <v>34.200000000000003</v>
          </cell>
          <cell r="K34">
            <v>0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>
            <v>22.887499999999999</v>
          </cell>
          <cell r="C5">
            <v>29.8</v>
          </cell>
          <cell r="D5">
            <v>21.2</v>
          </cell>
          <cell r="E5">
            <v>80.75</v>
          </cell>
          <cell r="F5">
            <v>92</v>
          </cell>
          <cell r="G5">
            <v>59</v>
          </cell>
          <cell r="H5">
            <v>22.32</v>
          </cell>
          <cell r="I5" t="str">
            <v>NE</v>
          </cell>
          <cell r="J5">
            <v>39.96</v>
          </cell>
          <cell r="K5">
            <v>31.8</v>
          </cell>
        </row>
        <row r="6">
          <cell r="B6">
            <v>24.941666666666666</v>
          </cell>
          <cell r="C6">
            <v>32.200000000000003</v>
          </cell>
          <cell r="D6">
            <v>19.899999999999999</v>
          </cell>
          <cell r="E6">
            <v>75.875</v>
          </cell>
          <cell r="F6">
            <v>92</v>
          </cell>
          <cell r="G6">
            <v>49</v>
          </cell>
          <cell r="H6">
            <v>13.32</v>
          </cell>
          <cell r="I6" t="str">
            <v>NE</v>
          </cell>
          <cell r="J6">
            <v>30.6</v>
          </cell>
          <cell r="K6">
            <v>0.2</v>
          </cell>
        </row>
        <row r="7">
          <cell r="B7">
            <v>27.379166666666663</v>
          </cell>
          <cell r="C7">
            <v>34.6</v>
          </cell>
          <cell r="D7">
            <v>21.9</v>
          </cell>
          <cell r="E7">
            <v>72.916666666666671</v>
          </cell>
          <cell r="F7">
            <v>91</v>
          </cell>
          <cell r="G7">
            <v>43</v>
          </cell>
          <cell r="H7">
            <v>12.24</v>
          </cell>
          <cell r="I7" t="str">
            <v>NE</v>
          </cell>
          <cell r="J7">
            <v>29.880000000000003</v>
          </cell>
          <cell r="K7">
            <v>0</v>
          </cell>
        </row>
        <row r="8">
          <cell r="B8">
            <v>25.766666666666669</v>
          </cell>
          <cell r="C8">
            <v>30.7</v>
          </cell>
          <cell r="D8">
            <v>21.1</v>
          </cell>
          <cell r="E8">
            <v>72.75</v>
          </cell>
          <cell r="F8">
            <v>89</v>
          </cell>
          <cell r="G8">
            <v>56</v>
          </cell>
          <cell r="H8">
            <v>16.2</v>
          </cell>
          <cell r="I8" t="str">
            <v>L</v>
          </cell>
          <cell r="J8">
            <v>50.4</v>
          </cell>
          <cell r="K8">
            <v>2.9999999999999996</v>
          </cell>
        </row>
        <row r="9">
          <cell r="B9">
            <v>25.129166666666666</v>
          </cell>
          <cell r="C9">
            <v>32.299999999999997</v>
          </cell>
          <cell r="D9">
            <v>22.3</v>
          </cell>
          <cell r="E9">
            <v>83.083333333333329</v>
          </cell>
          <cell r="F9">
            <v>92</v>
          </cell>
          <cell r="G9">
            <v>56</v>
          </cell>
          <cell r="H9">
            <v>13.32</v>
          </cell>
          <cell r="I9" t="str">
            <v>NE</v>
          </cell>
          <cell r="J9">
            <v>30.96</v>
          </cell>
          <cell r="K9">
            <v>5.6</v>
          </cell>
        </row>
        <row r="10">
          <cell r="B10">
            <v>25.137499999999999</v>
          </cell>
          <cell r="C10">
            <v>31.2</v>
          </cell>
          <cell r="D10">
            <v>21.6</v>
          </cell>
          <cell r="E10">
            <v>80.416666666666671</v>
          </cell>
          <cell r="F10">
            <v>94</v>
          </cell>
          <cell r="G10">
            <v>53</v>
          </cell>
          <cell r="H10">
            <v>9.3600000000000012</v>
          </cell>
          <cell r="I10" t="str">
            <v>NE</v>
          </cell>
          <cell r="J10">
            <v>22.68</v>
          </cell>
          <cell r="K10">
            <v>5.8</v>
          </cell>
        </row>
        <row r="11">
          <cell r="B11">
            <v>25.820833333333336</v>
          </cell>
          <cell r="C11">
            <v>32.6</v>
          </cell>
          <cell r="D11">
            <v>21.6</v>
          </cell>
          <cell r="E11">
            <v>74.333333333333329</v>
          </cell>
          <cell r="F11">
            <v>92</v>
          </cell>
          <cell r="G11">
            <v>35</v>
          </cell>
          <cell r="H11">
            <v>13.68</v>
          </cell>
          <cell r="I11" t="str">
            <v>S</v>
          </cell>
          <cell r="J11">
            <v>30.96</v>
          </cell>
          <cell r="K11">
            <v>0.2</v>
          </cell>
        </row>
        <row r="12">
          <cell r="B12">
            <v>25.241666666666674</v>
          </cell>
          <cell r="C12">
            <v>32.4</v>
          </cell>
          <cell r="D12">
            <v>19.3</v>
          </cell>
          <cell r="E12">
            <v>67.125</v>
          </cell>
          <cell r="F12">
            <v>92</v>
          </cell>
          <cell r="G12">
            <v>38</v>
          </cell>
          <cell r="H12">
            <v>12.96</v>
          </cell>
          <cell r="I12" t="str">
            <v>L</v>
          </cell>
          <cell r="J12">
            <v>32.4</v>
          </cell>
          <cell r="K12">
            <v>0</v>
          </cell>
        </row>
        <row r="13">
          <cell r="B13">
            <v>25.683333333333334</v>
          </cell>
          <cell r="C13">
            <v>30.5</v>
          </cell>
          <cell r="D13">
            <v>21.4</v>
          </cell>
          <cell r="E13">
            <v>63.875</v>
          </cell>
          <cell r="F13">
            <v>78</v>
          </cell>
          <cell r="G13">
            <v>50</v>
          </cell>
          <cell r="H13">
            <v>15.120000000000001</v>
          </cell>
          <cell r="I13" t="str">
            <v>NE</v>
          </cell>
          <cell r="J13">
            <v>30.6</v>
          </cell>
          <cell r="K13">
            <v>0</v>
          </cell>
        </row>
        <row r="14">
          <cell r="B14">
            <v>25.5</v>
          </cell>
          <cell r="C14">
            <v>32</v>
          </cell>
          <cell r="D14">
            <v>18.8</v>
          </cell>
          <cell r="E14">
            <v>70.333333333333329</v>
          </cell>
          <cell r="F14">
            <v>92</v>
          </cell>
          <cell r="G14">
            <v>48</v>
          </cell>
          <cell r="H14">
            <v>14.76</v>
          </cell>
          <cell r="I14" t="str">
            <v>NE</v>
          </cell>
          <cell r="J14">
            <v>29.16</v>
          </cell>
          <cell r="K14">
            <v>0</v>
          </cell>
        </row>
        <row r="15">
          <cell r="B15">
            <v>28.279166666666665</v>
          </cell>
          <cell r="C15">
            <v>35.4</v>
          </cell>
          <cell r="D15">
            <v>22.4</v>
          </cell>
          <cell r="E15">
            <v>66.333333333333329</v>
          </cell>
          <cell r="F15">
            <v>85</v>
          </cell>
          <cell r="G15">
            <v>45</v>
          </cell>
          <cell r="H15">
            <v>12.6</v>
          </cell>
          <cell r="I15" t="str">
            <v>NE</v>
          </cell>
          <cell r="J15">
            <v>30.240000000000002</v>
          </cell>
          <cell r="K15">
            <v>0</v>
          </cell>
        </row>
        <row r="16">
          <cell r="B16">
            <v>29.033333333333335</v>
          </cell>
          <cell r="C16">
            <v>35.799999999999997</v>
          </cell>
          <cell r="D16">
            <v>24.3</v>
          </cell>
          <cell r="E16">
            <v>69.166666666666671</v>
          </cell>
          <cell r="F16">
            <v>87</v>
          </cell>
          <cell r="G16">
            <v>42</v>
          </cell>
          <cell r="H16">
            <v>17.64</v>
          </cell>
          <cell r="I16" t="str">
            <v>NE</v>
          </cell>
          <cell r="J16">
            <v>41.04</v>
          </cell>
          <cell r="K16">
            <v>0</v>
          </cell>
        </row>
        <row r="17">
          <cell r="B17">
            <v>27.670833333333334</v>
          </cell>
          <cell r="C17">
            <v>33.700000000000003</v>
          </cell>
          <cell r="D17">
            <v>23.8</v>
          </cell>
          <cell r="E17">
            <v>75.125</v>
          </cell>
          <cell r="F17">
            <v>88</v>
          </cell>
          <cell r="G17">
            <v>55</v>
          </cell>
          <cell r="H17">
            <v>12.96</v>
          </cell>
          <cell r="I17" t="str">
            <v>NE</v>
          </cell>
          <cell r="J17">
            <v>43.2</v>
          </cell>
          <cell r="K17">
            <v>6</v>
          </cell>
        </row>
        <row r="18">
          <cell r="B18">
            <v>25.516666666666662</v>
          </cell>
          <cell r="C18">
            <v>29.8</v>
          </cell>
          <cell r="D18">
            <v>22.4</v>
          </cell>
          <cell r="E18">
            <v>82.333333333333329</v>
          </cell>
          <cell r="F18">
            <v>92</v>
          </cell>
          <cell r="G18">
            <v>68</v>
          </cell>
          <cell r="H18">
            <v>19.440000000000001</v>
          </cell>
          <cell r="I18" t="str">
            <v>NE</v>
          </cell>
          <cell r="J18">
            <v>38.159999999999997</v>
          </cell>
          <cell r="K18">
            <v>26.599999999999994</v>
          </cell>
        </row>
        <row r="19">
          <cell r="B19">
            <v>25.187500000000004</v>
          </cell>
          <cell r="C19">
            <v>31.2</v>
          </cell>
          <cell r="D19">
            <v>21.6</v>
          </cell>
          <cell r="E19">
            <v>82.125</v>
          </cell>
          <cell r="F19">
            <v>92</v>
          </cell>
          <cell r="G19">
            <v>59</v>
          </cell>
          <cell r="H19">
            <v>10.44</v>
          </cell>
          <cell r="I19" t="str">
            <v>SO</v>
          </cell>
          <cell r="J19">
            <v>20.16</v>
          </cell>
          <cell r="K19">
            <v>3.1999999999999997</v>
          </cell>
        </row>
        <row r="20">
          <cell r="B20">
            <v>27.370833333333337</v>
          </cell>
          <cell r="C20">
            <v>35</v>
          </cell>
          <cell r="D20">
            <v>22.8</v>
          </cell>
          <cell r="E20">
            <v>76.833333333333329</v>
          </cell>
          <cell r="F20">
            <v>92</v>
          </cell>
          <cell r="G20">
            <v>46</v>
          </cell>
          <cell r="H20">
            <v>22.32</v>
          </cell>
          <cell r="I20" t="str">
            <v>NE</v>
          </cell>
          <cell r="J20">
            <v>52.92</v>
          </cell>
          <cell r="K20">
            <v>0</v>
          </cell>
        </row>
        <row r="21">
          <cell r="B21">
            <v>26.799999999999997</v>
          </cell>
          <cell r="C21">
            <v>33.299999999999997</v>
          </cell>
          <cell r="D21">
            <v>21.8</v>
          </cell>
          <cell r="E21">
            <v>71.75</v>
          </cell>
          <cell r="F21">
            <v>89</v>
          </cell>
          <cell r="G21">
            <v>50</v>
          </cell>
          <cell r="H21">
            <v>21.96</v>
          </cell>
          <cell r="I21" t="str">
            <v>NE</v>
          </cell>
          <cell r="J21">
            <v>41.04</v>
          </cell>
          <cell r="K21">
            <v>0</v>
          </cell>
        </row>
        <row r="22">
          <cell r="B22">
            <v>24.466666666666669</v>
          </cell>
          <cell r="C22">
            <v>31.5</v>
          </cell>
          <cell r="D22">
            <v>18.8</v>
          </cell>
          <cell r="E22">
            <v>79.166666666666671</v>
          </cell>
          <cell r="F22">
            <v>89</v>
          </cell>
          <cell r="G22">
            <v>60</v>
          </cell>
          <cell r="H22">
            <v>27.720000000000002</v>
          </cell>
          <cell r="I22" t="str">
            <v>NE</v>
          </cell>
          <cell r="J22">
            <v>74.88000000000001</v>
          </cell>
          <cell r="K22">
            <v>11.2</v>
          </cell>
        </row>
        <row r="23">
          <cell r="B23">
            <v>23.266666666666666</v>
          </cell>
          <cell r="C23">
            <v>29.9</v>
          </cell>
          <cell r="D23">
            <v>19.2</v>
          </cell>
          <cell r="E23">
            <v>73.541666666666671</v>
          </cell>
          <cell r="F23">
            <v>90</v>
          </cell>
          <cell r="G23">
            <v>46</v>
          </cell>
          <cell r="H23">
            <v>11.16</v>
          </cell>
          <cell r="I23" t="str">
            <v>S</v>
          </cell>
          <cell r="J23">
            <v>26.64</v>
          </cell>
          <cell r="K23">
            <v>0</v>
          </cell>
        </row>
        <row r="24">
          <cell r="B24">
            <v>24.875</v>
          </cell>
          <cell r="C24">
            <v>32.299999999999997</v>
          </cell>
          <cell r="D24">
            <v>18.8</v>
          </cell>
          <cell r="E24">
            <v>72.291666666666671</v>
          </cell>
          <cell r="F24">
            <v>93</v>
          </cell>
          <cell r="G24">
            <v>42</v>
          </cell>
          <cell r="H24">
            <v>10.08</v>
          </cell>
          <cell r="I24" t="str">
            <v>NE</v>
          </cell>
          <cell r="J24">
            <v>23.759999999999998</v>
          </cell>
          <cell r="K24">
            <v>0</v>
          </cell>
        </row>
        <row r="25">
          <cell r="B25">
            <v>26.150000000000002</v>
          </cell>
          <cell r="C25">
            <v>33.4</v>
          </cell>
          <cell r="D25">
            <v>18</v>
          </cell>
          <cell r="E25">
            <v>67.666666666666671</v>
          </cell>
          <cell r="F25">
            <v>92</v>
          </cell>
          <cell r="G25">
            <v>39</v>
          </cell>
          <cell r="H25">
            <v>11.879999999999999</v>
          </cell>
          <cell r="I25" t="str">
            <v>NE</v>
          </cell>
          <cell r="J25">
            <v>23.400000000000002</v>
          </cell>
          <cell r="K25">
            <v>0</v>
          </cell>
        </row>
        <row r="26">
          <cell r="B26">
            <v>27.495833333333334</v>
          </cell>
          <cell r="C26">
            <v>33.6</v>
          </cell>
          <cell r="D26">
            <v>20.8</v>
          </cell>
          <cell r="E26">
            <v>66.291666666666671</v>
          </cell>
          <cell r="F26">
            <v>86</v>
          </cell>
          <cell r="G26">
            <v>49</v>
          </cell>
          <cell r="H26">
            <v>12.6</v>
          </cell>
          <cell r="I26" t="str">
            <v>NE</v>
          </cell>
          <cell r="J26">
            <v>32.76</v>
          </cell>
          <cell r="K26">
            <v>0</v>
          </cell>
        </row>
        <row r="27">
          <cell r="B27">
            <v>24.4375</v>
          </cell>
          <cell r="C27">
            <v>28.9</v>
          </cell>
          <cell r="D27">
            <v>20.100000000000001</v>
          </cell>
          <cell r="E27">
            <v>80.666666666666671</v>
          </cell>
          <cell r="F27">
            <v>93</v>
          </cell>
          <cell r="G27">
            <v>65</v>
          </cell>
          <cell r="H27">
            <v>23.040000000000003</v>
          </cell>
          <cell r="I27" t="str">
            <v>NE</v>
          </cell>
          <cell r="J27">
            <v>52.2</v>
          </cell>
          <cell r="K27">
            <v>53.400000000000006</v>
          </cell>
        </row>
        <row r="28">
          <cell r="B28">
            <v>23.070833333333336</v>
          </cell>
          <cell r="C28">
            <v>29</v>
          </cell>
          <cell r="D28">
            <v>19.8</v>
          </cell>
          <cell r="E28">
            <v>78.666666666666671</v>
          </cell>
          <cell r="F28">
            <v>92</v>
          </cell>
          <cell r="G28">
            <v>52</v>
          </cell>
          <cell r="H28">
            <v>12.96</v>
          </cell>
          <cell r="I28" t="str">
            <v>S</v>
          </cell>
          <cell r="J28">
            <v>27.36</v>
          </cell>
          <cell r="K28">
            <v>0</v>
          </cell>
        </row>
        <row r="29">
          <cell r="B29">
            <v>23.891666666666666</v>
          </cell>
          <cell r="C29">
            <v>31.2</v>
          </cell>
          <cell r="D29">
            <v>17.100000000000001</v>
          </cell>
          <cell r="E29">
            <v>71.583333333333329</v>
          </cell>
          <cell r="F29">
            <v>93</v>
          </cell>
          <cell r="G29">
            <v>44</v>
          </cell>
          <cell r="H29">
            <v>12.96</v>
          </cell>
          <cell r="I29" t="str">
            <v>S</v>
          </cell>
          <cell r="J29">
            <v>23.759999999999998</v>
          </cell>
          <cell r="K29">
            <v>0.2</v>
          </cell>
        </row>
        <row r="30">
          <cell r="B30">
            <v>26.516666666666666</v>
          </cell>
          <cell r="C30">
            <v>34.700000000000003</v>
          </cell>
          <cell r="D30">
            <v>19.100000000000001</v>
          </cell>
          <cell r="E30">
            <v>68.833333333333329</v>
          </cell>
          <cell r="F30">
            <v>92</v>
          </cell>
          <cell r="G30">
            <v>35</v>
          </cell>
          <cell r="H30">
            <v>10.44</v>
          </cell>
          <cell r="I30" t="str">
            <v>NE</v>
          </cell>
          <cell r="J30">
            <v>22.68</v>
          </cell>
          <cell r="K30">
            <v>0</v>
          </cell>
        </row>
        <row r="31">
          <cell r="B31">
            <v>28.012499999999999</v>
          </cell>
          <cell r="C31">
            <v>33.700000000000003</v>
          </cell>
          <cell r="D31">
            <v>22.7</v>
          </cell>
          <cell r="E31">
            <v>66.25</v>
          </cell>
          <cell r="F31">
            <v>87</v>
          </cell>
          <cell r="G31">
            <v>46</v>
          </cell>
          <cell r="H31">
            <v>18.36</v>
          </cell>
          <cell r="I31" t="str">
            <v>NE</v>
          </cell>
          <cell r="J31">
            <v>32.4</v>
          </cell>
          <cell r="K31">
            <v>0</v>
          </cell>
        </row>
        <row r="32">
          <cell r="B32">
            <v>24.716666666666665</v>
          </cell>
          <cell r="C32">
            <v>29.8</v>
          </cell>
          <cell r="D32">
            <v>22.5</v>
          </cell>
          <cell r="E32">
            <v>76.791666666666671</v>
          </cell>
          <cell r="F32">
            <v>87</v>
          </cell>
          <cell r="G32">
            <v>58</v>
          </cell>
          <cell r="H32">
            <v>18.36</v>
          </cell>
          <cell r="I32" t="str">
            <v>NE</v>
          </cell>
          <cell r="J32">
            <v>36.36</v>
          </cell>
          <cell r="K32">
            <v>0</v>
          </cell>
        </row>
        <row r="33">
          <cell r="B33">
            <v>25.524999999999991</v>
          </cell>
          <cell r="C33">
            <v>32.6</v>
          </cell>
          <cell r="D33">
            <v>21.7</v>
          </cell>
          <cell r="E33">
            <v>77.041666666666671</v>
          </cell>
          <cell r="F33">
            <v>92</v>
          </cell>
          <cell r="G33">
            <v>51</v>
          </cell>
          <cell r="H33">
            <v>12.6</v>
          </cell>
          <cell r="I33" t="str">
            <v>N</v>
          </cell>
          <cell r="J33">
            <v>30.6</v>
          </cell>
          <cell r="K33">
            <v>2.8000000000000003</v>
          </cell>
        </row>
        <row r="34">
          <cell r="B34">
            <v>24.450000000000003</v>
          </cell>
          <cell r="C34">
            <v>29.1</v>
          </cell>
          <cell r="D34">
            <v>22.1</v>
          </cell>
          <cell r="E34">
            <v>86.291666666666671</v>
          </cell>
          <cell r="F34">
            <v>92</v>
          </cell>
          <cell r="G34">
            <v>66</v>
          </cell>
          <cell r="H34">
            <v>15.120000000000001</v>
          </cell>
          <cell r="I34" t="str">
            <v>N</v>
          </cell>
          <cell r="J34">
            <v>35.64</v>
          </cell>
          <cell r="K34">
            <v>25.999999999999996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22.474999999999998</v>
          </cell>
          <cell r="C5">
            <v>29.4</v>
          </cell>
          <cell r="D5">
            <v>20.7</v>
          </cell>
          <cell r="E5">
            <v>89.5</v>
          </cell>
          <cell r="F5">
            <v>99</v>
          </cell>
          <cell r="G5">
            <v>70</v>
          </cell>
          <cell r="H5">
            <v>38.519999999999996</v>
          </cell>
          <cell r="I5" t="str">
            <v>N</v>
          </cell>
          <cell r="J5">
            <v>56.519999999999996</v>
          </cell>
          <cell r="K5">
            <v>60.599999999999994</v>
          </cell>
        </row>
        <row r="6">
          <cell r="B6">
            <v>24.191666666666663</v>
          </cell>
          <cell r="C6">
            <v>31.5</v>
          </cell>
          <cell r="D6">
            <v>19.100000000000001</v>
          </cell>
          <cell r="E6">
            <v>84.041666666666671</v>
          </cell>
          <cell r="F6">
            <v>99</v>
          </cell>
          <cell r="G6">
            <v>57</v>
          </cell>
          <cell r="H6">
            <v>16.559999999999999</v>
          </cell>
          <cell r="I6" t="str">
            <v>NE</v>
          </cell>
          <cell r="J6">
            <v>30.6</v>
          </cell>
          <cell r="K6">
            <v>0.2</v>
          </cell>
        </row>
        <row r="7">
          <cell r="B7">
            <v>27.295833333333334</v>
          </cell>
          <cell r="C7">
            <v>34.200000000000003</v>
          </cell>
          <cell r="D7">
            <v>22</v>
          </cell>
          <cell r="E7">
            <v>77.375</v>
          </cell>
          <cell r="F7">
            <v>95</v>
          </cell>
          <cell r="G7">
            <v>53</v>
          </cell>
          <cell r="H7">
            <v>27.36</v>
          </cell>
          <cell r="I7" t="str">
            <v>N</v>
          </cell>
          <cell r="J7">
            <v>57.24</v>
          </cell>
          <cell r="K7">
            <v>2.2000000000000002</v>
          </cell>
        </row>
        <row r="8">
          <cell r="B8">
            <v>24.370833333333337</v>
          </cell>
          <cell r="C8">
            <v>28.1</v>
          </cell>
          <cell r="D8">
            <v>21.6</v>
          </cell>
          <cell r="E8">
            <v>86.208333333333329</v>
          </cell>
          <cell r="F8">
            <v>97</v>
          </cell>
          <cell r="G8">
            <v>68</v>
          </cell>
          <cell r="H8">
            <v>29.16</v>
          </cell>
          <cell r="I8" t="str">
            <v>N</v>
          </cell>
          <cell r="J8">
            <v>45.72</v>
          </cell>
          <cell r="K8">
            <v>5.8</v>
          </cell>
        </row>
        <row r="9">
          <cell r="B9">
            <v>25.108333333333331</v>
          </cell>
          <cell r="C9">
            <v>32.5</v>
          </cell>
          <cell r="D9">
            <v>21.5</v>
          </cell>
          <cell r="E9">
            <v>83.833333333333329</v>
          </cell>
          <cell r="F9">
            <v>98</v>
          </cell>
          <cell r="G9">
            <v>54</v>
          </cell>
          <cell r="H9">
            <v>27.720000000000002</v>
          </cell>
          <cell r="I9" t="str">
            <v>NE</v>
          </cell>
          <cell r="J9">
            <v>42.480000000000004</v>
          </cell>
          <cell r="K9">
            <v>1.4</v>
          </cell>
        </row>
        <row r="10">
          <cell r="B10">
            <v>24.908333333333342</v>
          </cell>
          <cell r="C10">
            <v>32.6</v>
          </cell>
          <cell r="D10">
            <v>21</v>
          </cell>
          <cell r="E10">
            <v>83.958333333333329</v>
          </cell>
          <cell r="F10">
            <v>98</v>
          </cell>
          <cell r="G10">
            <v>52</v>
          </cell>
          <cell r="H10">
            <v>25.56</v>
          </cell>
          <cell r="I10" t="str">
            <v>NE</v>
          </cell>
          <cell r="J10">
            <v>42.12</v>
          </cell>
          <cell r="K10">
            <v>1.6</v>
          </cell>
        </row>
        <row r="11">
          <cell r="B11">
            <v>25.125000000000004</v>
          </cell>
          <cell r="C11">
            <v>32.200000000000003</v>
          </cell>
          <cell r="D11">
            <v>20.9</v>
          </cell>
          <cell r="E11">
            <v>78.375</v>
          </cell>
          <cell r="F11">
            <v>97</v>
          </cell>
          <cell r="G11">
            <v>49</v>
          </cell>
          <cell r="H11">
            <v>20.52</v>
          </cell>
          <cell r="I11" t="str">
            <v>SO</v>
          </cell>
          <cell r="J11">
            <v>43.56</v>
          </cell>
          <cell r="K11">
            <v>0.2</v>
          </cell>
        </row>
        <row r="12">
          <cell r="B12">
            <v>25.520833333333339</v>
          </cell>
          <cell r="C12">
            <v>31.3</v>
          </cell>
          <cell r="D12">
            <v>20.9</v>
          </cell>
          <cell r="E12">
            <v>70.041666666666671</v>
          </cell>
          <cell r="F12">
            <v>93</v>
          </cell>
          <cell r="G12">
            <v>46</v>
          </cell>
          <cell r="H12">
            <v>25.2</v>
          </cell>
          <cell r="I12" t="str">
            <v>L</v>
          </cell>
          <cell r="J12">
            <v>43.2</v>
          </cell>
          <cell r="K12">
            <v>0</v>
          </cell>
        </row>
        <row r="13">
          <cell r="B13">
            <v>24.762500000000003</v>
          </cell>
          <cell r="C13">
            <v>28.5</v>
          </cell>
          <cell r="D13">
            <v>19.899999999999999</v>
          </cell>
          <cell r="E13">
            <v>70.916666666666671</v>
          </cell>
          <cell r="F13">
            <v>88</v>
          </cell>
          <cell r="G13">
            <v>58</v>
          </cell>
          <cell r="H13">
            <v>24.48</v>
          </cell>
          <cell r="I13" t="str">
            <v>L</v>
          </cell>
          <cell r="J13">
            <v>42.84</v>
          </cell>
          <cell r="K13">
            <v>0</v>
          </cell>
        </row>
        <row r="14">
          <cell r="B14">
            <v>25.9375</v>
          </cell>
          <cell r="C14">
            <v>33.799999999999997</v>
          </cell>
          <cell r="D14">
            <v>19.100000000000001</v>
          </cell>
          <cell r="E14">
            <v>72.291666666666671</v>
          </cell>
          <cell r="F14">
            <v>94</v>
          </cell>
          <cell r="G14">
            <v>49</v>
          </cell>
          <cell r="H14">
            <v>16.920000000000002</v>
          </cell>
          <cell r="I14" t="str">
            <v>NE</v>
          </cell>
          <cell r="J14">
            <v>29.16</v>
          </cell>
          <cell r="K14">
            <v>0</v>
          </cell>
        </row>
        <row r="15">
          <cell r="B15">
            <v>27.962499999999995</v>
          </cell>
          <cell r="C15">
            <v>35.799999999999997</v>
          </cell>
          <cell r="D15">
            <v>20.8</v>
          </cell>
          <cell r="E15">
            <v>71.708333333333329</v>
          </cell>
          <cell r="F15">
            <v>96</v>
          </cell>
          <cell r="G15">
            <v>46</v>
          </cell>
          <cell r="H15">
            <v>18.720000000000002</v>
          </cell>
          <cell r="I15" t="str">
            <v>NE</v>
          </cell>
          <cell r="J15">
            <v>33.840000000000003</v>
          </cell>
          <cell r="K15">
            <v>0</v>
          </cell>
        </row>
        <row r="16">
          <cell r="B16">
            <v>29.579166666666662</v>
          </cell>
          <cell r="C16">
            <v>35.6</v>
          </cell>
          <cell r="D16">
            <v>24.2</v>
          </cell>
          <cell r="E16">
            <v>70.958333333333329</v>
          </cell>
          <cell r="F16">
            <v>94</v>
          </cell>
          <cell r="G16">
            <v>45</v>
          </cell>
          <cell r="H16">
            <v>20.88</v>
          </cell>
          <cell r="I16" t="str">
            <v>N</v>
          </cell>
          <cell r="J16">
            <v>39.24</v>
          </cell>
          <cell r="K16">
            <v>0</v>
          </cell>
        </row>
        <row r="17">
          <cell r="B17">
            <v>28.941666666666663</v>
          </cell>
          <cell r="C17">
            <v>36.1</v>
          </cell>
          <cell r="D17">
            <v>24.1</v>
          </cell>
          <cell r="E17">
            <v>73.375</v>
          </cell>
          <cell r="F17">
            <v>92</v>
          </cell>
          <cell r="G17">
            <v>48</v>
          </cell>
          <cell r="H17">
            <v>27.36</v>
          </cell>
          <cell r="I17" t="str">
            <v>N</v>
          </cell>
          <cell r="J17">
            <v>46.080000000000005</v>
          </cell>
          <cell r="K17">
            <v>0</v>
          </cell>
        </row>
        <row r="18">
          <cell r="B18">
            <v>26.066666666666663</v>
          </cell>
          <cell r="C18">
            <v>31.1</v>
          </cell>
          <cell r="D18">
            <v>22.5</v>
          </cell>
          <cell r="E18">
            <v>85.458333333333329</v>
          </cell>
          <cell r="F18">
            <v>94</v>
          </cell>
          <cell r="G18">
            <v>65</v>
          </cell>
          <cell r="H18">
            <v>14.76</v>
          </cell>
          <cell r="I18" t="str">
            <v>N</v>
          </cell>
          <cell r="J18">
            <v>40.32</v>
          </cell>
          <cell r="K18">
            <v>2</v>
          </cell>
        </row>
        <row r="19">
          <cell r="B19">
            <v>25.487499999999994</v>
          </cell>
          <cell r="C19">
            <v>32.6</v>
          </cell>
          <cell r="D19">
            <v>23</v>
          </cell>
          <cell r="E19">
            <v>88.625</v>
          </cell>
          <cell r="F19">
            <v>98</v>
          </cell>
          <cell r="G19">
            <v>58</v>
          </cell>
          <cell r="H19">
            <v>11.520000000000001</v>
          </cell>
          <cell r="I19" t="str">
            <v>SO</v>
          </cell>
          <cell r="J19">
            <v>27</v>
          </cell>
          <cell r="K19">
            <v>13.4</v>
          </cell>
        </row>
        <row r="20">
          <cell r="B20">
            <v>26.64782608695652</v>
          </cell>
          <cell r="C20">
            <v>35.700000000000003</v>
          </cell>
          <cell r="D20">
            <v>22.2</v>
          </cell>
          <cell r="E20">
            <v>83.565217391304344</v>
          </cell>
          <cell r="F20">
            <v>99</v>
          </cell>
          <cell r="G20">
            <v>45</v>
          </cell>
          <cell r="H20">
            <v>9.7200000000000006</v>
          </cell>
          <cell r="I20" t="str">
            <v>O</v>
          </cell>
          <cell r="J20">
            <v>58.680000000000007</v>
          </cell>
          <cell r="K20">
            <v>24</v>
          </cell>
        </row>
        <row r="21">
          <cell r="B21">
            <v>25.979166666666671</v>
          </cell>
          <cell r="C21">
            <v>32.6</v>
          </cell>
          <cell r="D21">
            <v>21.6</v>
          </cell>
          <cell r="E21">
            <v>80.666666666666671</v>
          </cell>
          <cell r="F21">
            <v>98</v>
          </cell>
          <cell r="G21">
            <v>56</v>
          </cell>
          <cell r="H21">
            <v>20.52</v>
          </cell>
          <cell r="I21" t="str">
            <v>N</v>
          </cell>
          <cell r="J21">
            <v>37.440000000000005</v>
          </cell>
          <cell r="K21">
            <v>4</v>
          </cell>
        </row>
        <row r="22">
          <cell r="B22">
            <v>23.987499999999994</v>
          </cell>
          <cell r="C22">
            <v>29.1</v>
          </cell>
          <cell r="D22">
            <v>19</v>
          </cell>
          <cell r="E22">
            <v>88.625</v>
          </cell>
          <cell r="F22">
            <v>97</v>
          </cell>
          <cell r="G22">
            <v>70</v>
          </cell>
          <cell r="H22">
            <v>36.72</v>
          </cell>
          <cell r="I22" t="str">
            <v>N</v>
          </cell>
          <cell r="J22">
            <v>75.600000000000009</v>
          </cell>
          <cell r="K22">
            <v>12.999999999999998</v>
          </cell>
        </row>
        <row r="23">
          <cell r="B23">
            <v>22.616666666666664</v>
          </cell>
          <cell r="C23">
            <v>29</v>
          </cell>
          <cell r="D23">
            <v>18.899999999999999</v>
          </cell>
          <cell r="E23">
            <v>79.958333333333329</v>
          </cell>
          <cell r="F23">
            <v>95</v>
          </cell>
          <cell r="G23">
            <v>55</v>
          </cell>
          <cell r="H23">
            <v>22.68</v>
          </cell>
          <cell r="I23" t="str">
            <v>S</v>
          </cell>
          <cell r="J23">
            <v>36.72</v>
          </cell>
          <cell r="K23">
            <v>0.8</v>
          </cell>
        </row>
        <row r="24">
          <cell r="B24">
            <v>25.029166666666658</v>
          </cell>
          <cell r="C24">
            <v>31.5</v>
          </cell>
          <cell r="D24">
            <v>18.7</v>
          </cell>
          <cell r="E24">
            <v>75.541666666666671</v>
          </cell>
          <cell r="F24">
            <v>98</v>
          </cell>
          <cell r="G24">
            <v>52</v>
          </cell>
          <cell r="H24">
            <v>17.28</v>
          </cell>
          <cell r="I24" t="str">
            <v>SE</v>
          </cell>
          <cell r="J24">
            <v>38.880000000000003</v>
          </cell>
          <cell r="K24">
            <v>0</v>
          </cell>
        </row>
        <row r="25">
          <cell r="B25">
            <v>25.962500000000002</v>
          </cell>
          <cell r="C25">
            <v>32.9</v>
          </cell>
          <cell r="D25">
            <v>20</v>
          </cell>
          <cell r="E25">
            <v>73.291666666666671</v>
          </cell>
          <cell r="F25">
            <v>96</v>
          </cell>
          <cell r="G25">
            <v>47</v>
          </cell>
          <cell r="H25">
            <v>20.52</v>
          </cell>
          <cell r="I25" t="str">
            <v>L</v>
          </cell>
          <cell r="J25">
            <v>35.28</v>
          </cell>
          <cell r="K25">
            <v>0</v>
          </cell>
        </row>
        <row r="26">
          <cell r="B26">
            <v>26.750000000000004</v>
          </cell>
          <cell r="C26">
            <v>33.200000000000003</v>
          </cell>
          <cell r="D26">
            <v>21.4</v>
          </cell>
          <cell r="E26">
            <v>75.916666666666671</v>
          </cell>
          <cell r="F26">
            <v>99</v>
          </cell>
          <cell r="G26">
            <v>53</v>
          </cell>
          <cell r="H26">
            <v>18.36</v>
          </cell>
          <cell r="I26" t="str">
            <v>NE</v>
          </cell>
          <cell r="J26">
            <v>34.56</v>
          </cell>
          <cell r="K26">
            <v>0</v>
          </cell>
        </row>
        <row r="27">
          <cell r="B27">
            <v>23.86666666666666</v>
          </cell>
          <cell r="C27">
            <v>27.8</v>
          </cell>
          <cell r="D27">
            <v>19.600000000000001</v>
          </cell>
          <cell r="E27">
            <v>88.25</v>
          </cell>
          <cell r="F27">
            <v>98</v>
          </cell>
          <cell r="G27">
            <v>68</v>
          </cell>
          <cell r="H27">
            <v>31.319999999999997</v>
          </cell>
          <cell r="I27" t="str">
            <v>N</v>
          </cell>
          <cell r="J27">
            <v>50.4</v>
          </cell>
          <cell r="K27">
            <v>42.800000000000011</v>
          </cell>
        </row>
        <row r="28">
          <cell r="B28">
            <v>23.745833333333341</v>
          </cell>
          <cell r="C28">
            <v>28.5</v>
          </cell>
          <cell r="D28">
            <v>20.7</v>
          </cell>
          <cell r="E28">
            <v>80.916666666666671</v>
          </cell>
          <cell r="F28">
            <v>96</v>
          </cell>
          <cell r="G28">
            <v>60</v>
          </cell>
          <cell r="H28">
            <v>23.400000000000002</v>
          </cell>
          <cell r="I28" t="str">
            <v>SO</v>
          </cell>
          <cell r="J28">
            <v>34.200000000000003</v>
          </cell>
          <cell r="K28">
            <v>0.2</v>
          </cell>
        </row>
        <row r="29">
          <cell r="B29">
            <v>24.495833333333341</v>
          </cell>
          <cell r="C29">
            <v>31.5</v>
          </cell>
          <cell r="D29">
            <v>18.2</v>
          </cell>
          <cell r="E29">
            <v>71.5</v>
          </cell>
          <cell r="F29">
            <v>95</v>
          </cell>
          <cell r="G29">
            <v>43</v>
          </cell>
          <cell r="H29">
            <v>15.840000000000002</v>
          </cell>
          <cell r="I29" t="str">
            <v>S</v>
          </cell>
          <cell r="J29">
            <v>28.8</v>
          </cell>
          <cell r="K29">
            <v>0</v>
          </cell>
        </row>
        <row r="30">
          <cell r="B30">
            <v>26.912499999999998</v>
          </cell>
          <cell r="C30">
            <v>35.1</v>
          </cell>
          <cell r="D30">
            <v>19.7</v>
          </cell>
          <cell r="E30">
            <v>68.958333333333329</v>
          </cell>
          <cell r="F30">
            <v>96</v>
          </cell>
          <cell r="G30">
            <v>41</v>
          </cell>
          <cell r="H30">
            <v>17.28</v>
          </cell>
          <cell r="I30" t="str">
            <v>NE</v>
          </cell>
          <cell r="J30">
            <v>32.76</v>
          </cell>
          <cell r="K30">
            <v>0</v>
          </cell>
        </row>
        <row r="31">
          <cell r="B31">
            <v>28.633333333333329</v>
          </cell>
          <cell r="C31">
            <v>34.299999999999997</v>
          </cell>
          <cell r="D31">
            <v>23.5</v>
          </cell>
          <cell r="E31">
            <v>66.458333333333329</v>
          </cell>
          <cell r="F31">
            <v>90</v>
          </cell>
          <cell r="G31">
            <v>45</v>
          </cell>
          <cell r="H31">
            <v>23.040000000000003</v>
          </cell>
          <cell r="I31" t="str">
            <v>NE</v>
          </cell>
          <cell r="J31">
            <v>38.519999999999996</v>
          </cell>
          <cell r="K31">
            <v>0</v>
          </cell>
        </row>
        <row r="32">
          <cell r="B32">
            <v>26.033333333333331</v>
          </cell>
          <cell r="C32">
            <v>32.5</v>
          </cell>
          <cell r="D32">
            <v>22.2</v>
          </cell>
          <cell r="E32">
            <v>77.041666666666671</v>
          </cell>
          <cell r="F32">
            <v>96</v>
          </cell>
          <cell r="G32">
            <v>53</v>
          </cell>
          <cell r="H32">
            <v>29.880000000000003</v>
          </cell>
          <cell r="I32" t="str">
            <v>NE</v>
          </cell>
          <cell r="J32">
            <v>45.36</v>
          </cell>
          <cell r="K32">
            <v>5</v>
          </cell>
        </row>
        <row r="33">
          <cell r="B33">
            <v>24.133333333333336</v>
          </cell>
          <cell r="C33">
            <v>29</v>
          </cell>
          <cell r="D33">
            <v>20.9</v>
          </cell>
          <cell r="E33">
            <v>86.25</v>
          </cell>
          <cell r="F33">
            <v>98</v>
          </cell>
          <cell r="G33">
            <v>67</v>
          </cell>
          <cell r="H33">
            <v>21.240000000000002</v>
          </cell>
          <cell r="I33" t="str">
            <v>N</v>
          </cell>
          <cell r="J33">
            <v>35.64</v>
          </cell>
          <cell r="K33">
            <v>0.2</v>
          </cell>
        </row>
        <row r="34">
          <cell r="B34">
            <v>23.95</v>
          </cell>
          <cell r="C34">
            <v>26.5</v>
          </cell>
          <cell r="D34">
            <v>22</v>
          </cell>
          <cell r="E34">
            <v>91.875</v>
          </cell>
          <cell r="F34">
            <v>98</v>
          </cell>
          <cell r="G34">
            <v>82</v>
          </cell>
          <cell r="H34">
            <v>14.4</v>
          </cell>
          <cell r="I34" t="str">
            <v>N</v>
          </cell>
          <cell r="J34">
            <v>21.6</v>
          </cell>
          <cell r="K34">
            <v>29.4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tabSelected="1" zoomScale="90" zoomScaleNormal="90" workbookViewId="0">
      <selection activeCell="AI69" sqref="AI69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5" ht="20.100000000000001" customHeight="1" x14ac:dyDescent="0.2">
      <c r="A1" s="136" t="s">
        <v>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8"/>
    </row>
    <row r="2" spans="1:35" s="4" customFormat="1" ht="20.100000000000001" customHeight="1" x14ac:dyDescent="0.2">
      <c r="A2" s="139" t="s">
        <v>21</v>
      </c>
      <c r="B2" s="133" t="s">
        <v>225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5"/>
    </row>
    <row r="3" spans="1:35" s="5" customFormat="1" ht="20.100000000000001" customHeight="1" x14ac:dyDescent="0.2">
      <c r="A3" s="139"/>
      <c r="B3" s="140">
        <v>1</v>
      </c>
      <c r="C3" s="140">
        <f>SUM(B3+1)</f>
        <v>2</v>
      </c>
      <c r="D3" s="140">
        <f t="shared" ref="D3:AD3" si="0">SUM(C3+1)</f>
        <v>3</v>
      </c>
      <c r="E3" s="140">
        <f t="shared" si="0"/>
        <v>4</v>
      </c>
      <c r="F3" s="140">
        <f t="shared" si="0"/>
        <v>5</v>
      </c>
      <c r="G3" s="140">
        <v>6</v>
      </c>
      <c r="H3" s="140">
        <v>7</v>
      </c>
      <c r="I3" s="140">
        <f t="shared" si="0"/>
        <v>8</v>
      </c>
      <c r="J3" s="140">
        <f t="shared" si="0"/>
        <v>9</v>
      </c>
      <c r="K3" s="140">
        <f t="shared" si="0"/>
        <v>10</v>
      </c>
      <c r="L3" s="140">
        <f t="shared" si="0"/>
        <v>11</v>
      </c>
      <c r="M3" s="140">
        <f t="shared" si="0"/>
        <v>12</v>
      </c>
      <c r="N3" s="140">
        <f t="shared" si="0"/>
        <v>13</v>
      </c>
      <c r="O3" s="140">
        <f t="shared" si="0"/>
        <v>14</v>
      </c>
      <c r="P3" s="140">
        <f t="shared" si="0"/>
        <v>15</v>
      </c>
      <c r="Q3" s="140">
        <f t="shared" si="0"/>
        <v>16</v>
      </c>
      <c r="R3" s="140">
        <f t="shared" si="0"/>
        <v>17</v>
      </c>
      <c r="S3" s="140">
        <f t="shared" si="0"/>
        <v>18</v>
      </c>
      <c r="T3" s="140">
        <f t="shared" si="0"/>
        <v>19</v>
      </c>
      <c r="U3" s="140">
        <f t="shared" si="0"/>
        <v>20</v>
      </c>
      <c r="V3" s="140">
        <f t="shared" si="0"/>
        <v>21</v>
      </c>
      <c r="W3" s="140">
        <f t="shared" si="0"/>
        <v>22</v>
      </c>
      <c r="X3" s="140">
        <f t="shared" si="0"/>
        <v>23</v>
      </c>
      <c r="Y3" s="140">
        <f t="shared" si="0"/>
        <v>24</v>
      </c>
      <c r="Z3" s="140">
        <f t="shared" si="0"/>
        <v>25</v>
      </c>
      <c r="AA3" s="140">
        <f t="shared" si="0"/>
        <v>26</v>
      </c>
      <c r="AB3" s="140">
        <f t="shared" si="0"/>
        <v>27</v>
      </c>
      <c r="AC3" s="140">
        <f t="shared" si="0"/>
        <v>28</v>
      </c>
      <c r="AD3" s="140">
        <f t="shared" si="0"/>
        <v>29</v>
      </c>
      <c r="AE3" s="140">
        <v>30</v>
      </c>
      <c r="AF3" s="141" t="s">
        <v>36</v>
      </c>
    </row>
    <row r="4" spans="1:35" s="5" customForma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2"/>
    </row>
    <row r="5" spans="1:35" s="5" customFormat="1" x14ac:dyDescent="0.2">
      <c r="A5" s="59" t="s">
        <v>40</v>
      </c>
      <c r="B5" s="11">
        <f>[1]Novembro!$B$5</f>
        <v>24.629166666666663</v>
      </c>
      <c r="C5" s="11">
        <f>[1]Novembro!$B$6</f>
        <v>25.070833333333329</v>
      </c>
      <c r="D5" s="11">
        <f>[1]Novembro!$B$7</f>
        <v>27.608333333333334</v>
      </c>
      <c r="E5" s="11">
        <f>[1]Novembro!$B$8</f>
        <v>25.770833333333339</v>
      </c>
      <c r="F5" s="11">
        <f>[1]Novembro!$B$9</f>
        <v>25.670833333333331</v>
      </c>
      <c r="G5" s="11">
        <f>[1]Novembro!$B$10</f>
        <v>25.816666666666677</v>
      </c>
      <c r="H5" s="11">
        <f>[1]Novembro!$B$11</f>
        <v>25.662499999999994</v>
      </c>
      <c r="I5" s="11">
        <f>[1]Novembro!$B$12</f>
        <v>23.029166666666669</v>
      </c>
      <c r="J5" s="11">
        <f>[1]Novembro!$B$13</f>
        <v>22.166666666666668</v>
      </c>
      <c r="K5" s="11">
        <f>[1]Novembro!$B$14</f>
        <v>24.987500000000001</v>
      </c>
      <c r="L5" s="11">
        <f>[1]Novembro!$B$15</f>
        <v>27.779166666666672</v>
      </c>
      <c r="M5" s="11">
        <f>[1]Novembro!$B$16</f>
        <v>29.391666666666666</v>
      </c>
      <c r="N5" s="11">
        <f>[1]Novembro!$B$17</f>
        <v>29.249999999999996</v>
      </c>
      <c r="O5" s="11">
        <f>[1]Novembro!$B$18</f>
        <v>28.654166666666665</v>
      </c>
      <c r="P5" s="11">
        <f>[1]Novembro!$B$19</f>
        <v>27.587499999999995</v>
      </c>
      <c r="Q5" s="11">
        <f>[1]Novembro!$B$20</f>
        <v>26.958333333333332</v>
      </c>
      <c r="R5" s="11">
        <f>[1]Novembro!$B$21</f>
        <v>25.833333333333332</v>
      </c>
      <c r="S5" s="11">
        <f>[1]Novembro!$B$22</f>
        <v>25.625</v>
      </c>
      <c r="T5" s="11">
        <f>[1]Novembro!$B$23</f>
        <v>22.795833333333331</v>
      </c>
      <c r="U5" s="11">
        <f>[1]Novembro!$B$24</f>
        <v>24.279166666666669</v>
      </c>
      <c r="V5" s="11">
        <f>[1]Novembro!$B$25</f>
        <v>26.087500000000002</v>
      </c>
      <c r="W5" s="11">
        <f>[1]Novembro!$B$26</f>
        <v>26.112499999999997</v>
      </c>
      <c r="X5" s="11">
        <f>[1]Novembro!$B$27</f>
        <v>23.895833333333332</v>
      </c>
      <c r="Y5" s="11">
        <f>[1]Novembro!$B$28</f>
        <v>25.041666666666657</v>
      </c>
      <c r="Z5" s="11">
        <f>[1]Novembro!$B$29</f>
        <v>26.233333333333331</v>
      </c>
      <c r="AA5" s="11">
        <f>[1]Novembro!$B$30</f>
        <v>26.8125</v>
      </c>
      <c r="AB5" s="11">
        <f>[1]Novembro!$B$31</f>
        <v>27.491666666666664</v>
      </c>
      <c r="AC5" s="11">
        <f>[1]Novembro!$B$32</f>
        <v>28.004166666666674</v>
      </c>
      <c r="AD5" s="11">
        <f>[1]Novembro!$B$33</f>
        <v>26.366666666666671</v>
      </c>
      <c r="AE5" s="11">
        <f>[1]Novembro!$B$34</f>
        <v>26.291666666666668</v>
      </c>
      <c r="AF5" s="98">
        <f t="shared" ref="AF5:AF6" si="1">AVERAGE(B5:AE5)</f>
        <v>26.030138888888885</v>
      </c>
    </row>
    <row r="6" spans="1:35" x14ac:dyDescent="0.2">
      <c r="A6" s="59" t="s">
        <v>0</v>
      </c>
      <c r="B6" s="12">
        <f>[2]Novembro!$B$5</f>
        <v>19.537500000000001</v>
      </c>
      <c r="C6" s="12">
        <f>[2]Novembro!$B$6</f>
        <v>23.25</v>
      </c>
      <c r="D6" s="12">
        <f>[2]Novembro!$B$7</f>
        <v>26.283333333333335</v>
      </c>
      <c r="E6" s="12">
        <f>[2]Novembro!$B$8</f>
        <v>22.849999999999998</v>
      </c>
      <c r="F6" s="12">
        <f>[2]Novembro!$B$9</f>
        <v>24.387500000000003</v>
      </c>
      <c r="G6" s="12">
        <f>[2]Novembro!$B$10</f>
        <v>24.074999999999992</v>
      </c>
      <c r="H6" s="12">
        <f>[2]Novembro!$B$11</f>
        <v>25.45</v>
      </c>
      <c r="I6" s="12">
        <f>[2]Novembro!$B$12</f>
        <v>24.270833333333332</v>
      </c>
      <c r="J6" s="12">
        <f>[2]Novembro!$B$13</f>
        <v>22.487499999999997</v>
      </c>
      <c r="K6" s="12">
        <f>[2]Novembro!$B$14</f>
        <v>21.566666666666666</v>
      </c>
      <c r="L6" s="12">
        <f>[2]Novembro!$B$15</f>
        <v>25.474999999999998</v>
      </c>
      <c r="M6" s="12">
        <f>[2]Novembro!$B$16</f>
        <v>27.875000000000004</v>
      </c>
      <c r="N6" s="12">
        <f>[2]Novembro!$B$17</f>
        <v>26.941666666666663</v>
      </c>
      <c r="O6" s="12">
        <f>[2]Novembro!$B$18</f>
        <v>23.725000000000005</v>
      </c>
      <c r="P6" s="12">
        <f>[2]Novembro!$B$19</f>
        <v>24.104166666666668</v>
      </c>
      <c r="Q6" s="12">
        <f>[2]Novembro!$B$20</f>
        <v>25.404166666666669</v>
      </c>
      <c r="R6" s="12">
        <f>[2]Novembro!$B$21</f>
        <v>24.958333333333332</v>
      </c>
      <c r="S6" s="12">
        <f>[2]Novembro!$B$22</f>
        <v>23.262500000000003</v>
      </c>
      <c r="T6" s="12">
        <f>[2]Novembro!$B$23</f>
        <v>22.383333333333329</v>
      </c>
      <c r="U6" s="12">
        <f>[2]Novembro!$B$24</f>
        <v>22.575000000000003</v>
      </c>
      <c r="V6" s="12">
        <f>[2]Novembro!$B$25</f>
        <v>23.299999999999997</v>
      </c>
      <c r="W6" s="12">
        <f>[2]Novembro!$B$26</f>
        <v>24.441666666666666</v>
      </c>
      <c r="X6" s="12">
        <f>[2]Novembro!$B$27</f>
        <v>23.441666666666663</v>
      </c>
      <c r="Y6" s="12">
        <f>[2]Novembro!$B$28</f>
        <v>22.754166666666674</v>
      </c>
      <c r="Z6" s="12">
        <f>[2]Novembro!$B$29</f>
        <v>22.55</v>
      </c>
      <c r="AA6" s="12">
        <f>[2]Novembro!$B$30</f>
        <v>24.891666666666666</v>
      </c>
      <c r="AB6" s="12">
        <f>[2]Novembro!$B$31</f>
        <v>25.179166666666671</v>
      </c>
      <c r="AC6" s="12">
        <f>[2]Novembro!$B$32</f>
        <v>23.987499999999997</v>
      </c>
      <c r="AD6" s="12">
        <f>[2]Novembro!$B$33</f>
        <v>23.650000000000002</v>
      </c>
      <c r="AE6" s="12">
        <f>[2]Novembro!$B$34</f>
        <v>24.679166666666671</v>
      </c>
      <c r="AF6" s="94">
        <f t="shared" si="1"/>
        <v>23.991249999999997</v>
      </c>
    </row>
    <row r="7" spans="1:35" x14ac:dyDescent="0.2">
      <c r="A7" s="59" t="s">
        <v>104</v>
      </c>
      <c r="B7" s="11">
        <f>[3]Novembro!$B$5</f>
        <v>20.229166666666664</v>
      </c>
      <c r="C7" s="11">
        <f>[3]Novembro!$B$6</f>
        <v>24.095833333333331</v>
      </c>
      <c r="D7" s="11">
        <f>[3]Novembro!$B$7</f>
        <v>26.866666666666664</v>
      </c>
      <c r="E7" s="11">
        <f>[3]Novembro!$B$8</f>
        <v>24.45</v>
      </c>
      <c r="F7" s="11">
        <f>[3]Novembro!$B$9</f>
        <v>25.375</v>
      </c>
      <c r="G7" s="11">
        <f>[3]Novembro!$B$10</f>
        <v>24.941666666666666</v>
      </c>
      <c r="H7" s="11">
        <f>[3]Novembro!$B$11</f>
        <v>24.8</v>
      </c>
      <c r="I7" s="11">
        <f>[3]Novembro!$B$12</f>
        <v>24.370833333333334</v>
      </c>
      <c r="J7" s="11">
        <f>[3]Novembro!$B$13</f>
        <v>23.429166666666671</v>
      </c>
      <c r="K7" s="11">
        <f>[3]Novembro!$B$14</f>
        <v>23.400000000000002</v>
      </c>
      <c r="L7" s="11">
        <f>[3]Novembro!$B$15</f>
        <v>26.820833333333336</v>
      </c>
      <c r="M7" s="11">
        <f>[3]Novembro!$B$16</f>
        <v>29.108333333333324</v>
      </c>
      <c r="N7" s="11">
        <f>[3]Novembro!$B$17</f>
        <v>29.512499999999999</v>
      </c>
      <c r="O7" s="11">
        <f>[3]Novembro!$B$18</f>
        <v>26.450000000000003</v>
      </c>
      <c r="P7" s="11">
        <f>[3]Novembro!$B$19</f>
        <v>25.037499999999998</v>
      </c>
      <c r="Q7" s="11">
        <f>[3]Novembro!$B$20</f>
        <v>25.129166666666663</v>
      </c>
      <c r="R7" s="11">
        <f>[3]Novembro!$B$21</f>
        <v>25.479166666666671</v>
      </c>
      <c r="S7" s="11">
        <f>[3]Novembro!$B$22</f>
        <v>23.608333333333331</v>
      </c>
      <c r="T7" s="11">
        <f>[3]Novembro!$B$23</f>
        <v>22.929166666666671</v>
      </c>
      <c r="U7" s="11">
        <f>[3]Novembro!$B$24</f>
        <v>23.104166666666668</v>
      </c>
      <c r="V7" s="11">
        <f>[3]Novembro!$B$25</f>
        <v>24.941666666666663</v>
      </c>
      <c r="W7" s="11">
        <f>[3]Novembro!$B$26</f>
        <v>26.016666666666666</v>
      </c>
      <c r="X7" s="11">
        <f>[3]Novembro!$B$27</f>
        <v>22.883333333333329</v>
      </c>
      <c r="Y7" s="11">
        <f>[3]Novembro!$B$28</f>
        <v>24.483333333333334</v>
      </c>
      <c r="Z7" s="11">
        <f>[3]Novembro!$B$29</f>
        <v>24.787499999999994</v>
      </c>
      <c r="AA7" s="11">
        <f>[3]Novembro!$B$30</f>
        <v>26.0625</v>
      </c>
      <c r="AB7" s="11">
        <f>[3]Novembro!$B$31</f>
        <v>26.25</v>
      </c>
      <c r="AC7" s="11">
        <f>[3]Novembro!$B$32</f>
        <v>27.741666666666671</v>
      </c>
      <c r="AD7" s="11">
        <f>[3]Novembro!$B$33</f>
        <v>25.049999999999994</v>
      </c>
      <c r="AE7" s="11">
        <f>[3]Novembro!$B$34</f>
        <v>24.9375</v>
      </c>
      <c r="AF7" s="98">
        <f>AVERAGE(B7:AE7)</f>
        <v>25.076388888888893</v>
      </c>
    </row>
    <row r="8" spans="1:35" x14ac:dyDescent="0.2">
      <c r="A8" s="59" t="s">
        <v>1</v>
      </c>
      <c r="B8" s="12">
        <f>[4]Novembro!$B$5</f>
        <v>25.793333333333329</v>
      </c>
      <c r="C8" s="12">
        <f>[4]Novembro!$B$6</f>
        <v>26.000000000000004</v>
      </c>
      <c r="D8" s="12">
        <f>[4]Novembro!$B$7</f>
        <v>30.466666666666665</v>
      </c>
      <c r="E8" s="12">
        <f>[4]Novembro!$B$8</f>
        <v>25.746153846153849</v>
      </c>
      <c r="F8" s="12">
        <f>[4]Novembro!$B$9</f>
        <v>29.075000000000003</v>
      </c>
      <c r="G8" s="12">
        <f>[4]Novembro!$B$10</f>
        <v>29.184615384615384</v>
      </c>
      <c r="H8" s="12">
        <f>[4]Novembro!$B$11</f>
        <v>28.74285714285714</v>
      </c>
      <c r="I8" s="12">
        <f>[4]Novembro!$B$12</f>
        <v>28.130769230769229</v>
      </c>
      <c r="J8" s="12">
        <f>[4]Novembro!$B$13</f>
        <v>26.186666666666667</v>
      </c>
      <c r="K8" s="12">
        <f>[4]Novembro!$B$14</f>
        <v>29.419999999999998</v>
      </c>
      <c r="L8" s="12">
        <f>[4]Novembro!$B$15</f>
        <v>31.193750000000001</v>
      </c>
      <c r="M8" s="12">
        <f>[4]Novembro!$B$16</f>
        <v>32.978571428571435</v>
      </c>
      <c r="N8" s="12">
        <f>[4]Novembro!$B$17</f>
        <v>32.119999999999997</v>
      </c>
      <c r="O8" s="12">
        <f>[4]Novembro!$B$18</f>
        <v>27.941666666666666</v>
      </c>
      <c r="P8" s="12">
        <f>[4]Novembro!$B$19</f>
        <v>28.978571428571428</v>
      </c>
      <c r="Q8" s="12">
        <f>[4]Novembro!$B$20</f>
        <v>29.809999999999995</v>
      </c>
      <c r="R8" s="12">
        <f>[4]Novembro!$B$21</f>
        <v>29.426666666666669</v>
      </c>
      <c r="S8" s="12">
        <f>[4]Novembro!$B$22</f>
        <v>25.88</v>
      </c>
      <c r="T8" s="12">
        <f>[4]Novembro!$B$23</f>
        <v>26.59090909090909</v>
      </c>
      <c r="U8" s="12">
        <f>[4]Novembro!$B$24</f>
        <v>28.38333333333334</v>
      </c>
      <c r="V8" s="12">
        <f>[4]Novembro!$B$25</f>
        <v>29.892307692307693</v>
      </c>
      <c r="W8" s="12">
        <f>[4]Novembro!$B$26</f>
        <v>28.266666666666669</v>
      </c>
      <c r="X8" s="12">
        <f>[4]Novembro!$B$27</f>
        <v>25.08</v>
      </c>
      <c r="Y8" s="12">
        <f>[4]Novembro!$B$28</f>
        <v>27.291666666666668</v>
      </c>
      <c r="Z8" s="12">
        <f>[4]Novembro!$B$29</f>
        <v>28.833333333333339</v>
      </c>
      <c r="AA8" s="12">
        <f>[4]Novembro!$B$30</f>
        <v>31.078571428571426</v>
      </c>
      <c r="AB8" s="12">
        <f>[4]Novembro!$B$31</f>
        <v>31.271428571428572</v>
      </c>
      <c r="AC8" s="12">
        <f>[4]Novembro!$B$32</f>
        <v>30.614285714285717</v>
      </c>
      <c r="AD8" s="12">
        <f>[4]Novembro!$B$33</f>
        <v>25.246666666666666</v>
      </c>
      <c r="AE8" s="12">
        <f>[4]Novembro!$B$34</f>
        <v>25.724999999999998</v>
      </c>
      <c r="AF8" s="94">
        <f t="shared" ref="AF8" si="2">AVERAGE(B8:AE8)</f>
        <v>28.511648587523595</v>
      </c>
      <c r="AH8" t="s">
        <v>47</v>
      </c>
    </row>
    <row r="9" spans="1:35" x14ac:dyDescent="0.2">
      <c r="A9" s="59" t="s">
        <v>167</v>
      </c>
      <c r="B9" s="12" t="str">
        <f>[5]Novembro!$B$5</f>
        <v>*</v>
      </c>
      <c r="C9" s="12" t="str">
        <f>[5]Novembro!$B$6</f>
        <v>*</v>
      </c>
      <c r="D9" s="12" t="str">
        <f>[5]Novembro!$B$7</f>
        <v>*</v>
      </c>
      <c r="E9" s="12" t="str">
        <f>[5]Novembro!$B$8</f>
        <v>*</v>
      </c>
      <c r="F9" s="12" t="str">
        <f>[5]Novembro!$B$9</f>
        <v>*</v>
      </c>
      <c r="G9" s="12" t="str">
        <f>[5]Novembro!$B$10</f>
        <v>*</v>
      </c>
      <c r="H9" s="12" t="str">
        <f>[5]Novembro!$B$11</f>
        <v>*</v>
      </c>
      <c r="I9" s="12" t="str">
        <f>[5]Novembro!$B$12</f>
        <v>*</v>
      </c>
      <c r="J9" s="12" t="str">
        <f>[5]Novembro!$B$13</f>
        <v>*</v>
      </c>
      <c r="K9" s="12" t="str">
        <f>[5]Novembro!$B$14</f>
        <v>*</v>
      </c>
      <c r="L9" s="12" t="str">
        <f>[5]Novembro!$B$15</f>
        <v>*</v>
      </c>
      <c r="M9" s="12" t="str">
        <f>[5]Novembro!$B$16</f>
        <v>*</v>
      </c>
      <c r="N9" s="12" t="str">
        <f>[5]Novembro!$B$17</f>
        <v>*</v>
      </c>
      <c r="O9" s="12" t="str">
        <f>[5]Novembro!$B$18</f>
        <v>*</v>
      </c>
      <c r="P9" s="12" t="str">
        <f>[5]Novembro!$B$19</f>
        <v>*</v>
      </c>
      <c r="Q9" s="12" t="str">
        <f>[5]Novembro!$B$20</f>
        <v>*</v>
      </c>
      <c r="R9" s="12" t="str">
        <f>[5]Novembro!$B$21</f>
        <v>*</v>
      </c>
      <c r="S9" s="12" t="str">
        <f>[5]Novembro!$B$22</f>
        <v>*</v>
      </c>
      <c r="T9" s="12" t="str">
        <f>[5]Novembro!$B$23</f>
        <v>*</v>
      </c>
      <c r="U9" s="12" t="str">
        <f>[5]Novembro!$B$24</f>
        <v>*</v>
      </c>
      <c r="V9" s="12" t="str">
        <f>[5]Novembro!$B$25</f>
        <v>*</v>
      </c>
      <c r="W9" s="12" t="str">
        <f>[5]Novembro!$B$26</f>
        <v>*</v>
      </c>
      <c r="X9" s="12" t="str">
        <f>[5]Novembro!$B$27</f>
        <v>*</v>
      </c>
      <c r="Y9" s="12" t="str">
        <f>[5]Novembro!$B$28</f>
        <v>*</v>
      </c>
      <c r="Z9" s="12" t="str">
        <f>[5]Novembro!$B$29</f>
        <v>*</v>
      </c>
      <c r="AA9" s="12" t="str">
        <f>[5]Novembro!$B$30</f>
        <v>*</v>
      </c>
      <c r="AB9" s="12" t="str">
        <f>[5]Novembro!$B$31</f>
        <v>*</v>
      </c>
      <c r="AC9" s="12" t="str">
        <f>[5]Novembro!$B$32</f>
        <v>*</v>
      </c>
      <c r="AD9" s="12" t="str">
        <f>[5]Novembro!$B$33</f>
        <v>*</v>
      </c>
      <c r="AE9" s="12" t="str">
        <f>[5]Novembro!$B$34</f>
        <v>*</v>
      </c>
      <c r="AF9" s="94" t="s">
        <v>227</v>
      </c>
    </row>
    <row r="10" spans="1:35" x14ac:dyDescent="0.2">
      <c r="A10" s="59" t="s">
        <v>111</v>
      </c>
      <c r="B10" s="12">
        <f>[6]Novembro!$B$5</f>
        <v>23.808333333333337</v>
      </c>
      <c r="C10" s="12">
        <f>[6]Novembro!$B$6</f>
        <v>23.179166666666671</v>
      </c>
      <c r="D10" s="12">
        <f>[6]Novembro!$B$7</f>
        <v>24.845833333333342</v>
      </c>
      <c r="E10" s="12">
        <f>[6]Novembro!$B$8</f>
        <v>23.487500000000001</v>
      </c>
      <c r="F10" s="12">
        <f>[6]Novembro!$B$9</f>
        <v>23.504166666666666</v>
      </c>
      <c r="G10" s="12">
        <f>[6]Novembro!$B$10</f>
        <v>25.120833333333337</v>
      </c>
      <c r="H10" s="12">
        <f>[6]Novembro!$B$11</f>
        <v>24.5625</v>
      </c>
      <c r="I10" s="12">
        <f>[6]Novembro!$B$12</f>
        <v>21.908333333333331</v>
      </c>
      <c r="J10" s="12">
        <f>[6]Novembro!$B$13</f>
        <v>21.487500000000001</v>
      </c>
      <c r="K10" s="12">
        <f>[6]Novembro!$B$14</f>
        <v>24.208333333333329</v>
      </c>
      <c r="L10" s="12">
        <f>[6]Novembro!$B$15</f>
        <v>26.058333333333334</v>
      </c>
      <c r="M10" s="12">
        <f>[6]Novembro!$B$16</f>
        <v>26.983333333333331</v>
      </c>
      <c r="N10" s="12">
        <f>[6]Novembro!$B$17</f>
        <v>27.391666666666676</v>
      </c>
      <c r="O10" s="12">
        <f>[6]Novembro!$B$18</f>
        <v>24.941666666666674</v>
      </c>
      <c r="P10" s="12">
        <f>[6]Novembro!$B$19</f>
        <v>24.825000000000003</v>
      </c>
      <c r="Q10" s="12">
        <f>[6]Novembro!$B$20</f>
        <v>24.200000000000003</v>
      </c>
      <c r="R10" s="12">
        <f>[6]Novembro!$B$21</f>
        <v>23.495833333333341</v>
      </c>
      <c r="S10" s="12">
        <f>[6]Novembro!$B$22</f>
        <v>23.170833333333334</v>
      </c>
      <c r="T10" s="12">
        <f>[6]Novembro!$B$23</f>
        <v>20.474999999999998</v>
      </c>
      <c r="U10" s="12">
        <f>[6]Novembro!$B$24</f>
        <v>22.883333333333329</v>
      </c>
      <c r="V10" s="12">
        <f>[6]Novembro!$B$25</f>
        <v>24.887500000000003</v>
      </c>
      <c r="W10" s="12">
        <f>[6]Novembro!$B$26</f>
        <v>23.695833333333336</v>
      </c>
      <c r="X10" s="12">
        <f>[6]Novembro!$B$27</f>
        <v>21.849999999999998</v>
      </c>
      <c r="Y10" s="12">
        <f>[6]Novembro!$B$28</f>
        <v>22.55</v>
      </c>
      <c r="Z10" s="12">
        <f>[6]Novembro!$B$29</f>
        <v>24.016666666666669</v>
      </c>
      <c r="AA10" s="12">
        <f>[6]Novembro!$B$30</f>
        <v>25.841666666666669</v>
      </c>
      <c r="AB10" s="12">
        <f>[6]Novembro!$B$31</f>
        <v>26.600000000000005</v>
      </c>
      <c r="AC10" s="12">
        <f>[6]Novembro!$B$32</f>
        <v>25.729166666666668</v>
      </c>
      <c r="AD10" s="12">
        <f>[6]Novembro!$B$33</f>
        <v>23.361111111111111</v>
      </c>
      <c r="AE10" s="12" t="str">
        <f>[6]Novembro!$B$34</f>
        <v>*</v>
      </c>
      <c r="AF10" s="94">
        <f>AVERAGE(B10:AE10)</f>
        <v>24.105842911877396</v>
      </c>
      <c r="AH10" t="s">
        <v>47</v>
      </c>
    </row>
    <row r="11" spans="1:35" x14ac:dyDescent="0.2">
      <c r="A11" s="59" t="s">
        <v>64</v>
      </c>
      <c r="B11" s="12">
        <f>[7]Novembro!$B$5</f>
        <v>21.887500000000003</v>
      </c>
      <c r="C11" s="12">
        <f>[7]Novembro!$B$6</f>
        <v>24.650000000000002</v>
      </c>
      <c r="D11" s="12">
        <f>[7]Novembro!$B$7</f>
        <v>28.454166666666669</v>
      </c>
      <c r="E11" s="12">
        <f>[7]Novembro!$B$8</f>
        <v>24.775000000000006</v>
      </c>
      <c r="F11" s="12">
        <f>[7]Novembro!$B$9</f>
        <v>25.216666666666669</v>
      </c>
      <c r="G11" s="12">
        <f>[7]Novembro!$B$10</f>
        <v>25.05</v>
      </c>
      <c r="H11" s="12">
        <f>[7]Novembro!$B$11</f>
        <v>25.3</v>
      </c>
      <c r="I11" s="12">
        <f>[7]Novembro!$B$12</f>
        <v>23.112500000000001</v>
      </c>
      <c r="J11" s="12">
        <f>[7]Novembro!$B$13</f>
        <v>22.954166666666666</v>
      </c>
      <c r="K11" s="12">
        <f>[7]Novembro!$B$14</f>
        <v>23.233333333333331</v>
      </c>
      <c r="L11" s="12">
        <f>[7]Novembro!$B$15</f>
        <v>26.683333333333341</v>
      </c>
      <c r="M11" s="12">
        <f>[7]Novembro!$B$16</f>
        <v>28.612499999999994</v>
      </c>
      <c r="N11" s="12">
        <f>[7]Novembro!$B$17</f>
        <v>29.887499999999999</v>
      </c>
      <c r="O11" s="12">
        <f>[7]Novembro!$B$18</f>
        <v>27.566666666666666</v>
      </c>
      <c r="P11" s="12">
        <f>[7]Novembro!$B$19</f>
        <v>26.620833333333334</v>
      </c>
      <c r="Q11" s="12">
        <f>[7]Novembro!$B$20</f>
        <v>28.287499999999998</v>
      </c>
      <c r="R11" s="12">
        <f>[7]Novembro!$B$21</f>
        <v>25.233333333333334</v>
      </c>
      <c r="S11" s="12">
        <f>[7]Novembro!$B$22</f>
        <v>24.650000000000002</v>
      </c>
      <c r="T11" s="12">
        <f>[7]Novembro!$B$23</f>
        <v>22.320833333333329</v>
      </c>
      <c r="U11" s="12">
        <f>[7]Novembro!$B$24</f>
        <v>23.554166666666664</v>
      </c>
      <c r="V11" s="12">
        <f>[7]Novembro!$B$25</f>
        <v>24.650000000000002</v>
      </c>
      <c r="W11" s="12">
        <f>[7]Novembro!$B$26</f>
        <v>26.329166666666669</v>
      </c>
      <c r="X11" s="12">
        <f>[7]Novembro!$B$27</f>
        <v>24.7</v>
      </c>
      <c r="Y11" s="12">
        <f>[7]Novembro!$B$28</f>
        <v>23.925000000000001</v>
      </c>
      <c r="Z11" s="12">
        <f>[7]Novembro!$B$29</f>
        <v>25.779166666666669</v>
      </c>
      <c r="AA11" s="12">
        <f>[7]Novembro!$B$30</f>
        <v>26.5625</v>
      </c>
      <c r="AB11" s="12">
        <f>[7]Novembro!$B$31</f>
        <v>26.266666666666666</v>
      </c>
      <c r="AC11" s="12">
        <f>[7]Novembro!$B$32</f>
        <v>28.108333333333338</v>
      </c>
      <c r="AD11" s="12">
        <f>[7]Novembro!$B$33</f>
        <v>26.987500000000001</v>
      </c>
      <c r="AE11" s="12">
        <f>[7]Novembro!$B$34</f>
        <v>26.662500000000005</v>
      </c>
      <c r="AF11" s="94">
        <f t="shared" ref="AF11:AF12" si="3">AVERAGE(B11:AE11)</f>
        <v>25.600694444444446</v>
      </c>
    </row>
    <row r="12" spans="1:35" x14ac:dyDescent="0.2">
      <c r="A12" s="59" t="s">
        <v>41</v>
      </c>
      <c r="B12" s="12">
        <f>[8]Novembro!$B$5</f>
        <v>22.887499999999999</v>
      </c>
      <c r="C12" s="12">
        <f>[8]Novembro!$B$6</f>
        <v>24.941666666666666</v>
      </c>
      <c r="D12" s="12">
        <f>[8]Novembro!$B$7</f>
        <v>27.379166666666663</v>
      </c>
      <c r="E12" s="12">
        <f>[8]Novembro!$B$8</f>
        <v>25.766666666666669</v>
      </c>
      <c r="F12" s="12">
        <f>[8]Novembro!$B$9</f>
        <v>25.129166666666666</v>
      </c>
      <c r="G12" s="12">
        <f>[8]Novembro!$B$10</f>
        <v>25.137499999999999</v>
      </c>
      <c r="H12" s="12">
        <f>[8]Novembro!$B$11</f>
        <v>25.820833333333336</v>
      </c>
      <c r="I12" s="12">
        <f>[8]Novembro!$B$12</f>
        <v>25.241666666666674</v>
      </c>
      <c r="J12" s="12">
        <f>[8]Novembro!$B$13</f>
        <v>25.683333333333334</v>
      </c>
      <c r="K12" s="12">
        <f>[8]Novembro!$B$14</f>
        <v>25.5</v>
      </c>
      <c r="L12" s="12">
        <f>[8]Novembro!$B$15</f>
        <v>28.279166666666665</v>
      </c>
      <c r="M12" s="12">
        <f>[8]Novembro!$B$16</f>
        <v>29.033333333333335</v>
      </c>
      <c r="N12" s="12">
        <f>[8]Novembro!$B$17</f>
        <v>27.670833333333334</v>
      </c>
      <c r="O12" s="12">
        <f>[8]Novembro!$B$18</f>
        <v>25.516666666666662</v>
      </c>
      <c r="P12" s="12">
        <f>[8]Novembro!$B$19</f>
        <v>25.187500000000004</v>
      </c>
      <c r="Q12" s="12">
        <f>[8]Novembro!$B$20</f>
        <v>27.370833333333337</v>
      </c>
      <c r="R12" s="12">
        <f>[8]Novembro!$B$21</f>
        <v>26.799999999999997</v>
      </c>
      <c r="S12" s="12">
        <f>[8]Novembro!$B$22</f>
        <v>24.466666666666669</v>
      </c>
      <c r="T12" s="12">
        <f>[8]Novembro!$B$23</f>
        <v>23.266666666666666</v>
      </c>
      <c r="U12" s="12">
        <f>[8]Novembro!$B$24</f>
        <v>24.875</v>
      </c>
      <c r="V12" s="12">
        <f>[8]Novembro!$B$25</f>
        <v>26.150000000000002</v>
      </c>
      <c r="W12" s="12">
        <f>[8]Novembro!$B$26</f>
        <v>27.495833333333334</v>
      </c>
      <c r="X12" s="12">
        <f>[8]Novembro!$B$27</f>
        <v>24.4375</v>
      </c>
      <c r="Y12" s="12">
        <f>[8]Novembro!$B$28</f>
        <v>23.070833333333336</v>
      </c>
      <c r="Z12" s="12">
        <f>[8]Novembro!$B$29</f>
        <v>23.891666666666666</v>
      </c>
      <c r="AA12" s="12">
        <f>[8]Novembro!$B$30</f>
        <v>26.516666666666666</v>
      </c>
      <c r="AB12" s="12">
        <f>[8]Novembro!$B$31</f>
        <v>28.012499999999999</v>
      </c>
      <c r="AC12" s="12">
        <f>[8]Novembro!$B$32</f>
        <v>24.716666666666665</v>
      </c>
      <c r="AD12" s="12">
        <f>[8]Novembro!$B$33</f>
        <v>25.524999999999991</v>
      </c>
      <c r="AE12" s="12">
        <f>[8]Novembro!$B$34</f>
        <v>24.450000000000003</v>
      </c>
      <c r="AF12" s="94">
        <f t="shared" si="3"/>
        <v>25.674027777777777</v>
      </c>
    </row>
    <row r="13" spans="1:35" x14ac:dyDescent="0.2">
      <c r="A13" s="59" t="s">
        <v>114</v>
      </c>
      <c r="B13" s="12">
        <f>[9]Novembro!$B$5</f>
        <v>22.474999999999998</v>
      </c>
      <c r="C13" s="12">
        <f>[9]Novembro!$B$6</f>
        <v>24.191666666666663</v>
      </c>
      <c r="D13" s="12">
        <f>[9]Novembro!$B$7</f>
        <v>27.295833333333334</v>
      </c>
      <c r="E13" s="12">
        <f>[9]Novembro!$B$8</f>
        <v>24.370833333333337</v>
      </c>
      <c r="F13" s="12">
        <f>[9]Novembro!$B$9</f>
        <v>25.108333333333331</v>
      </c>
      <c r="G13" s="12">
        <f>[9]Novembro!$B$10</f>
        <v>24.908333333333342</v>
      </c>
      <c r="H13" s="12">
        <f>[9]Novembro!$B$11</f>
        <v>25.125000000000004</v>
      </c>
      <c r="I13" s="12">
        <f>[9]Novembro!$B$12</f>
        <v>25.520833333333339</v>
      </c>
      <c r="J13" s="12">
        <f>[9]Novembro!$B$13</f>
        <v>24.762500000000003</v>
      </c>
      <c r="K13" s="12">
        <f>[9]Novembro!$B$14</f>
        <v>25.9375</v>
      </c>
      <c r="L13" s="12">
        <f>[9]Novembro!$B$15</f>
        <v>27.962499999999995</v>
      </c>
      <c r="M13" s="12">
        <f>[9]Novembro!$B$16</f>
        <v>29.579166666666662</v>
      </c>
      <c r="N13" s="12">
        <f>[9]Novembro!$B$17</f>
        <v>28.941666666666663</v>
      </c>
      <c r="O13" s="12">
        <f>[9]Novembro!$B$18</f>
        <v>26.066666666666663</v>
      </c>
      <c r="P13" s="12">
        <f>[9]Novembro!$B$19</f>
        <v>25.487499999999994</v>
      </c>
      <c r="Q13" s="12">
        <f>[9]Novembro!$B$20</f>
        <v>26.64782608695652</v>
      </c>
      <c r="R13" s="12">
        <f>[9]Novembro!$B$21</f>
        <v>25.979166666666671</v>
      </c>
      <c r="S13" s="12">
        <f>[9]Novembro!$B$22</f>
        <v>23.987499999999994</v>
      </c>
      <c r="T13" s="12">
        <f>[9]Novembro!$B$23</f>
        <v>22.616666666666664</v>
      </c>
      <c r="U13" s="12">
        <f>[9]Novembro!$B$24</f>
        <v>25.029166666666658</v>
      </c>
      <c r="V13" s="12">
        <f>[9]Novembro!$B$25</f>
        <v>25.962500000000002</v>
      </c>
      <c r="W13" s="12">
        <f>[9]Novembro!$B$26</f>
        <v>26.750000000000004</v>
      </c>
      <c r="X13" s="12">
        <f>[9]Novembro!$B$27</f>
        <v>23.86666666666666</v>
      </c>
      <c r="Y13" s="12">
        <f>[9]Novembro!$B$28</f>
        <v>23.745833333333341</v>
      </c>
      <c r="Z13" s="12">
        <f>[9]Novembro!$B$29</f>
        <v>24.495833333333341</v>
      </c>
      <c r="AA13" s="12">
        <f>[9]Novembro!$B$30</f>
        <v>26.912499999999998</v>
      </c>
      <c r="AB13" s="12">
        <f>[9]Novembro!$B$31</f>
        <v>28.633333333333329</v>
      </c>
      <c r="AC13" s="12">
        <f>[9]Novembro!$B$32</f>
        <v>26.033333333333331</v>
      </c>
      <c r="AD13" s="12">
        <f>[9]Novembro!$B$33</f>
        <v>24.133333333333336</v>
      </c>
      <c r="AE13" s="12">
        <f>[9]Novembro!$B$34</f>
        <v>23.95</v>
      </c>
      <c r="AF13" s="94">
        <f>AVERAGE(B13:AE13)</f>
        <v>25.549233091787446</v>
      </c>
    </row>
    <row r="14" spans="1:35" x14ac:dyDescent="0.2">
      <c r="A14" s="59" t="s">
        <v>118</v>
      </c>
      <c r="B14" s="12">
        <f>[10]Novembro!$B$5</f>
        <v>22.570833333333336</v>
      </c>
      <c r="C14" s="12">
        <f>[10]Novembro!$B$6</f>
        <v>24.920833333333331</v>
      </c>
      <c r="D14" s="12">
        <f>[10]Novembro!$B$7</f>
        <v>28.345833333333342</v>
      </c>
      <c r="E14" s="12">
        <f>[10]Novembro!$B$8</f>
        <v>25.208333333333339</v>
      </c>
      <c r="F14" s="12">
        <f>[10]Novembro!$B$9</f>
        <v>25.495833333333337</v>
      </c>
      <c r="G14" s="12">
        <f>[10]Novembro!$B$10</f>
        <v>25.754166666666663</v>
      </c>
      <c r="H14" s="12">
        <f>[10]Novembro!$B$11</f>
        <v>26.233333333333334</v>
      </c>
      <c r="I14" s="12">
        <f>[10]Novembro!$B$12</f>
        <v>23</v>
      </c>
      <c r="J14" s="12">
        <f>[10]Novembro!$B$13</f>
        <v>22.641666666666669</v>
      </c>
      <c r="K14" s="12">
        <f>[10]Novembro!$B$14</f>
        <v>23.262499999999999</v>
      </c>
      <c r="L14" s="12">
        <f>[10]Novembro!$B$15</f>
        <v>26.925000000000001</v>
      </c>
      <c r="M14" s="12">
        <f>[10]Novembro!$B$16</f>
        <v>28.666666666666668</v>
      </c>
      <c r="N14" s="12">
        <f>[10]Novembro!$B$17</f>
        <v>28.933333333333334</v>
      </c>
      <c r="O14" s="12">
        <f>[10]Novembro!$B$18</f>
        <v>26.920833333333338</v>
      </c>
      <c r="P14" s="12">
        <f>[10]Novembro!$B$19</f>
        <v>26.541666666666668</v>
      </c>
      <c r="Q14" s="12">
        <f>[10]Novembro!$B$20</f>
        <v>27.383333333333329</v>
      </c>
      <c r="R14" s="12">
        <f>[10]Novembro!$B$21</f>
        <v>24.520833333333339</v>
      </c>
      <c r="S14" s="12">
        <f>[10]Novembro!$B$22</f>
        <v>25.095833333333328</v>
      </c>
      <c r="T14" s="12">
        <f>[10]Novembro!$B$23</f>
        <v>22.645833333333332</v>
      </c>
      <c r="U14" s="12">
        <f>[10]Novembro!$B$24</f>
        <v>23.658333333333335</v>
      </c>
      <c r="V14" s="12">
        <f>[10]Novembro!$B$25</f>
        <v>24.954166666666666</v>
      </c>
      <c r="W14" s="12">
        <f>[10]Novembro!$B$26</f>
        <v>26.741666666666671</v>
      </c>
      <c r="X14" s="12">
        <f>[10]Novembro!$B$27</f>
        <v>24.1875</v>
      </c>
      <c r="Y14" s="12">
        <f>[10]Novembro!$B$28</f>
        <v>24.037499999999998</v>
      </c>
      <c r="Z14" s="12">
        <f>[10]Novembro!$B$29</f>
        <v>25.599999999999994</v>
      </c>
      <c r="AA14" s="12">
        <f>[10]Novembro!$B$30</f>
        <v>26.366666666666664</v>
      </c>
      <c r="AB14" s="12">
        <f>[10]Novembro!$B$31</f>
        <v>26.662499999999991</v>
      </c>
      <c r="AC14" s="12">
        <f>[10]Novembro!$B$32</f>
        <v>27.724999999999994</v>
      </c>
      <c r="AD14" s="12">
        <f>[10]Novembro!$B$33</f>
        <v>26.491666666666664</v>
      </c>
      <c r="AE14" s="12">
        <f>[10]Novembro!$B$34</f>
        <v>26.345833333333331</v>
      </c>
      <c r="AF14" s="94">
        <f>AVERAGE(B14:AE14)</f>
        <v>25.594583333333336</v>
      </c>
    </row>
    <row r="15" spans="1:35" x14ac:dyDescent="0.2">
      <c r="A15" s="59" t="s">
        <v>121</v>
      </c>
      <c r="B15" s="12">
        <f>[11]Novembro!$B$5</f>
        <v>19.620833333333334</v>
      </c>
      <c r="C15" s="12">
        <f>[11]Novembro!$B$6</f>
        <v>23.429166666666671</v>
      </c>
      <c r="D15" s="12">
        <f>[11]Novembro!$B$7</f>
        <v>26.466666666666669</v>
      </c>
      <c r="E15" s="12">
        <f>[11]Novembro!$B$8</f>
        <v>23.345833333333331</v>
      </c>
      <c r="F15" s="12">
        <f>[11]Novembro!$B$9</f>
        <v>25.095833333333331</v>
      </c>
      <c r="G15" s="12">
        <f>[11]Novembro!$B$10</f>
        <v>24.791666666666668</v>
      </c>
      <c r="H15" s="12">
        <f>[11]Novembro!$B$11</f>
        <v>25.025000000000002</v>
      </c>
      <c r="I15" s="12">
        <f>[11]Novembro!$B$12</f>
        <v>24.737500000000008</v>
      </c>
      <c r="J15" s="12">
        <f>[11]Novembro!$B$13</f>
        <v>22.799999999999994</v>
      </c>
      <c r="K15" s="12">
        <f>[11]Novembro!$B$14</f>
        <v>22.758333333333336</v>
      </c>
      <c r="L15" s="12">
        <f>[11]Novembro!$B$15</f>
        <v>26.591666666666665</v>
      </c>
      <c r="M15" s="12">
        <f>[11]Novembro!$B$16</f>
        <v>28.929166666666664</v>
      </c>
      <c r="N15" s="12">
        <f>[11]Novembro!$B$17</f>
        <v>28.791666666666661</v>
      </c>
      <c r="O15" s="12">
        <f>[11]Novembro!$B$18</f>
        <v>25.170833333333331</v>
      </c>
      <c r="P15" s="12">
        <f>[11]Novembro!$B$19</f>
        <v>25.174999999999997</v>
      </c>
      <c r="Q15" s="12">
        <f>[11]Novembro!$B$20</f>
        <v>25.000000000000004</v>
      </c>
      <c r="R15" s="12">
        <f>[11]Novembro!$B$21</f>
        <v>25.245833333333334</v>
      </c>
      <c r="S15" s="12">
        <f>[11]Novembro!$B$22</f>
        <v>23.595833333333328</v>
      </c>
      <c r="T15" s="12">
        <f>[11]Novembro!$B$23</f>
        <v>22.054166666666664</v>
      </c>
      <c r="U15" s="12">
        <f>[11]Novembro!$B$24</f>
        <v>23.483333333333331</v>
      </c>
      <c r="V15" s="12">
        <f>[11]Novembro!$B$25</f>
        <v>24.487499999999997</v>
      </c>
      <c r="W15" s="12">
        <f>[11]Novembro!$B$26</f>
        <v>25.854166666666668</v>
      </c>
      <c r="X15" s="12">
        <f>[11]Novembro!$B$27</f>
        <v>22.866666666666671</v>
      </c>
      <c r="Y15" s="12">
        <f>[11]Novembro!$B$28</f>
        <v>22.274999999999995</v>
      </c>
      <c r="Z15" s="12">
        <f>[11]Novembro!$B$29</f>
        <v>22.600000000000005</v>
      </c>
      <c r="AA15" s="12">
        <f>[11]Novembro!$B$30</f>
        <v>25.908333333333331</v>
      </c>
      <c r="AB15" s="12">
        <f>[11]Novembro!$B$31</f>
        <v>26.558333333333334</v>
      </c>
      <c r="AC15" s="12">
        <f>[11]Novembro!$B$32</f>
        <v>26.079166666666669</v>
      </c>
      <c r="AD15" s="12">
        <f>[11]Novembro!$B$33</f>
        <v>23.674999999999997</v>
      </c>
      <c r="AE15" s="12">
        <f>[11]Novembro!$B$34</f>
        <v>24.512500000000003</v>
      </c>
      <c r="AF15" s="94">
        <f t="shared" ref="AF15:AF23" si="4">AVERAGE(B15:AE15)</f>
        <v>24.564166666666662</v>
      </c>
      <c r="AH15" t="s">
        <v>47</v>
      </c>
    </row>
    <row r="16" spans="1:35" x14ac:dyDescent="0.2">
      <c r="A16" s="59" t="s">
        <v>168</v>
      </c>
      <c r="B16" s="12">
        <f>[12]Novembro!$B$5</f>
        <v>25.266666666666662</v>
      </c>
      <c r="C16" s="12">
        <f>[12]Novembro!$B$6</f>
        <v>23.879166666666674</v>
      </c>
      <c r="D16" s="12">
        <f>[12]Novembro!$B$7</f>
        <v>25.487500000000001</v>
      </c>
      <c r="E16" s="12">
        <f>[12]Novembro!$B$8</f>
        <v>23.933333333333337</v>
      </c>
      <c r="F16" s="12">
        <f>[12]Novembro!$B$9</f>
        <v>24.558333333333334</v>
      </c>
      <c r="G16" s="12">
        <f>[12]Novembro!$B$10</f>
        <v>25.566666666666663</v>
      </c>
      <c r="H16" s="12">
        <f>[12]Novembro!$B$11</f>
        <v>24.258333333333329</v>
      </c>
      <c r="I16" s="12">
        <f>[12]Novembro!$B$12</f>
        <v>22.520833333333332</v>
      </c>
      <c r="J16" s="12">
        <f>[12]Novembro!$B$13</f>
        <v>22.125</v>
      </c>
      <c r="K16" s="12">
        <f>[12]Novembro!$B$14</f>
        <v>24.762499999999999</v>
      </c>
      <c r="L16" s="12">
        <f>[12]Novembro!$B$15</f>
        <v>26.729166666666661</v>
      </c>
      <c r="M16" s="12">
        <f>[12]Novembro!$B$16</f>
        <v>27.504347826086953</v>
      </c>
      <c r="N16" s="12">
        <f>[12]Novembro!$B$17</f>
        <v>28.134782608695648</v>
      </c>
      <c r="O16" s="12">
        <f>[12]Novembro!$B$18</f>
        <v>25.38695652173913</v>
      </c>
      <c r="P16" s="12">
        <f>[12]Novembro!$B$19</f>
        <v>25.065217391304348</v>
      </c>
      <c r="Q16" s="12">
        <f>[12]Novembro!$B$20</f>
        <v>24.762499999999999</v>
      </c>
      <c r="R16" s="12">
        <f>[12]Novembro!$B$21</f>
        <v>24.029166666666669</v>
      </c>
      <c r="S16" s="12">
        <f>[12]Novembro!$B$22</f>
        <v>23.820833333333336</v>
      </c>
      <c r="T16" s="12">
        <f>[12]Novembro!$B$23</f>
        <v>20.662500000000001</v>
      </c>
      <c r="U16" s="12">
        <f>[12]Novembro!$B$24</f>
        <v>23.552173913043479</v>
      </c>
      <c r="V16" s="12">
        <f>[12]Novembro!$B$25</f>
        <v>25.308333333333334</v>
      </c>
      <c r="W16" s="12">
        <f>[12]Novembro!$B$26</f>
        <v>24.309090909090912</v>
      </c>
      <c r="X16" s="12">
        <f>[12]Novembro!$B$27</f>
        <v>22.286363636363635</v>
      </c>
      <c r="Y16" s="12">
        <f>[12]Novembro!$B$28</f>
        <v>23.566666666666663</v>
      </c>
      <c r="Z16" s="12">
        <f>[12]Novembro!$B$29</f>
        <v>24.995833333333337</v>
      </c>
      <c r="AA16" s="12">
        <f>[12]Novembro!$B$30</f>
        <v>27.004347826086956</v>
      </c>
      <c r="AB16" s="12">
        <f>[12]Novembro!$B$31</f>
        <v>27.356521739130436</v>
      </c>
      <c r="AC16" s="12">
        <f>[12]Novembro!$B$32</f>
        <v>26.704166666666666</v>
      </c>
      <c r="AD16" s="12">
        <f>[12]Novembro!$B$33</f>
        <v>23.887500000000003</v>
      </c>
      <c r="AE16" s="12">
        <f>[12]Novembro!$B$34</f>
        <v>23.191666666666666</v>
      </c>
      <c r="AF16" s="94">
        <f t="shared" si="4"/>
        <v>24.687215634606943</v>
      </c>
      <c r="AI16" s="13" t="s">
        <v>47</v>
      </c>
    </row>
    <row r="17" spans="1:37" x14ac:dyDescent="0.2">
      <c r="A17" s="59" t="s">
        <v>2</v>
      </c>
      <c r="B17" s="12">
        <f>[13]Novembro!$B$5</f>
        <v>23.958333333333339</v>
      </c>
      <c r="C17" s="12">
        <f>[13]Novembro!$B$6</f>
        <v>23.541666666666668</v>
      </c>
      <c r="D17" s="12">
        <f>[13]Novembro!$B$7</f>
        <v>25.608333333333334</v>
      </c>
      <c r="E17" s="12">
        <f>[13]Novembro!$B$8</f>
        <v>23.170833333333334</v>
      </c>
      <c r="F17" s="12">
        <f>[13]Novembro!$B$9</f>
        <v>23.545833333333334</v>
      </c>
      <c r="G17" s="12">
        <f>[13]Novembro!$B$10</f>
        <v>26.05</v>
      </c>
      <c r="H17" s="12">
        <f>[13]Novembro!$B$11</f>
        <v>25.566666666666666</v>
      </c>
      <c r="I17" s="12">
        <f>[13]Novembro!$B$12</f>
        <v>23.941666666666663</v>
      </c>
      <c r="J17" s="12">
        <f>[13]Novembro!$B$13</f>
        <v>21.975000000000005</v>
      </c>
      <c r="K17" s="12">
        <f>[13]Novembro!$B$14</f>
        <v>24.541666666666668</v>
      </c>
      <c r="L17" s="12">
        <f>[13]Novembro!$B$15</f>
        <v>26.900000000000002</v>
      </c>
      <c r="M17" s="12">
        <f>[13]Novembro!$B$16</f>
        <v>28.412499999999991</v>
      </c>
      <c r="N17" s="12">
        <f>[13]Novembro!$B$17</f>
        <v>29.295833333333334</v>
      </c>
      <c r="O17" s="12">
        <f>[13]Novembro!$B$18</f>
        <v>25.929166666666664</v>
      </c>
      <c r="P17" s="12">
        <f>[13]Novembro!$B$19</f>
        <v>25.424999999999997</v>
      </c>
      <c r="Q17" s="12">
        <f>[13]Novembro!$B$20</f>
        <v>24.570833333333329</v>
      </c>
      <c r="R17" s="12">
        <f>[13]Novembro!$B$21</f>
        <v>25.270833333333332</v>
      </c>
      <c r="S17" s="12">
        <f>[13]Novembro!$B$22</f>
        <v>24.074999999999999</v>
      </c>
      <c r="T17" s="12">
        <f>[13]Novembro!$B$23</f>
        <v>21.504166666666674</v>
      </c>
      <c r="U17" s="12">
        <f>[13]Novembro!$B$24</f>
        <v>23.837500000000006</v>
      </c>
      <c r="V17" s="12">
        <f>[13]Novembro!$B$25</f>
        <v>25.912500000000005</v>
      </c>
      <c r="W17" s="12">
        <f>[13]Novembro!$B$26</f>
        <v>24.662499999999998</v>
      </c>
      <c r="X17" s="12">
        <f>[13]Novembro!$B$27</f>
        <v>22.608333333333334</v>
      </c>
      <c r="Y17" s="12">
        <f>[13]Novembro!$B$28</f>
        <v>23.0625</v>
      </c>
      <c r="Z17" s="12">
        <f>[13]Novembro!$B$29</f>
        <v>24.433333333333334</v>
      </c>
      <c r="AA17" s="12">
        <f>[13]Novembro!$B$30</f>
        <v>27.041666666666668</v>
      </c>
      <c r="AB17" s="12">
        <f>[13]Novembro!$B$31</f>
        <v>27.941666666666663</v>
      </c>
      <c r="AC17" s="12">
        <f>[13]Novembro!$B$32</f>
        <v>27.683333333333341</v>
      </c>
      <c r="AD17" s="12">
        <f>[13]Novembro!$B$33</f>
        <v>24.837499999999991</v>
      </c>
      <c r="AE17" s="12">
        <f>[13]Novembro!$B$34</f>
        <v>23.554166666666664</v>
      </c>
      <c r="AF17" s="94">
        <f t="shared" si="4"/>
        <v>24.961944444444445</v>
      </c>
      <c r="AH17" s="13" t="s">
        <v>47</v>
      </c>
    </row>
    <row r="18" spans="1:37" x14ac:dyDescent="0.2">
      <c r="A18" s="59" t="s">
        <v>3</v>
      </c>
      <c r="B18" s="12">
        <f>[14]Novembro!$B$5</f>
        <v>25.495833333333326</v>
      </c>
      <c r="C18" s="12">
        <f>[14]Novembro!$B$6</f>
        <v>24.329166666666662</v>
      </c>
      <c r="D18" s="12">
        <f>[14]Novembro!$B$7</f>
        <v>25.191666666666663</v>
      </c>
      <c r="E18" s="12">
        <f>[14]Novembro!$B$8</f>
        <v>23.737500000000001</v>
      </c>
      <c r="F18" s="12">
        <f>[14]Novembro!$B$9</f>
        <v>24.529166666666669</v>
      </c>
      <c r="G18" s="12">
        <f>[14]Novembro!$B$10</f>
        <v>24.958333333333332</v>
      </c>
      <c r="H18" s="12">
        <f>[14]Novembro!$B$11</f>
        <v>24.433333333333334</v>
      </c>
      <c r="I18" s="12">
        <f>[14]Novembro!$B$12</f>
        <v>21.820833333333336</v>
      </c>
      <c r="J18" s="12">
        <f>[14]Novembro!$B$13</f>
        <v>21.566666666666663</v>
      </c>
      <c r="K18" s="12">
        <f>[14]Novembro!$B$14</f>
        <v>24.641666666666669</v>
      </c>
      <c r="L18" s="12">
        <f>[14]Novembro!$B$15</f>
        <v>27.070833333333329</v>
      </c>
      <c r="M18" s="12">
        <f>[14]Novembro!$B$16</f>
        <v>27.658333333333331</v>
      </c>
      <c r="N18" s="12">
        <f>[14]Novembro!$B$17</f>
        <v>28.104166666666668</v>
      </c>
      <c r="O18" s="12">
        <f>[14]Novembro!$B$18</f>
        <v>26.908333333333335</v>
      </c>
      <c r="P18" s="12">
        <f>[14]Novembro!$B$19</f>
        <v>26.208333333333339</v>
      </c>
      <c r="Q18" s="12">
        <f>[14]Novembro!$B$20</f>
        <v>25.020833333333339</v>
      </c>
      <c r="R18" s="12">
        <f>[14]Novembro!$B$21</f>
        <v>23.266666666666666</v>
      </c>
      <c r="S18" s="12">
        <f>[14]Novembro!$B$22</f>
        <v>23.962500000000002</v>
      </c>
      <c r="T18" s="12">
        <f>[14]Novembro!$B$23</f>
        <v>23.512499999999992</v>
      </c>
      <c r="U18" s="12">
        <f>[14]Novembro!$B$24</f>
        <v>23.975000000000005</v>
      </c>
      <c r="V18" s="12">
        <f>[14]Novembro!$B$25</f>
        <v>23.612500000000001</v>
      </c>
      <c r="W18" s="12">
        <f>[14]Novembro!$B$26</f>
        <v>26.112500000000001</v>
      </c>
      <c r="X18" s="12">
        <f>[14]Novembro!$B$27</f>
        <v>25.845833333333328</v>
      </c>
      <c r="Y18" s="12">
        <f>[14]Novembro!$B$28</f>
        <v>24.36666666666666</v>
      </c>
      <c r="Z18" s="12">
        <f>[14]Novembro!$B$29</f>
        <v>25.212500000000002</v>
      </c>
      <c r="AA18" s="12">
        <f>[14]Novembro!$B$30</f>
        <v>25.754166666666663</v>
      </c>
      <c r="AB18" s="12">
        <f>[14]Novembro!$B$31</f>
        <v>26.045833333333331</v>
      </c>
      <c r="AC18" s="12">
        <f>[14]Novembro!$B$32</f>
        <v>26.837500000000006</v>
      </c>
      <c r="AD18" s="12">
        <f>[14]Novembro!$B$33</f>
        <v>25.583333333333332</v>
      </c>
      <c r="AE18" s="12">
        <f>[14]Novembro!$B$34</f>
        <v>24.525000000000002</v>
      </c>
      <c r="AF18" s="94">
        <f t="shared" si="4"/>
        <v>25.009583333333328</v>
      </c>
      <c r="AG18" s="13" t="s">
        <v>47</v>
      </c>
      <c r="AH18" s="13" t="s">
        <v>47</v>
      </c>
    </row>
    <row r="19" spans="1:37" x14ac:dyDescent="0.2">
      <c r="A19" s="59" t="s">
        <v>4</v>
      </c>
      <c r="B19" s="12">
        <f>[15]Novembro!$B$5</f>
        <v>23.400000000000002</v>
      </c>
      <c r="C19" s="12">
        <f>[15]Novembro!$B$6</f>
        <v>22.154166666666669</v>
      </c>
      <c r="D19" s="12">
        <f>[15]Novembro!$B$7</f>
        <v>22.829166666666666</v>
      </c>
      <c r="E19" s="12">
        <f>[15]Novembro!$B$8</f>
        <v>21.637499999999999</v>
      </c>
      <c r="F19" s="12">
        <f>[15]Novembro!$B$9</f>
        <v>22.366666666666664</v>
      </c>
      <c r="G19" s="12">
        <f>[15]Novembro!$B$10</f>
        <v>23.429166666666671</v>
      </c>
      <c r="H19" s="12">
        <f>[15]Novembro!$B$11</f>
        <v>22.912499999999998</v>
      </c>
      <c r="I19" s="12">
        <f>[15]Novembro!$B$12</f>
        <v>21.004166666666666</v>
      </c>
      <c r="J19" s="12">
        <f>[15]Novembro!$B$13</f>
        <v>20.645833333333332</v>
      </c>
      <c r="K19" s="12">
        <f>[15]Novembro!$B$14</f>
        <v>23.433333333333337</v>
      </c>
      <c r="L19" s="12">
        <f>[15]Novembro!$B$15</f>
        <v>24.691666666666663</v>
      </c>
      <c r="M19" s="12">
        <f>[15]Novembro!$B$16</f>
        <v>25.954166666666666</v>
      </c>
      <c r="N19" s="12">
        <f>[15]Novembro!$B$17</f>
        <v>26.262499999999999</v>
      </c>
      <c r="O19" s="12">
        <f>[15]Novembro!$B$18</f>
        <v>25.587499999999991</v>
      </c>
      <c r="P19" s="12">
        <f>[15]Novembro!$B$19</f>
        <v>23.441666666666666</v>
      </c>
      <c r="Q19" s="12">
        <f>[15]Novembro!$B$20</f>
        <v>23.387499999999999</v>
      </c>
      <c r="R19" s="12">
        <f>[15]Novembro!$B$21</f>
        <v>22.779166666666669</v>
      </c>
      <c r="S19" s="12">
        <f>[15]Novembro!$B$22</f>
        <v>22.883333333333329</v>
      </c>
      <c r="T19" s="12">
        <f>[15]Novembro!$B$23</f>
        <v>21.45</v>
      </c>
      <c r="U19" s="12">
        <f>[15]Novembro!$B$24</f>
        <v>21.675000000000001</v>
      </c>
      <c r="V19" s="12">
        <f>[15]Novembro!$B$25</f>
        <v>22.095833333333335</v>
      </c>
      <c r="W19" s="12">
        <f>[15]Novembro!$B$26</f>
        <v>23.683333333333334</v>
      </c>
      <c r="X19" s="12">
        <f>[15]Novembro!$B$27</f>
        <v>22.233333333333334</v>
      </c>
      <c r="Y19" s="12">
        <f>[15]Novembro!$B$28</f>
        <v>22.816666666666666</v>
      </c>
      <c r="Z19" s="12">
        <f>[15]Novembro!$B$29</f>
        <v>22.983333333333334</v>
      </c>
      <c r="AA19" s="12">
        <f>[15]Novembro!$B$30</f>
        <v>24.466666666666672</v>
      </c>
      <c r="AB19" s="12">
        <f>[15]Novembro!$B$31</f>
        <v>24.141666666666669</v>
      </c>
      <c r="AC19" s="12">
        <f>[15]Novembro!$B$32</f>
        <v>24.670833333333334</v>
      </c>
      <c r="AD19" s="12">
        <f>[15]Novembro!$B$33</f>
        <v>22.924999999999997</v>
      </c>
      <c r="AE19" s="12">
        <f>[15]Novembro!$B$34</f>
        <v>23.058333333333334</v>
      </c>
      <c r="AF19" s="94">
        <f t="shared" si="4"/>
        <v>23.166666666666668</v>
      </c>
      <c r="AH19" s="13" t="s">
        <v>47</v>
      </c>
    </row>
    <row r="20" spans="1:37" x14ac:dyDescent="0.2">
      <c r="A20" s="59" t="s">
        <v>5</v>
      </c>
      <c r="B20" s="12">
        <f>[16]Novembro!$B$5</f>
        <v>29.691666666666666</v>
      </c>
      <c r="C20" s="12">
        <f>[16]Novembro!$B$6</f>
        <v>26.912499999999998</v>
      </c>
      <c r="D20" s="12">
        <f>[16]Novembro!$B$7</f>
        <v>29.841666666666672</v>
      </c>
      <c r="E20" s="12">
        <f>[16]Novembro!$B$8</f>
        <v>25.61304347826087</v>
      </c>
      <c r="F20" s="12" t="str">
        <f>[16]Novembro!$B$9</f>
        <v>*</v>
      </c>
      <c r="G20" s="12" t="str">
        <f>[16]Novembro!$B$10</f>
        <v>*</v>
      </c>
      <c r="H20" s="12" t="str">
        <f>[16]Novembro!$B$11</f>
        <v>*</v>
      </c>
      <c r="I20" s="12" t="str">
        <f>[16]Novembro!$B$12</f>
        <v>*</v>
      </c>
      <c r="J20" s="12">
        <f>[16]Novembro!$B$13</f>
        <v>29.074999999999999</v>
      </c>
      <c r="K20" s="12">
        <f>[16]Novembro!$B$14</f>
        <v>28.412499999999994</v>
      </c>
      <c r="L20" s="12">
        <f>[16]Novembro!$B$15</f>
        <v>30.304166666666664</v>
      </c>
      <c r="M20" s="12">
        <f>[16]Novembro!$B$16</f>
        <v>30.829166666666666</v>
      </c>
      <c r="N20" s="12">
        <f>[16]Novembro!$B$17</f>
        <v>29.766666666666666</v>
      </c>
      <c r="O20" s="12" t="str">
        <f>[16]Novembro!$B$18</f>
        <v>*</v>
      </c>
      <c r="P20" s="12" t="str">
        <f>[16]Novembro!$B$19</f>
        <v>*</v>
      </c>
      <c r="Q20" s="12" t="str">
        <f>[16]Novembro!$B$20</f>
        <v>*</v>
      </c>
      <c r="R20" s="12" t="str">
        <f>[16]Novembro!$B$21</f>
        <v>*</v>
      </c>
      <c r="S20" s="12" t="str">
        <f>[16]Novembro!$B$22</f>
        <v>*</v>
      </c>
      <c r="T20" s="12">
        <f>[16]Novembro!$B$23</f>
        <v>24.224999999999998</v>
      </c>
      <c r="U20" s="12">
        <f>[16]Novembro!$B$24</f>
        <v>25.783333333333331</v>
      </c>
      <c r="V20" s="12">
        <f>[16]Novembro!$B$25</f>
        <v>28.274999999999995</v>
      </c>
      <c r="W20" s="12">
        <f>[16]Novembro!$B$26</f>
        <v>26.783333333333335</v>
      </c>
      <c r="X20" s="12">
        <f>[16]Novembro!$B$27</f>
        <v>27.639999999999997</v>
      </c>
      <c r="Y20" s="12" t="str">
        <f>[16]Novembro!$B$28</f>
        <v>*</v>
      </c>
      <c r="Z20" s="12" t="str">
        <f>[16]Novembro!$B$29</f>
        <v>*</v>
      </c>
      <c r="AA20" s="12" t="str">
        <f>[16]Novembro!$B$30</f>
        <v>*</v>
      </c>
      <c r="AB20" s="12" t="str">
        <f>[16]Novembro!$B$31</f>
        <v>*</v>
      </c>
      <c r="AC20" s="12">
        <f>[16]Novembro!$B$32</f>
        <v>28.483333333333331</v>
      </c>
      <c r="AD20" s="12">
        <f>[16]Novembro!$B$33</f>
        <v>25.054166666666671</v>
      </c>
      <c r="AE20" s="12">
        <f>[16]Novembro!$B$34</f>
        <v>25.274999999999995</v>
      </c>
      <c r="AF20" s="94">
        <f t="shared" si="4"/>
        <v>27.76267902813299</v>
      </c>
      <c r="AG20" s="13" t="s">
        <v>47</v>
      </c>
      <c r="AH20" s="13" t="s">
        <v>47</v>
      </c>
    </row>
    <row r="21" spans="1:37" x14ac:dyDescent="0.2">
      <c r="A21" s="59" t="s">
        <v>43</v>
      </c>
      <c r="B21" s="12">
        <f>[17]Novembro!$B$5</f>
        <v>25.283333333333331</v>
      </c>
      <c r="C21" s="12">
        <f>[17]Novembro!$B$6</f>
        <v>24.095833333333335</v>
      </c>
      <c r="D21" s="12">
        <f>[17]Novembro!$B$7</f>
        <v>24.208333333333332</v>
      </c>
      <c r="E21" s="12">
        <f>[17]Novembro!$B$8</f>
        <v>21.579166666666669</v>
      </c>
      <c r="F21" s="12">
        <f>[17]Novembro!$B$9</f>
        <v>22.433333333333326</v>
      </c>
      <c r="G21" s="12">
        <f>[17]Novembro!$B$10</f>
        <v>24.45</v>
      </c>
      <c r="H21" s="12">
        <f>[17]Novembro!$B$11</f>
        <v>23.354166666666668</v>
      </c>
      <c r="I21" s="12">
        <f>[17]Novembro!$B$12</f>
        <v>21.658333333333335</v>
      </c>
      <c r="J21" s="12">
        <f>[17]Novembro!$B$13</f>
        <v>22.200000000000003</v>
      </c>
      <c r="K21" s="12">
        <f>[17]Novembro!$B$14</f>
        <v>24.216666666666665</v>
      </c>
      <c r="L21" s="12">
        <f>[17]Novembro!$B$15</f>
        <v>25.529166666666665</v>
      </c>
      <c r="M21" s="12">
        <f>[17]Novembro!$B$16</f>
        <v>26.100000000000005</v>
      </c>
      <c r="N21" s="12">
        <f>[17]Novembro!$B$17</f>
        <v>25.829166666666676</v>
      </c>
      <c r="O21" s="12">
        <f>[17]Novembro!$B$18</f>
        <v>25.474999999999994</v>
      </c>
      <c r="P21" s="12">
        <f>[17]Novembro!$B$19</f>
        <v>24.233333333333331</v>
      </c>
      <c r="Q21" s="12">
        <f>[17]Novembro!$B$20</f>
        <v>23.041666666666668</v>
      </c>
      <c r="R21" s="12">
        <f>[17]Novembro!$B$21</f>
        <v>24.379166666666663</v>
      </c>
      <c r="S21" s="12">
        <f>[17]Novembro!$B$22</f>
        <v>24.983333333333334</v>
      </c>
      <c r="T21" s="12">
        <f>[17]Novembro!$B$23</f>
        <v>22.054166666666664</v>
      </c>
      <c r="U21" s="12">
        <f>[17]Novembro!$B$24</f>
        <v>22.387499999999999</v>
      </c>
      <c r="V21" s="12">
        <f>[17]Novembro!$B$25</f>
        <v>22.591666666666665</v>
      </c>
      <c r="W21" s="12">
        <f>[17]Novembro!$B$26</f>
        <v>24.25</v>
      </c>
      <c r="X21" s="12">
        <f>[17]Novembro!$B$27</f>
        <v>22.404166666666665</v>
      </c>
      <c r="Y21" s="12">
        <f>[17]Novembro!$B$28</f>
        <v>22.954166666666666</v>
      </c>
      <c r="Z21" s="12">
        <f>[17]Novembro!$B$29</f>
        <v>23.570833333333329</v>
      </c>
      <c r="AA21" s="12">
        <f>[17]Novembro!$B$30</f>
        <v>24.958333333333332</v>
      </c>
      <c r="AB21" s="12">
        <f>[17]Novembro!$B$31</f>
        <v>25.466666666666665</v>
      </c>
      <c r="AC21" s="12">
        <f>[17]Novembro!$B$32</f>
        <v>25.599999999999998</v>
      </c>
      <c r="AD21" s="12">
        <f>[17]Novembro!$B$33</f>
        <v>21.662499999999998</v>
      </c>
      <c r="AE21" s="12">
        <f>[17]Novembro!$B$34</f>
        <v>23.150000000000002</v>
      </c>
      <c r="AF21" s="94">
        <f t="shared" si="4"/>
        <v>23.803333333333338</v>
      </c>
      <c r="AH21" s="13" t="s">
        <v>47</v>
      </c>
      <c r="AI21" s="13" t="s">
        <v>47</v>
      </c>
      <c r="AJ21" s="13" t="s">
        <v>47</v>
      </c>
    </row>
    <row r="22" spans="1:37" x14ac:dyDescent="0.2">
      <c r="A22" s="59" t="s">
        <v>6</v>
      </c>
      <c r="B22" s="12">
        <f>[18]Novembro!$B$5</f>
        <v>24.537500000000005</v>
      </c>
      <c r="C22" s="12">
        <f>[18]Novembro!$B$6</f>
        <v>23.800000000000004</v>
      </c>
      <c r="D22" s="12">
        <f>[18]Novembro!$B$7</f>
        <v>25.312499999999996</v>
      </c>
      <c r="E22" s="12">
        <f>[18]Novembro!$B$8</f>
        <v>23.862499999999997</v>
      </c>
      <c r="F22" s="12">
        <f>[18]Novembro!$B$9</f>
        <v>23.966666666666669</v>
      </c>
      <c r="G22" s="12">
        <f>[18]Novembro!$B$10</f>
        <v>24.144444444444442</v>
      </c>
      <c r="H22" s="12">
        <f>[18]Novembro!$B$11</f>
        <v>23.3</v>
      </c>
      <c r="I22" s="12">
        <f>[18]Novembro!$B$12</f>
        <v>26.52</v>
      </c>
      <c r="J22" s="12">
        <f>[18]Novembro!$B$13</f>
        <v>24.144444444444442</v>
      </c>
      <c r="K22" s="12">
        <f>[18]Novembro!$B$14</f>
        <v>23.3</v>
      </c>
      <c r="L22" s="12">
        <f>[18]Novembro!$B$15</f>
        <v>26.52</v>
      </c>
      <c r="M22" s="12">
        <f>[18]Novembro!$B$16</f>
        <v>27.385714285714283</v>
      </c>
      <c r="N22" s="12">
        <f>[18]Novembro!$B$17</f>
        <v>28.242857142857144</v>
      </c>
      <c r="O22" s="12">
        <f>[18]Novembro!$B$18</f>
        <v>26.788235294117644</v>
      </c>
      <c r="P22" s="12">
        <f>[18]Novembro!$B$19</f>
        <v>26.615384615384617</v>
      </c>
      <c r="Q22" s="12">
        <f>[18]Novembro!$B$20</f>
        <v>26.599999999999998</v>
      </c>
      <c r="R22" s="12">
        <f>[18]Novembro!$B$21</f>
        <v>25.240000000000002</v>
      </c>
      <c r="S22" s="12">
        <f>[18]Novembro!$B$22</f>
        <v>25</v>
      </c>
      <c r="T22" s="12">
        <f>[18]Novembro!$B$23</f>
        <v>24.874999999999996</v>
      </c>
      <c r="U22" s="12">
        <f>[18]Novembro!$B$24</f>
        <v>27.433333333333334</v>
      </c>
      <c r="V22" s="12">
        <f>[18]Novembro!$B$25</f>
        <v>26.685714285714283</v>
      </c>
      <c r="W22" s="12">
        <f>[18]Novembro!$B$26</f>
        <v>27.166666666666668</v>
      </c>
      <c r="X22" s="12">
        <f>[18]Novembro!$B$27</f>
        <v>26.3</v>
      </c>
      <c r="Y22" s="12">
        <f>[18]Novembro!$B$28</f>
        <v>26.3</v>
      </c>
      <c r="Z22" s="12">
        <f>[18]Novembro!$B$29</f>
        <v>26.4</v>
      </c>
      <c r="AA22" s="12" t="str">
        <f>[18]Novembro!$B$30</f>
        <v>*</v>
      </c>
      <c r="AB22" s="12">
        <f>[18]Novembro!$B$31</f>
        <v>30.15</v>
      </c>
      <c r="AC22" s="12">
        <f>[18]Novembro!$B$32</f>
        <v>26.2</v>
      </c>
      <c r="AD22" s="12">
        <f>[18]Novembro!$B$33</f>
        <v>28</v>
      </c>
      <c r="AE22" s="12">
        <f>[18]Novembro!$B$34</f>
        <v>26</v>
      </c>
      <c r="AF22" s="94">
        <f t="shared" si="4"/>
        <v>25.889343488942881</v>
      </c>
      <c r="AH22" s="13" t="s">
        <v>47</v>
      </c>
    </row>
    <row r="23" spans="1:37" x14ac:dyDescent="0.2">
      <c r="A23" s="59" t="s">
        <v>7</v>
      </c>
      <c r="B23" s="12">
        <f>[19]Novembro!$B$5</f>
        <v>19.304166666666671</v>
      </c>
      <c r="C23" s="12">
        <f>[19]Novembro!$B$6</f>
        <v>23.033333333333335</v>
      </c>
      <c r="D23" s="12">
        <f>[19]Novembro!$B$7</f>
        <v>27.112500000000001</v>
      </c>
      <c r="E23" s="12">
        <f>[19]Novembro!$B$8</f>
        <v>23.429166666666664</v>
      </c>
      <c r="F23" s="12">
        <f>[19]Novembro!$B$9</f>
        <v>25.141666666666669</v>
      </c>
      <c r="G23" s="12">
        <f>[19]Novembro!$B$10</f>
        <v>24.987500000000001</v>
      </c>
      <c r="H23" s="12">
        <f>[19]Novembro!$B$11</f>
        <v>25.066666666666666</v>
      </c>
      <c r="I23" s="12">
        <f>[19]Novembro!$B$12</f>
        <v>24.529166666666672</v>
      </c>
      <c r="J23" s="12">
        <f>[19]Novembro!$B$13</f>
        <v>22.483333333333331</v>
      </c>
      <c r="K23" s="12">
        <f>[19]Novembro!$B$14</f>
        <v>22.741666666666671</v>
      </c>
      <c r="L23" s="12">
        <f>[19]Novembro!$B$15</f>
        <v>26.424999999999997</v>
      </c>
      <c r="M23" s="12">
        <f>[19]Novembro!$B$16</f>
        <v>28.470833333333335</v>
      </c>
      <c r="N23" s="12">
        <f>[19]Novembro!$B$17</f>
        <v>29.133333333333329</v>
      </c>
      <c r="O23" s="12">
        <f>[19]Novembro!$B$18</f>
        <v>25.137500000000003</v>
      </c>
      <c r="P23" s="12">
        <f>[19]Novembro!$B$19</f>
        <v>24.541666666666668</v>
      </c>
      <c r="Q23" s="12">
        <f>[19]Novembro!$B$20</f>
        <v>24.349999999999998</v>
      </c>
      <c r="R23" s="12">
        <f>[19]Novembro!$B$21</f>
        <v>24.670833333333338</v>
      </c>
      <c r="S23" s="12">
        <f>[19]Novembro!$B$22</f>
        <v>23.412500000000005</v>
      </c>
      <c r="T23" s="12">
        <f>[19]Novembro!$B$23</f>
        <v>21.704166666666669</v>
      </c>
      <c r="U23" s="12">
        <f>[19]Novembro!$B$24</f>
        <v>22.754166666666666</v>
      </c>
      <c r="V23" s="12">
        <f>[19]Novembro!$B$25</f>
        <v>24.516666666666666</v>
      </c>
      <c r="W23" s="12">
        <f>[19]Novembro!$B$26</f>
        <v>25.379166666666674</v>
      </c>
      <c r="X23" s="12">
        <f>[19]Novembro!$B$27</f>
        <v>22.191666666666666</v>
      </c>
      <c r="Y23" s="12">
        <f>[19]Novembro!$B$28</f>
        <v>23.125</v>
      </c>
      <c r="Z23" s="12">
        <f>[19]Novembro!$B$29</f>
        <v>22.745833333333326</v>
      </c>
      <c r="AA23" s="12">
        <f>[19]Novembro!$B$30</f>
        <v>25.822727272727274</v>
      </c>
      <c r="AB23" s="12">
        <f>[19]Novembro!$B$31</f>
        <v>29</v>
      </c>
      <c r="AC23" s="12">
        <f>[19]Novembro!$B$32</f>
        <v>26.826666666666668</v>
      </c>
      <c r="AD23" s="12">
        <f>[19]Novembro!$B$33</f>
        <v>23.633333333333336</v>
      </c>
      <c r="AE23" s="12">
        <f>[19]Novembro!$B$34</f>
        <v>24.100000000000005</v>
      </c>
      <c r="AF23" s="94">
        <f t="shared" si="4"/>
        <v>24.525674242424252</v>
      </c>
      <c r="AH23" s="13" t="s">
        <v>47</v>
      </c>
    </row>
    <row r="24" spans="1:37" x14ac:dyDescent="0.2">
      <c r="A24" s="59" t="s">
        <v>169</v>
      </c>
      <c r="B24" s="12">
        <f>[20]Novembro!$B$5</f>
        <v>20.145833333333332</v>
      </c>
      <c r="C24" s="12">
        <f>[20]Novembro!$B$6</f>
        <v>23.812499999999996</v>
      </c>
      <c r="D24" s="12">
        <f>[20]Novembro!$B$7</f>
        <v>27.124999999999996</v>
      </c>
      <c r="E24" s="12">
        <f>[20]Novembro!$B$8</f>
        <v>24.362499999999997</v>
      </c>
      <c r="F24" s="12">
        <f>[20]Novembro!$B$9</f>
        <v>25.995833333333334</v>
      </c>
      <c r="G24" s="12">
        <f>[20]Novembro!$B$10</f>
        <v>25.604166666666668</v>
      </c>
      <c r="H24" s="12">
        <f>[20]Novembro!$B$11</f>
        <v>25.566666666666666</v>
      </c>
      <c r="I24" s="12">
        <f>[20]Novembro!$B$12</f>
        <v>25.308333333333334</v>
      </c>
      <c r="J24" s="12">
        <f>[20]Novembro!$B$13</f>
        <v>23.866666666666671</v>
      </c>
      <c r="K24" s="12">
        <f>[20]Novembro!$B$14</f>
        <v>23.458333333333332</v>
      </c>
      <c r="L24" s="12">
        <f>[20]Novembro!$B$15</f>
        <v>27.36666666666666</v>
      </c>
      <c r="M24" s="12">
        <f>[20]Novembro!$B$16</f>
        <v>29.604166666666668</v>
      </c>
      <c r="N24" s="12">
        <f>[20]Novembro!$B$17</f>
        <v>29.779166666666669</v>
      </c>
      <c r="O24" s="12">
        <f>[20]Novembro!$B$18</f>
        <v>26.979166666666668</v>
      </c>
      <c r="P24" s="12">
        <f>[20]Novembro!$B$19</f>
        <v>26.549999999999994</v>
      </c>
      <c r="Q24" s="12">
        <f>[20]Novembro!$B$20</f>
        <v>25.220833333333335</v>
      </c>
      <c r="R24" s="12">
        <f>[20]Novembro!$B$21</f>
        <v>25.891666666666666</v>
      </c>
      <c r="S24" s="12">
        <f>[20]Novembro!$B$22</f>
        <v>23.983333333333331</v>
      </c>
      <c r="T24" s="12">
        <f>[20]Novembro!$B$23</f>
        <v>22.983333333333334</v>
      </c>
      <c r="U24" s="12">
        <f>[20]Novembro!$B$24</f>
        <v>23.641666666666669</v>
      </c>
      <c r="V24" s="12">
        <f>[20]Novembro!$B$25</f>
        <v>25.008333333333329</v>
      </c>
      <c r="W24" s="12">
        <f>[20]Novembro!$B$26</f>
        <v>26.566666666666666</v>
      </c>
      <c r="X24" s="12">
        <f>[20]Novembro!$B$27</f>
        <v>22.962500000000002</v>
      </c>
      <c r="Y24" s="12">
        <f>[20]Novembro!$B$28</f>
        <v>24.083333333333329</v>
      </c>
      <c r="Z24" s="12">
        <f>[20]Novembro!$B$29</f>
        <v>24.058333333333334</v>
      </c>
      <c r="AA24" s="12">
        <f>[20]Novembro!$B$30</f>
        <v>26.229166666666661</v>
      </c>
      <c r="AB24" s="12">
        <f>[20]Novembro!$B$31</f>
        <v>26.570833333333329</v>
      </c>
      <c r="AC24" s="12">
        <f>[20]Novembro!$B$32</f>
        <v>27.204166666666666</v>
      </c>
      <c r="AD24" s="12">
        <f>[20]Novembro!$B$33</f>
        <v>24.670833333333338</v>
      </c>
      <c r="AE24" s="12">
        <f>[20]Novembro!$B$34</f>
        <v>25.345833333333335</v>
      </c>
      <c r="AF24" s="94">
        <f t="shared" ref="AF24:AF27" si="5">AVERAGE(B24:AE24)</f>
        <v>25.331527777777783</v>
      </c>
      <c r="AH24" s="13" t="s">
        <v>47</v>
      </c>
      <c r="AJ24" s="13" t="s">
        <v>47</v>
      </c>
    </row>
    <row r="25" spans="1:37" x14ac:dyDescent="0.2">
      <c r="A25" s="59" t="s">
        <v>170</v>
      </c>
      <c r="B25" s="12">
        <f>[21]Novembro!$B$5</f>
        <v>19.720833333333331</v>
      </c>
      <c r="C25" s="12">
        <f>[21]Novembro!$B$6</f>
        <v>23.975000000000005</v>
      </c>
      <c r="D25" s="12">
        <f>[21]Novembro!$B$7</f>
        <v>26.645833333333332</v>
      </c>
      <c r="E25" s="12">
        <f>[21]Novembro!$B$8</f>
        <v>23.562499999999996</v>
      </c>
      <c r="F25" s="12">
        <f>[21]Novembro!$B$9</f>
        <v>24.729166666666668</v>
      </c>
      <c r="G25" s="12">
        <f>[21]Novembro!$B$10</f>
        <v>24.695833333333326</v>
      </c>
      <c r="H25" s="12">
        <f>[21]Novembro!$B$11</f>
        <v>25.558333333333334</v>
      </c>
      <c r="I25" s="12">
        <f>[21]Novembro!$B$12</f>
        <v>25.079166666666666</v>
      </c>
      <c r="J25" s="12">
        <f>[21]Novembro!$B$13</f>
        <v>24.379166666666666</v>
      </c>
      <c r="K25" s="12">
        <f>[21]Novembro!$B$14</f>
        <v>23.133333333333336</v>
      </c>
      <c r="L25" s="12">
        <f>[21]Novembro!$B$15</f>
        <v>25.974999999999998</v>
      </c>
      <c r="M25" s="12">
        <f>[21]Novembro!$B$16</f>
        <v>29.041666666666661</v>
      </c>
      <c r="N25" s="12">
        <f>[21]Novembro!$B$17</f>
        <v>28.608333333333334</v>
      </c>
      <c r="O25" s="12">
        <f>[21]Novembro!$B$18</f>
        <v>24.537500000000005</v>
      </c>
      <c r="P25" s="12">
        <f>[21]Novembro!$B$19</f>
        <v>24.545833333333331</v>
      </c>
      <c r="Q25" s="12">
        <f>[21]Novembro!$B$20</f>
        <v>26.020833333333332</v>
      </c>
      <c r="R25" s="12">
        <f>[21]Novembro!$B$21</f>
        <v>26.725000000000005</v>
      </c>
      <c r="S25" s="12">
        <f>[21]Novembro!$B$22</f>
        <v>23.816666666666666</v>
      </c>
      <c r="T25" s="12">
        <f>[21]Novembro!$B$23</f>
        <v>22.945833333333336</v>
      </c>
      <c r="U25" s="12">
        <f>[21]Novembro!$B$24</f>
        <v>23.991666666666664</v>
      </c>
      <c r="V25" s="12">
        <f>[21]Novembro!$B$25</f>
        <v>24.120833333333341</v>
      </c>
      <c r="W25" s="12">
        <f>[21]Novembro!$B$26</f>
        <v>26.054166666666664</v>
      </c>
      <c r="X25" s="12">
        <f>[21]Novembro!$B$27</f>
        <v>24.55</v>
      </c>
      <c r="Y25" s="12">
        <f>[21]Novembro!$B$28</f>
        <v>22.870833333333337</v>
      </c>
      <c r="Z25" s="12">
        <f>[21]Novembro!$B$29</f>
        <v>23.354166666666661</v>
      </c>
      <c r="AA25" s="12">
        <f>[21]Novembro!$B$30</f>
        <v>26.108333333333338</v>
      </c>
      <c r="AB25" s="12">
        <f>[21]Novembro!$B$31</f>
        <v>26.887499999999992</v>
      </c>
      <c r="AC25" s="12">
        <f>[21]Novembro!$B$32</f>
        <v>26.204166666666662</v>
      </c>
      <c r="AD25" s="12">
        <f>[21]Novembro!$B$33</f>
        <v>25.279166666666669</v>
      </c>
      <c r="AE25" s="12">
        <f>[21]Novembro!$B$34</f>
        <v>24.383333333333336</v>
      </c>
      <c r="AF25" s="94">
        <f t="shared" si="5"/>
        <v>24.916666666666668</v>
      </c>
      <c r="AG25" s="13" t="s">
        <v>47</v>
      </c>
      <c r="AH25" s="13" t="s">
        <v>47</v>
      </c>
      <c r="AJ25" s="13" t="s">
        <v>47</v>
      </c>
      <c r="AK25" s="125" t="s">
        <v>47</v>
      </c>
    </row>
    <row r="26" spans="1:37" x14ac:dyDescent="0.2">
      <c r="A26" s="59" t="s">
        <v>171</v>
      </c>
      <c r="B26" s="12">
        <f>[22]Novembro!$B$5</f>
        <v>20.12916666666667</v>
      </c>
      <c r="C26" s="12">
        <f>[22]Novembro!$B$6</f>
        <v>23.695833333333326</v>
      </c>
      <c r="D26" s="12">
        <f>[22]Novembro!$B$7</f>
        <v>27.099999999999998</v>
      </c>
      <c r="E26" s="12">
        <f>[22]Novembro!$B$8</f>
        <v>24.354166666666668</v>
      </c>
      <c r="F26" s="12">
        <f>[22]Novembro!$B$9</f>
        <v>25.575000000000003</v>
      </c>
      <c r="G26" s="12">
        <f>[22]Novembro!$B$10</f>
        <v>25.704166666666666</v>
      </c>
      <c r="H26" s="12">
        <f>[22]Novembro!$B$11</f>
        <v>26.354166666666668</v>
      </c>
      <c r="I26" s="12">
        <f>[22]Novembro!$B$12</f>
        <v>25.175000000000001</v>
      </c>
      <c r="J26" s="12">
        <f>[22]Novembro!$B$13</f>
        <v>23.366666666666664</v>
      </c>
      <c r="K26" s="12">
        <f>[22]Novembro!$B$14</f>
        <v>23.529166666666669</v>
      </c>
      <c r="L26" s="12">
        <f>[22]Novembro!$B$15</f>
        <v>26.787500000000009</v>
      </c>
      <c r="M26" s="12">
        <f>[22]Novembro!$B$16</f>
        <v>28.379166666666666</v>
      </c>
      <c r="N26" s="12">
        <f>[22]Novembro!$B$17</f>
        <v>29.633333333333329</v>
      </c>
      <c r="O26" s="12">
        <f>[22]Novembro!$B$18</f>
        <v>25.95</v>
      </c>
      <c r="P26" s="12">
        <f>[22]Novembro!$B$19</f>
        <v>25.575000000000003</v>
      </c>
      <c r="Q26" s="12">
        <f>[22]Novembro!$B$20</f>
        <v>24.883333333333336</v>
      </c>
      <c r="R26" s="12">
        <f>[22]Novembro!$B$21</f>
        <v>25.524999999999995</v>
      </c>
      <c r="S26" s="12">
        <f>[22]Novembro!$B$22</f>
        <v>24.183333333333334</v>
      </c>
      <c r="T26" s="12">
        <f>[22]Novembro!$B$23</f>
        <v>22.845833333333331</v>
      </c>
      <c r="U26" s="12">
        <f>[22]Novembro!$B$24</f>
        <v>23.3</v>
      </c>
      <c r="V26" s="12">
        <f>[22]Novembro!$B$25</f>
        <v>24.941666666666677</v>
      </c>
      <c r="W26" s="12">
        <f>[22]Novembro!$B$26</f>
        <v>25.616666666666671</v>
      </c>
      <c r="X26" s="12">
        <f>[22]Novembro!$B$27</f>
        <v>22.916666666666671</v>
      </c>
      <c r="Y26" s="12">
        <f>[22]Novembro!$B$28</f>
        <v>23.804166666666664</v>
      </c>
      <c r="Z26" s="12">
        <f>[22]Novembro!$B$29</f>
        <v>24.316666666666659</v>
      </c>
      <c r="AA26" s="12">
        <f>[22]Novembro!$B$30</f>
        <v>26.208333333333332</v>
      </c>
      <c r="AB26" s="12">
        <f>[22]Novembro!$B$31</f>
        <v>26.245833333333337</v>
      </c>
      <c r="AC26" s="12">
        <f>[22]Novembro!$B$32</f>
        <v>26.170833333333334</v>
      </c>
      <c r="AD26" s="12">
        <f>[22]Novembro!$B$33</f>
        <v>24.591666666666672</v>
      </c>
      <c r="AE26" s="12">
        <f>[22]Novembro!$B$34</f>
        <v>25.058333333333334</v>
      </c>
      <c r="AF26" s="94">
        <f t="shared" si="5"/>
        <v>25.063888888888886</v>
      </c>
      <c r="AH26" s="13" t="s">
        <v>47</v>
      </c>
    </row>
    <row r="27" spans="1:37" x14ac:dyDescent="0.2">
      <c r="A27" s="59" t="s">
        <v>8</v>
      </c>
      <c r="B27" s="12">
        <f>[23]Novembro!$B$5</f>
        <v>19.349999999999998</v>
      </c>
      <c r="C27" s="12">
        <f>[23]Novembro!$B$6</f>
        <v>23.320833333333329</v>
      </c>
      <c r="D27" s="12">
        <f>[23]Novembro!$B$7</f>
        <v>26.966666666666665</v>
      </c>
      <c r="E27" s="12">
        <f>[23]Novembro!$B$8</f>
        <v>23.733333333333338</v>
      </c>
      <c r="F27" s="12">
        <f>[23]Novembro!$B$9</f>
        <v>24.733333333333331</v>
      </c>
      <c r="G27" s="12">
        <f>[23]Novembro!$B$10</f>
        <v>24.133333333333326</v>
      </c>
      <c r="H27" s="12">
        <f>[23]Novembro!$B$11</f>
        <v>25.445833333333329</v>
      </c>
      <c r="I27" s="12">
        <f>[23]Novembro!$B$12</f>
        <v>24.695833333333336</v>
      </c>
      <c r="J27" s="12">
        <f>[23]Novembro!$B$13</f>
        <v>23.741666666666671</v>
      </c>
      <c r="K27" s="12">
        <f>[23]Novembro!$B$14</f>
        <v>22.804166666666664</v>
      </c>
      <c r="L27" s="12">
        <f>[23]Novembro!$B$15</f>
        <v>25.370833333333326</v>
      </c>
      <c r="M27" s="12">
        <f>[23]Novembro!$B$16</f>
        <v>27.7</v>
      </c>
      <c r="N27" s="12">
        <f>[23]Novembro!$B$17</f>
        <v>29.024999999999995</v>
      </c>
      <c r="O27" s="12">
        <f>[23]Novembro!$B$18</f>
        <v>24.849999999999994</v>
      </c>
      <c r="P27" s="12">
        <f>[23]Novembro!$B$19</f>
        <v>24.908333333333335</v>
      </c>
      <c r="Q27" s="12">
        <f>[23]Novembro!$B$20</f>
        <v>26.558333333333326</v>
      </c>
      <c r="R27" s="12">
        <f>[23]Novembro!$B$21</f>
        <v>26.05</v>
      </c>
      <c r="S27" s="12">
        <f>[23]Novembro!$B$22</f>
        <v>23.929166666666664</v>
      </c>
      <c r="T27" s="12">
        <f>[23]Novembro!$B$23</f>
        <v>23.145833333333332</v>
      </c>
      <c r="U27" s="12">
        <f>[23]Novembro!$B$24</f>
        <v>23.683333333333337</v>
      </c>
      <c r="V27" s="12">
        <f>[23]Novembro!$B$25</f>
        <v>23.970833333333342</v>
      </c>
      <c r="W27" s="12">
        <f>[23]Novembro!$B$26</f>
        <v>25.375000000000004</v>
      </c>
      <c r="X27" s="12">
        <f>[23]Novembro!$B$27</f>
        <v>24.295833333333334</v>
      </c>
      <c r="Y27" s="12">
        <f>[23]Novembro!$B$28</f>
        <v>23.587500000000006</v>
      </c>
      <c r="Z27" s="12">
        <f>[23]Novembro!$B$29</f>
        <v>24.075000000000003</v>
      </c>
      <c r="AA27" s="12">
        <f>[23]Novembro!$B$30</f>
        <v>26</v>
      </c>
      <c r="AB27" s="12">
        <f>[23]Novembro!$B$31</f>
        <v>26.350000000000005</v>
      </c>
      <c r="AC27" s="12">
        <f>[23]Novembro!$B$32</f>
        <v>25.962500000000002</v>
      </c>
      <c r="AD27" s="12">
        <f>[23]Novembro!$B$33</f>
        <v>24.379166666666666</v>
      </c>
      <c r="AE27" s="12">
        <f>[23]Novembro!$B$34</f>
        <v>24.970833333333335</v>
      </c>
      <c r="AF27" s="94">
        <f t="shared" si="5"/>
        <v>24.770416666666669</v>
      </c>
      <c r="AJ27" s="13" t="s">
        <v>47</v>
      </c>
    </row>
    <row r="28" spans="1:37" x14ac:dyDescent="0.2">
      <c r="A28" s="59" t="s">
        <v>9</v>
      </c>
      <c r="B28" s="12">
        <f>[24]Novembro!$B$5</f>
        <v>19.883333333333336</v>
      </c>
      <c r="C28" s="12">
        <f>[24]Novembro!$B$6</f>
        <v>23.950000000000003</v>
      </c>
      <c r="D28" s="12">
        <f>[24]Novembro!$B$7</f>
        <v>26.379166666666666</v>
      </c>
      <c r="E28" s="12">
        <f>[24]Novembro!$B$8</f>
        <v>24.087499999999995</v>
      </c>
      <c r="F28" s="12">
        <f>[24]Novembro!$B$9</f>
        <v>25.287499999999994</v>
      </c>
      <c r="G28" s="12">
        <f>[24]Novembro!$B$10</f>
        <v>24.954166666666666</v>
      </c>
      <c r="H28" s="12">
        <f>[24]Novembro!$B$11</f>
        <v>24.908333333333335</v>
      </c>
      <c r="I28" s="12">
        <f>[24]Novembro!$B$12</f>
        <v>24.574999999999999</v>
      </c>
      <c r="J28" s="12">
        <f>[24]Novembro!$B$13</f>
        <v>23.237499999999997</v>
      </c>
      <c r="K28" s="12">
        <f>[24]Novembro!$B$14</f>
        <v>23.191666666666666</v>
      </c>
      <c r="L28" s="12">
        <f>[24]Novembro!$B$15</f>
        <v>26.491666666666664</v>
      </c>
      <c r="M28" s="12">
        <f>[24]Novembro!$B$16</f>
        <v>29.041666666666671</v>
      </c>
      <c r="N28" s="12">
        <f>[24]Novembro!$B$17</f>
        <v>29.674999999999997</v>
      </c>
      <c r="O28" s="12">
        <f>[24]Novembro!$B$18</f>
        <v>26.683333333333334</v>
      </c>
      <c r="P28" s="12">
        <f>[24]Novembro!$B$19</f>
        <v>25.612500000000001</v>
      </c>
      <c r="Q28" s="12">
        <f>[24]Novembro!$B$20</f>
        <v>25.570833333333329</v>
      </c>
      <c r="R28" s="12">
        <f>[24]Novembro!$B$21</f>
        <v>25.400000000000002</v>
      </c>
      <c r="S28" s="12">
        <f>[24]Novembro!$B$22</f>
        <v>23.7</v>
      </c>
      <c r="T28" s="12">
        <f>[24]Novembro!$B$23</f>
        <v>23</v>
      </c>
      <c r="U28" s="12">
        <f>[24]Novembro!$B$24</f>
        <v>23.312499999999996</v>
      </c>
      <c r="V28" s="12">
        <f>[24]Novembro!$B$25</f>
        <v>24.887499999999999</v>
      </c>
      <c r="W28" s="12">
        <f>[24]Novembro!$B$26</f>
        <v>26.133333333333329</v>
      </c>
      <c r="X28" s="12">
        <f>[24]Novembro!$B$27</f>
        <v>22.599999999999998</v>
      </c>
      <c r="Y28" s="12">
        <f>[24]Novembro!$B$28</f>
        <v>24.379166666666666</v>
      </c>
      <c r="Z28" s="12">
        <f>[24]Novembro!$B$29</f>
        <v>24.808695652173913</v>
      </c>
      <c r="AA28" s="12">
        <f>[24]Novembro!$B$30</f>
        <v>26.670833333333331</v>
      </c>
      <c r="AB28" s="12">
        <f>[24]Novembro!$B$31</f>
        <v>26.408333333333335</v>
      </c>
      <c r="AC28" s="12">
        <f>[24]Novembro!$B$32</f>
        <v>27.887499999999989</v>
      </c>
      <c r="AD28" s="12">
        <f>[24]Novembro!$B$33</f>
        <v>25.154166666666669</v>
      </c>
      <c r="AE28" s="12">
        <f>[24]Novembro!$B$34</f>
        <v>24.616666666666664</v>
      </c>
      <c r="AF28" s="94">
        <f>AVERAGE(B28:AE28)</f>
        <v>25.082928743961357</v>
      </c>
    </row>
    <row r="29" spans="1:37" x14ac:dyDescent="0.2">
      <c r="A29" s="59" t="s">
        <v>42</v>
      </c>
      <c r="B29" s="12">
        <f>[25]Novembro!$B$5</f>
        <v>22.608333333333334</v>
      </c>
      <c r="C29" s="12">
        <f>[25]Novembro!$B$6</f>
        <v>24.587500000000002</v>
      </c>
      <c r="D29" s="12">
        <f>[25]Novembro!$B$7</f>
        <v>26.816666666666666</v>
      </c>
      <c r="E29" s="12">
        <f>[25]Novembro!$B$8</f>
        <v>25.345833333333335</v>
      </c>
      <c r="F29" s="12">
        <f>[25]Novembro!$B$9</f>
        <v>25.516666666666662</v>
      </c>
      <c r="G29" s="12">
        <f>[25]Novembro!$B$10</f>
        <v>25.350000000000005</v>
      </c>
      <c r="H29" s="12">
        <f>[25]Novembro!$B$11</f>
        <v>26.056521739130439</v>
      </c>
      <c r="I29" s="12">
        <f>[25]Novembro!$B$12</f>
        <v>26.056521739130432</v>
      </c>
      <c r="J29" s="12">
        <f>[25]Novembro!$B$13</f>
        <v>25.058333333333337</v>
      </c>
      <c r="K29" s="12">
        <f>[25]Novembro!$B$14</f>
        <v>25.808333333333326</v>
      </c>
      <c r="L29" s="12">
        <f>[25]Novembro!$B$15</f>
        <v>28.116666666666671</v>
      </c>
      <c r="M29" s="12">
        <f>[25]Novembro!$B$16</f>
        <v>29.304166666666671</v>
      </c>
      <c r="N29" s="12">
        <f>[25]Novembro!$B$17</f>
        <v>29.362500000000001</v>
      </c>
      <c r="O29" s="12">
        <f>[25]Novembro!$B$18</f>
        <v>26.370833333333337</v>
      </c>
      <c r="P29" s="12">
        <f>[25]Novembro!$B$19</f>
        <v>26.270833333333332</v>
      </c>
      <c r="Q29" s="12">
        <f>[25]Novembro!$B$20</f>
        <v>27.954166666666666</v>
      </c>
      <c r="R29" s="12">
        <f>[25]Novembro!$B$21</f>
        <v>26.483333333333331</v>
      </c>
      <c r="S29" s="12">
        <f>[25]Novembro!$B$22</f>
        <v>24.458333333333329</v>
      </c>
      <c r="T29" s="12">
        <f>[25]Novembro!$B$23</f>
        <v>23.791666666666661</v>
      </c>
      <c r="U29" s="12">
        <f>[25]Novembro!$B$24</f>
        <v>24.875000000000004</v>
      </c>
      <c r="V29" s="12">
        <f>[25]Novembro!$B$25</f>
        <v>26.345833333333321</v>
      </c>
      <c r="W29" s="12">
        <f>[25]Novembro!$B$26</f>
        <v>26.820833333333336</v>
      </c>
      <c r="X29" s="12">
        <f>[25]Novembro!$B$27</f>
        <v>24.129166666666666</v>
      </c>
      <c r="Y29" s="12">
        <f>[25]Novembro!$B$28</f>
        <v>24.379166666666666</v>
      </c>
      <c r="Z29" s="12">
        <f>[25]Novembro!$B$29</f>
        <v>25.25833333333334</v>
      </c>
      <c r="AA29" s="12">
        <f>[25]Novembro!$B$30</f>
        <v>27.3</v>
      </c>
      <c r="AB29" s="12">
        <f>[25]Novembro!$B$31</f>
        <v>28.482608695652175</v>
      </c>
      <c r="AC29" s="12">
        <f>[25]Novembro!$B$32</f>
        <v>26.399999999999991</v>
      </c>
      <c r="AD29" s="12">
        <f>[25]Novembro!$B$33</f>
        <v>24.926086956521736</v>
      </c>
      <c r="AE29" s="12">
        <f>[25]Novembro!$B$34</f>
        <v>24.204166666666666</v>
      </c>
      <c r="AF29" s="94">
        <f>AVERAGE(B29:AE29)</f>
        <v>25.947946859903382</v>
      </c>
      <c r="AH29" s="13" t="s">
        <v>47</v>
      </c>
    </row>
    <row r="30" spans="1:37" x14ac:dyDescent="0.2">
      <c r="A30" s="59" t="s">
        <v>10</v>
      </c>
      <c r="B30" s="12">
        <f>[26]Novembro!$B$5</f>
        <v>19.525000000000002</v>
      </c>
      <c r="C30" s="12">
        <f>[26]Novembro!$B$6</f>
        <v>23.95</v>
      </c>
      <c r="D30" s="12">
        <f>[26]Novembro!$B$7</f>
        <v>26.966666666666669</v>
      </c>
      <c r="E30" s="12">
        <f>[26]Novembro!$B$8</f>
        <v>23.824999999999999</v>
      </c>
      <c r="F30" s="12">
        <f>[26]Novembro!$B$9</f>
        <v>25.520833333333332</v>
      </c>
      <c r="G30" s="12">
        <f>[26]Novembro!$B$10</f>
        <v>24.958333333333332</v>
      </c>
      <c r="H30" s="12">
        <f>[26]Novembro!$B$11</f>
        <v>25.774999999999995</v>
      </c>
      <c r="I30" s="12">
        <f>[26]Novembro!$B$12</f>
        <v>25.0625</v>
      </c>
      <c r="J30" s="12">
        <f>[26]Novembro!$B$13</f>
        <v>23.616666666666671</v>
      </c>
      <c r="K30" s="12">
        <f>[26]Novembro!$B$14</f>
        <v>22.95</v>
      </c>
      <c r="L30" s="12">
        <f>[26]Novembro!$B$15</f>
        <v>26.779166666666658</v>
      </c>
      <c r="M30" s="12">
        <f>[26]Novembro!$B$16</f>
        <v>29.358333333333334</v>
      </c>
      <c r="N30" s="12">
        <f>[26]Novembro!$B$17</f>
        <v>29.341666666666672</v>
      </c>
      <c r="O30" s="12">
        <f>[26]Novembro!$B$18</f>
        <v>25.558333333333326</v>
      </c>
      <c r="P30" s="12">
        <f>[26]Novembro!$B$19</f>
        <v>25.775000000000002</v>
      </c>
      <c r="Q30" s="12">
        <f>[26]Novembro!$B$20</f>
        <v>25.708333333333329</v>
      </c>
      <c r="R30" s="12">
        <f>[26]Novembro!$B$21</f>
        <v>25.779166666666665</v>
      </c>
      <c r="S30" s="12">
        <f>[26]Novembro!$B$22</f>
        <v>24.100000000000005</v>
      </c>
      <c r="T30" s="12">
        <f>[26]Novembro!$B$23</f>
        <v>22.82083333333334</v>
      </c>
      <c r="U30" s="12">
        <f>[26]Novembro!$B$24</f>
        <v>23.724999999999998</v>
      </c>
      <c r="V30" s="12">
        <f>[26]Novembro!$B$25</f>
        <v>24.733333333333334</v>
      </c>
      <c r="W30" s="12">
        <f>[26]Novembro!$B$26</f>
        <v>26.470833333333331</v>
      </c>
      <c r="X30" s="12">
        <f>[26]Novembro!$B$27</f>
        <v>23.704166666666669</v>
      </c>
      <c r="Y30" s="12">
        <f>[26]Novembro!$B$28</f>
        <v>23.266666666666666</v>
      </c>
      <c r="Z30" s="12">
        <f>[26]Novembro!$B$29</f>
        <v>24.020833333333329</v>
      </c>
      <c r="AA30" s="12">
        <f>[26]Novembro!$B$30</f>
        <v>26.13333333333334</v>
      </c>
      <c r="AB30" s="12">
        <f>[26]Novembro!$B$31</f>
        <v>26.870833333333334</v>
      </c>
      <c r="AC30" s="12">
        <f>[26]Novembro!$B$32</f>
        <v>26.979166666666661</v>
      </c>
      <c r="AD30" s="12">
        <f>[26]Novembro!$B$33</f>
        <v>24.295833333333334</v>
      </c>
      <c r="AE30" s="12">
        <f>[26]Novembro!$B$34</f>
        <v>24.895833333333332</v>
      </c>
      <c r="AF30" s="94">
        <f>AVERAGE(B30:AE30)</f>
        <v>25.082222222222221</v>
      </c>
      <c r="AI30" s="13" t="s">
        <v>47</v>
      </c>
    </row>
    <row r="31" spans="1:37" x14ac:dyDescent="0.2">
      <c r="A31" s="59" t="s">
        <v>172</v>
      </c>
      <c r="B31" s="12">
        <f>[27]Novembro!$B$5</f>
        <v>19.154166666666665</v>
      </c>
      <c r="C31" s="12">
        <f>[27]Novembro!$B$6</f>
        <v>22.891666666666666</v>
      </c>
      <c r="D31" s="12">
        <f>[27]Novembro!$B$7</f>
        <v>26.183333333333337</v>
      </c>
      <c r="E31" s="12">
        <f>[27]Novembro!$B$8</f>
        <v>23.308333333333334</v>
      </c>
      <c r="F31" s="12">
        <f>[27]Novembro!$B$9</f>
        <v>24.695833333333336</v>
      </c>
      <c r="G31" s="12">
        <f>[27]Novembro!$B$10</f>
        <v>24.729166666666661</v>
      </c>
      <c r="H31" s="12">
        <f>[27]Novembro!$B$11</f>
        <v>25.300000000000008</v>
      </c>
      <c r="I31" s="12">
        <f>[27]Novembro!$B$12</f>
        <v>24.620833333333334</v>
      </c>
      <c r="J31" s="12">
        <f>[27]Novembro!$B$13</f>
        <v>22.337500000000002</v>
      </c>
      <c r="K31" s="12">
        <f>[27]Novembro!$B$14</f>
        <v>22.079166666666669</v>
      </c>
      <c r="L31" s="12">
        <f>[27]Novembro!$B$15</f>
        <v>25.604166666666668</v>
      </c>
      <c r="M31" s="12">
        <f>[27]Novembro!$B$16</f>
        <v>28.07083333333334</v>
      </c>
      <c r="N31" s="12">
        <f>[27]Novembro!$B$17</f>
        <v>27.741666666666664</v>
      </c>
      <c r="O31" s="12">
        <f>[27]Novembro!$B$18</f>
        <v>23.908333333333331</v>
      </c>
      <c r="P31" s="12">
        <f>[27]Novembro!$B$19</f>
        <v>24.491666666666664</v>
      </c>
      <c r="Q31" s="12">
        <f>[27]Novembro!$B$20</f>
        <v>25.008333333333326</v>
      </c>
      <c r="R31" s="12">
        <f>[27]Novembro!$B$21</f>
        <v>24.149999999999995</v>
      </c>
      <c r="S31" s="12">
        <f>[27]Novembro!$B$22</f>
        <v>22.887499999999999</v>
      </c>
      <c r="T31" s="12">
        <f>[27]Novembro!$B$23</f>
        <v>21.637499999999999</v>
      </c>
      <c r="U31" s="12">
        <f>[27]Novembro!$B$24</f>
        <v>22.470833333333335</v>
      </c>
      <c r="V31" s="12">
        <f>[27]Novembro!$B$25</f>
        <v>23.504166666666663</v>
      </c>
      <c r="W31" s="12">
        <f>[27]Novembro!$B$26</f>
        <v>24.108333333333334</v>
      </c>
      <c r="X31" s="12">
        <f>[27]Novembro!$B$27</f>
        <v>22.358333333333331</v>
      </c>
      <c r="Y31" s="12">
        <f>[27]Novembro!$B$28</f>
        <v>22.045833333333334</v>
      </c>
      <c r="Z31" s="12">
        <f>[27]Novembro!$B$29</f>
        <v>22.366666666666664</v>
      </c>
      <c r="AA31" s="12">
        <f>[27]Novembro!$B$30</f>
        <v>25.041666666666668</v>
      </c>
      <c r="AB31" s="12">
        <f>[27]Novembro!$B$31</f>
        <v>24.575000000000003</v>
      </c>
      <c r="AC31" s="12">
        <f>[27]Novembro!$B$32</f>
        <v>24.079166666666666</v>
      </c>
      <c r="AD31" s="12">
        <f>[27]Novembro!$B$33</f>
        <v>22.891666666666669</v>
      </c>
      <c r="AE31" s="12">
        <f>[27]Novembro!$B$34</f>
        <v>23.816666666666666</v>
      </c>
      <c r="AF31" s="94">
        <f t="shared" ref="AF31" si="6">AVERAGE(B31:AE31)</f>
        <v>23.868611111111115</v>
      </c>
      <c r="AG31" s="13" t="s">
        <v>47</v>
      </c>
      <c r="AI31" s="13" t="s">
        <v>47</v>
      </c>
    </row>
    <row r="32" spans="1:37" x14ac:dyDescent="0.2">
      <c r="A32" s="59" t="s">
        <v>11</v>
      </c>
      <c r="B32" s="12">
        <f>[28]Novembro!$B$5</f>
        <v>21.058333333333337</v>
      </c>
      <c r="C32" s="12">
        <f>[28]Novembro!$B$6</f>
        <v>22.991666666666664</v>
      </c>
      <c r="D32" s="12">
        <f>[28]Novembro!$B$7</f>
        <v>26.316666666666663</v>
      </c>
      <c r="E32" s="12">
        <f>[28]Novembro!$B$8</f>
        <v>23.933333333333334</v>
      </c>
      <c r="F32" s="12">
        <f>[28]Novembro!$B$9</f>
        <v>25.170833333333334</v>
      </c>
      <c r="G32" s="12">
        <f>[28]Novembro!$B$10</f>
        <v>25.545833333333324</v>
      </c>
      <c r="H32" s="12">
        <f>[28]Novembro!$B$11</f>
        <v>25.979166666666668</v>
      </c>
      <c r="I32" s="12">
        <f>[28]Novembro!$B$12</f>
        <v>24.562499999999996</v>
      </c>
      <c r="J32" s="12">
        <f>[28]Novembro!$B$13</f>
        <v>22.637499999999999</v>
      </c>
      <c r="K32" s="12">
        <f>[28]Novembro!$B$14</f>
        <v>24.041666666666671</v>
      </c>
      <c r="L32" s="12">
        <f>[28]Novembro!$B$15</f>
        <v>26.479166666666657</v>
      </c>
      <c r="M32" s="12">
        <f>[28]Novembro!$B$16</f>
        <v>27.845833333333328</v>
      </c>
      <c r="N32" s="12">
        <f>[28]Novembro!$B$17</f>
        <v>28.895833333333329</v>
      </c>
      <c r="O32" s="12">
        <f>[28]Novembro!$B$18</f>
        <v>26.333333333333329</v>
      </c>
      <c r="P32" s="12">
        <f>[28]Novembro!$B$19</f>
        <v>25.120833333333341</v>
      </c>
      <c r="Q32" s="12">
        <f>[28]Novembro!$B$20</f>
        <v>24.733333333333338</v>
      </c>
      <c r="R32" s="12">
        <f>[28]Novembro!$B$21</f>
        <v>25.054166666666664</v>
      </c>
      <c r="S32" s="12">
        <f>[28]Novembro!$B$22</f>
        <v>23.812500000000004</v>
      </c>
      <c r="T32" s="12">
        <f>[28]Novembro!$B$23</f>
        <v>22.258333333333336</v>
      </c>
      <c r="U32" s="12">
        <f>[28]Novembro!$B$24</f>
        <v>22.541666666666661</v>
      </c>
      <c r="V32" s="12">
        <f>[28]Novembro!$B$25</f>
        <v>24.650000000000002</v>
      </c>
      <c r="W32" s="12">
        <f>[28]Novembro!$B$26</f>
        <v>25.612499999999997</v>
      </c>
      <c r="X32" s="12">
        <f>[28]Novembro!$B$27</f>
        <v>22.845833333333331</v>
      </c>
      <c r="Y32" s="12">
        <f>[28]Novembro!$B$28</f>
        <v>23.995833333333334</v>
      </c>
      <c r="Z32" s="12">
        <f>[28]Novembro!$B$29</f>
        <v>23.670833333333334</v>
      </c>
      <c r="AA32" s="12">
        <f>[28]Novembro!$B$30</f>
        <v>25.158333333333331</v>
      </c>
      <c r="AB32" s="12">
        <f>[28]Novembro!$B$31</f>
        <v>26.237499999999997</v>
      </c>
      <c r="AC32" s="12">
        <f>[28]Novembro!$B$32</f>
        <v>26.55416666666666</v>
      </c>
      <c r="AD32" s="12">
        <f>[28]Novembro!$B$33</f>
        <v>24.670833333333334</v>
      </c>
      <c r="AE32" s="12">
        <f>[28]Novembro!$B$34</f>
        <v>24.404166666666672</v>
      </c>
      <c r="AF32" s="94">
        <f>AVERAGE(B32:AE32)</f>
        <v>24.770416666666659</v>
      </c>
      <c r="AH32" s="13" t="s">
        <v>47</v>
      </c>
    </row>
    <row r="33" spans="1:37" s="5" customFormat="1" x14ac:dyDescent="0.2">
      <c r="A33" s="59" t="s">
        <v>12</v>
      </c>
      <c r="B33" s="12">
        <f>[29]Novembro!$B$5</f>
        <v>27.757142857142856</v>
      </c>
      <c r="C33" s="12">
        <f>[29]Novembro!$B$6</f>
        <v>27.215384615384611</v>
      </c>
      <c r="D33" s="12">
        <f>[29]Novembro!$B$7</f>
        <v>30.788888888888884</v>
      </c>
      <c r="E33" s="12">
        <f>[29]Novembro!$B$8</f>
        <v>26.25</v>
      </c>
      <c r="F33" s="12">
        <f>[29]Novembro!$B$9</f>
        <v>28.490909090909089</v>
      </c>
      <c r="G33" s="12">
        <f>[29]Novembro!$B$10</f>
        <v>28.755555555555556</v>
      </c>
      <c r="H33" s="12">
        <f>[29]Novembro!$B$11</f>
        <v>28.915384615384614</v>
      </c>
      <c r="I33" s="12">
        <f>[29]Novembro!$B$12</f>
        <v>28.016666666666669</v>
      </c>
      <c r="J33" s="12">
        <f>[29]Novembro!$B$13</f>
        <v>26.599999999999998</v>
      </c>
      <c r="K33" s="12">
        <f>[29]Novembro!$B$14</f>
        <v>30.041666666666668</v>
      </c>
      <c r="L33" s="12">
        <f>[29]Novembro!$B$15</f>
        <v>31.263636363636365</v>
      </c>
      <c r="M33" s="12">
        <f>[29]Novembro!$B$16</f>
        <v>32.966666666666669</v>
      </c>
      <c r="N33" s="12">
        <f>[29]Novembro!$B$17</f>
        <v>32.661538461538456</v>
      </c>
      <c r="O33" s="12">
        <f>[29]Novembro!$B$18</f>
        <v>29.133333333333336</v>
      </c>
      <c r="P33" s="12">
        <f>[29]Novembro!$B$19</f>
        <v>29.830769230769228</v>
      </c>
      <c r="Q33" s="12">
        <f>[29]Novembro!$B$20</f>
        <v>29.475000000000001</v>
      </c>
      <c r="R33" s="12">
        <f>[29]Novembro!$B$21</f>
        <v>29.369230769230764</v>
      </c>
      <c r="S33" s="12">
        <f>[29]Novembro!$B$22</f>
        <v>26.069230769230767</v>
      </c>
      <c r="T33" s="12">
        <f>[29]Novembro!$B$23</f>
        <v>25.285714285714285</v>
      </c>
      <c r="U33" s="12">
        <f>[29]Novembro!$B$24</f>
        <v>26.627777777777776</v>
      </c>
      <c r="V33" s="12">
        <f>[29]Novembro!$B$25</f>
        <v>28.911764705882348</v>
      </c>
      <c r="W33" s="12">
        <f>[29]Novembro!$B$26</f>
        <v>29.056250000000002</v>
      </c>
      <c r="X33" s="12">
        <f>[29]Novembro!$B$27</f>
        <v>25.09</v>
      </c>
      <c r="Y33" s="12">
        <f>[29]Novembro!$B$28</f>
        <v>27.569230769230771</v>
      </c>
      <c r="Z33" s="12">
        <f>[29]Novembro!$B$29</f>
        <v>27.323529411764707</v>
      </c>
      <c r="AA33" s="12">
        <f>[29]Novembro!$B$30</f>
        <v>29.712500000000002</v>
      </c>
      <c r="AB33" s="12">
        <f>[29]Novembro!$B$31</f>
        <v>31.57692307692308</v>
      </c>
      <c r="AC33" s="12">
        <f>[29]Novembro!$B$32</f>
        <v>29.915384615384614</v>
      </c>
      <c r="AD33" s="12">
        <f>[29]Novembro!$B$33</f>
        <v>25.612500000000001</v>
      </c>
      <c r="AE33" s="12">
        <f>[29]Novembro!$B$34</f>
        <v>25.669999999999998</v>
      </c>
      <c r="AF33" s="94">
        <f t="shared" ref="AF33:AF34" si="7">AVERAGE(B33:AE33)</f>
        <v>28.531752639789399</v>
      </c>
    </row>
    <row r="34" spans="1:37" x14ac:dyDescent="0.2">
      <c r="A34" s="59" t="s">
        <v>13</v>
      </c>
      <c r="B34" s="12">
        <f>[30]Novembro!$B$5</f>
        <v>28.795833333333334</v>
      </c>
      <c r="C34" s="12">
        <f>[30]Novembro!$B$6</f>
        <v>26.466666666666665</v>
      </c>
      <c r="D34" s="12">
        <f>[30]Novembro!$B$7</f>
        <v>29.466666666666672</v>
      </c>
      <c r="E34" s="12">
        <f>[30]Novembro!$B$8</f>
        <v>24.962499999999995</v>
      </c>
      <c r="F34" s="12">
        <f>[30]Novembro!$B$9</f>
        <v>26.570833333333329</v>
      </c>
      <c r="G34" s="12">
        <f>[30]Novembro!$B$10</f>
        <v>25.333333333333329</v>
      </c>
      <c r="H34" s="12">
        <f>[30]Novembro!$B$11</f>
        <v>25.587500000000002</v>
      </c>
      <c r="I34" s="12">
        <f>[30]Novembro!$B$12</f>
        <v>25.820833333333336</v>
      </c>
      <c r="J34" s="12">
        <f>[30]Novembro!$B$13</f>
        <v>26.741666666666664</v>
      </c>
      <c r="K34" s="12">
        <f>[30]Novembro!$B$14</f>
        <v>27.537499999999998</v>
      </c>
      <c r="L34" s="12">
        <f>[30]Novembro!$B$15</f>
        <v>29.629166666666663</v>
      </c>
      <c r="M34" s="12">
        <f>[30]Novembro!$B$16</f>
        <v>30.383333333333329</v>
      </c>
      <c r="N34" s="12">
        <f>[30]Novembro!$B$17</f>
        <v>31.024999999999995</v>
      </c>
      <c r="O34" s="12">
        <f>[30]Novembro!$B$18</f>
        <v>27.25833333333334</v>
      </c>
      <c r="P34" s="12">
        <f>[30]Novembro!$B$19</f>
        <v>26.687500000000004</v>
      </c>
      <c r="Q34" s="12">
        <f>[30]Novembro!$B$20</f>
        <v>25.816666666666666</v>
      </c>
      <c r="R34" s="12">
        <f>[30]Novembro!$B$21</f>
        <v>26.658333333333331</v>
      </c>
      <c r="S34" s="12">
        <f>[30]Novembro!$B$22</f>
        <v>26.375</v>
      </c>
      <c r="T34" s="12">
        <f>[30]Novembro!$B$23</f>
        <v>22.225000000000005</v>
      </c>
      <c r="U34" s="12">
        <f>[30]Novembro!$B$24</f>
        <v>25.150000000000002</v>
      </c>
      <c r="V34" s="12">
        <f>[30]Novembro!$B$25</f>
        <v>27.362499999999997</v>
      </c>
      <c r="W34" s="12">
        <f>[30]Novembro!$B$26</f>
        <v>27.787499999999998</v>
      </c>
      <c r="X34" s="12">
        <f>[30]Novembro!$B$27</f>
        <v>25.095833333333342</v>
      </c>
      <c r="Y34" s="12">
        <f>[30]Novembro!$B$28</f>
        <v>25.96842105263158</v>
      </c>
      <c r="Z34" s="12">
        <f>[30]Novembro!$B$29</f>
        <v>26.066666666666666</v>
      </c>
      <c r="AA34" s="12">
        <f>[30]Novembro!$B$30</f>
        <v>28.095833333333335</v>
      </c>
      <c r="AB34" s="12">
        <f>[30]Novembro!$B$31</f>
        <v>27.625000000000004</v>
      </c>
      <c r="AC34" s="12">
        <f>[30]Novembro!$B$32</f>
        <v>28.325000000000006</v>
      </c>
      <c r="AD34" s="12">
        <f>[30]Novembro!$B$33</f>
        <v>25.312500000000004</v>
      </c>
      <c r="AE34" s="12">
        <f>[30]Novembro!$B$34</f>
        <v>26.449999999999992</v>
      </c>
      <c r="AF34" s="94">
        <f t="shared" si="7"/>
        <v>26.886030701754386</v>
      </c>
      <c r="AK34" s="13" t="s">
        <v>47</v>
      </c>
    </row>
    <row r="35" spans="1:37" x14ac:dyDescent="0.2">
      <c r="A35" s="59" t="s">
        <v>173</v>
      </c>
      <c r="B35" s="12">
        <f>[31]Novembro!$B$5</f>
        <v>23.0625</v>
      </c>
      <c r="C35" s="12">
        <f>[31]Novembro!$B$6</f>
        <v>25.029166666666665</v>
      </c>
      <c r="D35" s="12">
        <f>[31]Novembro!$B$7</f>
        <v>27.933333333333334</v>
      </c>
      <c r="E35" s="12">
        <f>[31]Novembro!$B$8</f>
        <v>25.262499999999999</v>
      </c>
      <c r="F35" s="12">
        <f>[31]Novembro!$B$9</f>
        <v>26.537499999999994</v>
      </c>
      <c r="G35" s="12">
        <f>[31]Novembro!$B$10</f>
        <v>26.770833333333332</v>
      </c>
      <c r="H35" s="12">
        <f>[31]Novembro!$B$11</f>
        <v>25.537500000000009</v>
      </c>
      <c r="I35" s="12">
        <f>[31]Novembro!$B$12</f>
        <v>25.029166666666669</v>
      </c>
      <c r="J35" s="12">
        <f>[31]Novembro!$B$13</f>
        <v>23.991666666666664</v>
      </c>
      <c r="K35" s="12">
        <f>[31]Novembro!$B$14</f>
        <v>25.429166666666671</v>
      </c>
      <c r="L35" s="12">
        <f>[31]Novembro!$B$15</f>
        <v>27.025000000000002</v>
      </c>
      <c r="M35" s="12">
        <f>[31]Novembro!$B$16</f>
        <v>28.666666666666661</v>
      </c>
      <c r="N35" s="12">
        <f>[31]Novembro!$B$17</f>
        <v>29.079166666666666</v>
      </c>
      <c r="O35" s="12">
        <f>[31]Novembro!$B$18</f>
        <v>27.620833333333334</v>
      </c>
      <c r="P35" s="12">
        <f>[31]Novembro!$B$19</f>
        <v>26.933333333333337</v>
      </c>
      <c r="Q35" s="12">
        <f>[31]Novembro!$B$20</f>
        <v>26.370833333333334</v>
      </c>
      <c r="R35" s="12">
        <f>[31]Novembro!$B$21</f>
        <v>26.220833333333331</v>
      </c>
      <c r="S35" s="12">
        <f>[31]Novembro!$B$22</f>
        <v>25.470833333333328</v>
      </c>
      <c r="T35" s="12">
        <f>[31]Novembro!$B$23</f>
        <v>24.387499999999999</v>
      </c>
      <c r="U35" s="12">
        <f>[31]Novembro!$B$24</f>
        <v>24.983333333333334</v>
      </c>
      <c r="V35" s="12">
        <f>[31]Novembro!$B$25</f>
        <v>26.879166666666674</v>
      </c>
      <c r="W35" s="12">
        <f>[31]Novembro!$B$26</f>
        <v>26.741666666666671</v>
      </c>
      <c r="X35" s="12">
        <f>[31]Novembro!$B$27</f>
        <v>24.595833333333328</v>
      </c>
      <c r="Y35" s="12">
        <f>[31]Novembro!$B$28</f>
        <v>25.366666666666664</v>
      </c>
      <c r="Z35" s="12">
        <f>[31]Novembro!$B$29</f>
        <v>25.125</v>
      </c>
      <c r="AA35" s="12">
        <f>[31]Novembro!$B$30</f>
        <v>26.891666666666669</v>
      </c>
      <c r="AB35" s="12">
        <f>[31]Novembro!$B$31</f>
        <v>27.354166666666668</v>
      </c>
      <c r="AC35" s="12">
        <f>[31]Novembro!$B$32</f>
        <v>27.758333333333329</v>
      </c>
      <c r="AD35" s="12">
        <f>[31]Novembro!$B$33</f>
        <v>26.441666666666663</v>
      </c>
      <c r="AE35" s="12">
        <f>[31]Novembro!$B$34</f>
        <v>26.166666666666671</v>
      </c>
      <c r="AF35" s="94">
        <f t="shared" ref="AF35:AF37" si="8">AVERAGE(B35:AE35)</f>
        <v>26.15541666666666</v>
      </c>
      <c r="AH35" t="s">
        <v>47</v>
      </c>
    </row>
    <row r="36" spans="1:37" x14ac:dyDescent="0.2">
      <c r="A36" s="59" t="s">
        <v>144</v>
      </c>
      <c r="B36" s="12">
        <f>[32]Novembro!$B$5</f>
        <v>20.637499999999999</v>
      </c>
      <c r="C36" s="12">
        <f>[32]Novembro!$B$6</f>
        <v>24.275000000000002</v>
      </c>
      <c r="D36" s="12">
        <f>[32]Novembro!$B$7</f>
        <v>27.349999999999998</v>
      </c>
      <c r="E36" s="12">
        <f>[32]Novembro!$B$8</f>
        <v>24.36666666666666</v>
      </c>
      <c r="F36" s="12">
        <f>[32]Novembro!$B$9</f>
        <v>24.8125</v>
      </c>
      <c r="G36" s="12">
        <f>[32]Novembro!$B$10</f>
        <v>24.562499999999996</v>
      </c>
      <c r="H36" s="12">
        <f>[32]Novembro!$B$11</f>
        <v>24.154166666666665</v>
      </c>
      <c r="I36" s="12">
        <f>[32]Novembro!$B$12</f>
        <v>23.904166666666665</v>
      </c>
      <c r="J36" s="12">
        <f>[32]Novembro!$B$13</f>
        <v>23.141666666666666</v>
      </c>
      <c r="K36" s="12">
        <f>[32]Novembro!$B$14</f>
        <v>23.275000000000006</v>
      </c>
      <c r="L36" s="12">
        <f>[32]Novembro!$B$15</f>
        <v>26.825000000000003</v>
      </c>
      <c r="M36" s="12">
        <f>[32]Novembro!$B$16</f>
        <v>29.020833333333332</v>
      </c>
      <c r="N36" s="12">
        <f>[32]Novembro!$B$17</f>
        <v>30.17916666666666</v>
      </c>
      <c r="O36" s="12">
        <f>[32]Novembro!$B$18</f>
        <v>25.691666666666666</v>
      </c>
      <c r="P36" s="12">
        <f>[32]Novembro!$B$19</f>
        <v>24.866666666666664</v>
      </c>
      <c r="Q36" s="12">
        <f>[32]Novembro!$B$20</f>
        <v>24.533333333333331</v>
      </c>
      <c r="R36" s="12">
        <f>[32]Novembro!$B$21</f>
        <v>25.116666666666671</v>
      </c>
      <c r="S36" s="12">
        <f>[32]Novembro!$B$22</f>
        <v>23.495833333333334</v>
      </c>
      <c r="T36" s="12">
        <f>[32]Novembro!$B$23</f>
        <v>22.679166666666664</v>
      </c>
      <c r="U36" s="12">
        <f>[32]Novembro!$B$24</f>
        <v>23.05</v>
      </c>
      <c r="V36" s="12">
        <f>[32]Novembro!$B$25</f>
        <v>24.637499999999992</v>
      </c>
      <c r="W36" s="12">
        <f>[32]Novembro!$B$26</f>
        <v>25.908333333333331</v>
      </c>
      <c r="X36" s="12">
        <f>[32]Novembro!$B$27</f>
        <v>23</v>
      </c>
      <c r="Y36" s="12">
        <f>[32]Novembro!$B$28</f>
        <v>24.308333333333326</v>
      </c>
      <c r="Z36" s="12">
        <f>[32]Novembro!$B$29</f>
        <v>24.183333333333334</v>
      </c>
      <c r="AA36" s="12">
        <f>[32]Novembro!$B$30</f>
        <v>25.745833333333326</v>
      </c>
      <c r="AB36" s="12">
        <f>[32]Novembro!$B$31</f>
        <v>25.837500000000002</v>
      </c>
      <c r="AC36" s="12">
        <f>[32]Novembro!$B$32</f>
        <v>27.108333333333331</v>
      </c>
      <c r="AD36" s="12">
        <f>[32]Novembro!$B$33</f>
        <v>24.916666666666668</v>
      </c>
      <c r="AE36" s="12">
        <f>[32]Novembro!$B$34</f>
        <v>24.766666666666666</v>
      </c>
      <c r="AF36" s="94">
        <f t="shared" si="8"/>
        <v>24.878333333333327</v>
      </c>
      <c r="AH36" t="s">
        <v>47</v>
      </c>
    </row>
    <row r="37" spans="1:37" x14ac:dyDescent="0.2">
      <c r="A37" s="59" t="s">
        <v>14</v>
      </c>
      <c r="B37" s="12">
        <f>[33]Novembro!$B$5</f>
        <v>26.020833333333329</v>
      </c>
      <c r="C37" s="12">
        <f>[33]Novembro!$B$6</f>
        <v>25.437500000000004</v>
      </c>
      <c r="D37" s="12">
        <f>[33]Novembro!$B$7</f>
        <v>27.766666666666662</v>
      </c>
      <c r="E37" s="12">
        <f>[33]Novembro!$B$8</f>
        <v>24.769565217391307</v>
      </c>
      <c r="F37" s="12">
        <f>[33]Novembro!$B$9</f>
        <v>25.415789473684207</v>
      </c>
      <c r="G37" s="12">
        <f>[33]Novembro!$B$10</f>
        <v>26.400000000000002</v>
      </c>
      <c r="H37" s="12">
        <f>[33]Novembro!$B$11</f>
        <v>24.275000000000006</v>
      </c>
      <c r="I37" s="12">
        <f>[33]Novembro!$B$12</f>
        <v>22.270833333333332</v>
      </c>
      <c r="J37" s="12">
        <f>[33]Novembro!$B$13</f>
        <v>21.287499999999998</v>
      </c>
      <c r="K37" s="12">
        <f>[33]Novembro!$B$14</f>
        <v>26.833333333333329</v>
      </c>
      <c r="L37" s="12">
        <f>[33]Novembro!$B$15</f>
        <v>27.588235294117649</v>
      </c>
      <c r="M37" s="12">
        <f>[33]Novembro!$B$16</f>
        <v>27.985714285714288</v>
      </c>
      <c r="N37" s="12">
        <f>[33]Novembro!$B$17</f>
        <v>28.970833333333335</v>
      </c>
      <c r="O37" s="12">
        <f>[33]Novembro!$B$18</f>
        <v>26.854166666666671</v>
      </c>
      <c r="P37" s="12">
        <f>[33]Novembro!$B$19</f>
        <v>26.762499999999992</v>
      </c>
      <c r="Q37" s="12">
        <f>[33]Novembro!$B$20</f>
        <v>27.516666666666666</v>
      </c>
      <c r="R37" s="12">
        <f>[33]Novembro!$B$21</f>
        <v>24.454166666666666</v>
      </c>
      <c r="S37" s="12">
        <f>[33]Novembro!$B$22</f>
        <v>24.675000000000001</v>
      </c>
      <c r="T37" s="12">
        <f>[33]Novembro!$B$23</f>
        <v>24.621739130434786</v>
      </c>
      <c r="U37" s="12">
        <f>[33]Novembro!$B$24</f>
        <v>24.190000000000005</v>
      </c>
      <c r="V37" s="12">
        <f>[33]Novembro!$B$25</f>
        <v>25.612500000000001</v>
      </c>
      <c r="W37" s="12">
        <f>[33]Novembro!$B$26</f>
        <v>28.781250000000004</v>
      </c>
      <c r="X37" s="12">
        <f>[33]Novembro!$B$27</f>
        <v>26.620833333333334</v>
      </c>
      <c r="Y37" s="12">
        <f>[33]Novembro!$B$28</f>
        <v>24.404166666666665</v>
      </c>
      <c r="Z37" s="12">
        <f>[33]Novembro!$B$29</f>
        <v>26.731249999999999</v>
      </c>
      <c r="AA37" s="12">
        <f>[33]Novembro!$B$30</f>
        <v>26.457142857142859</v>
      </c>
      <c r="AB37" s="12">
        <f>[33]Novembro!$B$31</f>
        <v>26.82083333333334</v>
      </c>
      <c r="AC37" s="12">
        <f>[33]Novembro!$B$32</f>
        <v>27.541666666666668</v>
      </c>
      <c r="AD37" s="12">
        <f>[33]Novembro!$B$33</f>
        <v>26.725000000000005</v>
      </c>
      <c r="AE37" s="12">
        <f>[33]Novembro!$B$34</f>
        <v>25.345833333333335</v>
      </c>
      <c r="AF37" s="94">
        <f t="shared" si="8"/>
        <v>25.971217319727277</v>
      </c>
    </row>
    <row r="38" spans="1:37" x14ac:dyDescent="0.2">
      <c r="A38" s="59" t="s">
        <v>174</v>
      </c>
      <c r="B38" s="12">
        <f>[34]Novembro!$B$5</f>
        <v>26.28</v>
      </c>
      <c r="C38" s="12">
        <f>[34]Novembro!$B$6</f>
        <v>25.791666666666668</v>
      </c>
      <c r="D38" s="12">
        <f>[34]Novembro!$B$7</f>
        <v>26.577272727272728</v>
      </c>
      <c r="E38" s="12">
        <f>[34]Novembro!$B$8</f>
        <v>24.616666666666664</v>
      </c>
      <c r="F38" s="12">
        <f>[34]Novembro!$B$9</f>
        <v>25.826086956521738</v>
      </c>
      <c r="G38" s="12">
        <f>[34]Novembro!$B$10</f>
        <v>26.486363636363638</v>
      </c>
      <c r="H38" s="12">
        <f>[34]Novembro!$B$11</f>
        <v>26.383333333333336</v>
      </c>
      <c r="I38" s="12">
        <f>[34]Novembro!$B$12</f>
        <v>25.95652173913043</v>
      </c>
      <c r="J38" s="12">
        <f>[34]Novembro!$B$13</f>
        <v>26.543478260869566</v>
      </c>
      <c r="K38" s="12">
        <f>[34]Novembro!$B$14</f>
        <v>27.428571428571427</v>
      </c>
      <c r="L38" s="12">
        <f>[34]Novembro!$B$15</f>
        <v>27.727272727272727</v>
      </c>
      <c r="M38" s="12">
        <f>[34]Novembro!$B$16</f>
        <v>27.483333333333334</v>
      </c>
      <c r="N38" s="12">
        <f>[34]Novembro!$B$17</f>
        <v>28.072727272727274</v>
      </c>
      <c r="O38" s="12">
        <f>[34]Novembro!$B$18</f>
        <v>27.404761904761905</v>
      </c>
      <c r="P38" s="12">
        <f>[34]Novembro!$B$19</f>
        <v>27.495652173913044</v>
      </c>
      <c r="Q38" s="12">
        <f>[34]Novembro!$B$20</f>
        <v>27.272727272727273</v>
      </c>
      <c r="R38" s="12">
        <f>[34]Novembro!$B$21</f>
        <v>27.105000000000008</v>
      </c>
      <c r="S38" s="12">
        <f>[34]Novembro!$B$22</f>
        <v>27.255555555555556</v>
      </c>
      <c r="T38" s="12">
        <f>[34]Novembro!$B$23</f>
        <v>26.054166666666671</v>
      </c>
      <c r="U38" s="12">
        <f>[34]Novembro!$B$24</f>
        <v>26.304347826086957</v>
      </c>
      <c r="V38" s="12">
        <f>[34]Novembro!$B$25</f>
        <v>26.573913043478257</v>
      </c>
      <c r="W38" s="12">
        <f>[34]Novembro!$B$26</f>
        <v>26.322727272727274</v>
      </c>
      <c r="X38" s="12">
        <f>[34]Novembro!$B$27</f>
        <v>25.837500000000002</v>
      </c>
      <c r="Y38" s="12">
        <f>[34]Novembro!$B$28</f>
        <v>25.662500000000005</v>
      </c>
      <c r="Z38" s="12">
        <f>[34]Novembro!$B$29</f>
        <v>27.261904761904763</v>
      </c>
      <c r="AA38" s="12">
        <f>[34]Novembro!$B$30</f>
        <v>27.56315789473684</v>
      </c>
      <c r="AB38" s="12">
        <f>[34]Novembro!$B$31</f>
        <v>27.669999999999998</v>
      </c>
      <c r="AC38" s="12">
        <f>[34]Novembro!$B$32</f>
        <v>27.040000000000003</v>
      </c>
      <c r="AD38" s="12">
        <f>[34]Novembro!$B$33</f>
        <v>26.773913043478263</v>
      </c>
      <c r="AE38" s="12">
        <f>[34]Novembro!$B$34</f>
        <v>26.490909090909089</v>
      </c>
      <c r="AF38" s="94">
        <f>AVERAGE(B38:AE38)</f>
        <v>26.708734375189181</v>
      </c>
      <c r="AH38" t="s">
        <v>47</v>
      </c>
    </row>
    <row r="39" spans="1:37" x14ac:dyDescent="0.2">
      <c r="A39" s="59" t="s">
        <v>15</v>
      </c>
      <c r="B39" s="12">
        <f>[35]Novembro!$B$5</f>
        <v>18.954166666666669</v>
      </c>
      <c r="C39" s="12">
        <f>[35]Novembro!$B$6</f>
        <v>22.670833333333338</v>
      </c>
      <c r="D39" s="12">
        <f>[35]Novembro!$B$7</f>
        <v>24.820833333333329</v>
      </c>
      <c r="E39" s="12">
        <f>[35]Novembro!$B$8</f>
        <v>22.554166666666664</v>
      </c>
      <c r="F39" s="12">
        <f>[35]Novembro!$B$9</f>
        <v>23.758333333333329</v>
      </c>
      <c r="G39" s="12">
        <f>[35]Novembro!$B$10</f>
        <v>24.029166666666669</v>
      </c>
      <c r="H39" s="12">
        <f>[35]Novembro!$B$11</f>
        <v>25.016666666666669</v>
      </c>
      <c r="I39" s="12">
        <f>[35]Novembro!$B$12</f>
        <v>23.679166666666671</v>
      </c>
      <c r="J39" s="12">
        <f>[35]Novembro!$B$13</f>
        <v>21.395833333333339</v>
      </c>
      <c r="K39" s="12">
        <f>[35]Novembro!$B$14</f>
        <v>21.875</v>
      </c>
      <c r="L39" s="12">
        <f>[35]Novembro!$B$15</f>
        <v>25</v>
      </c>
      <c r="M39" s="12">
        <f>[35]Novembro!$B$16</f>
        <v>27.024999999999995</v>
      </c>
      <c r="N39" s="12">
        <f>[35]Novembro!$B$17</f>
        <v>27.112499999999997</v>
      </c>
      <c r="O39" s="12">
        <f>[35]Novembro!$B$18</f>
        <v>24.4375</v>
      </c>
      <c r="P39" s="12">
        <f>[35]Novembro!$B$19</f>
        <v>23.400000000000002</v>
      </c>
      <c r="Q39" s="12">
        <f>[35]Novembro!$B$20</f>
        <v>23.912499999999998</v>
      </c>
      <c r="R39" s="12">
        <f>[35]Novembro!$B$21</f>
        <v>23.625000000000004</v>
      </c>
      <c r="S39" s="12">
        <f>[35]Novembro!$B$22</f>
        <v>21.695833333333336</v>
      </c>
      <c r="T39" s="12">
        <f>[35]Novembro!$B$23</f>
        <v>20.891666666666662</v>
      </c>
      <c r="U39" s="12">
        <f>[35]Novembro!$B$24</f>
        <v>22.037500000000005</v>
      </c>
      <c r="V39" s="12">
        <f>[35]Novembro!$B$25</f>
        <v>23.254166666666666</v>
      </c>
      <c r="W39" s="12">
        <f>[35]Novembro!$B$26</f>
        <v>23.979166666666671</v>
      </c>
      <c r="X39" s="12">
        <f>[35]Novembro!$B$27</f>
        <v>22.058333333333334</v>
      </c>
      <c r="Y39" s="12">
        <f>[35]Novembro!$B$28</f>
        <v>21.204166666666669</v>
      </c>
      <c r="Z39" s="12">
        <f>[35]Novembro!$B$29</f>
        <v>21.979166666666661</v>
      </c>
      <c r="AA39" s="12">
        <f>[35]Novembro!$B$30</f>
        <v>25.024999999999995</v>
      </c>
      <c r="AB39" s="12">
        <f>[35]Novembro!$B$31</f>
        <v>24.362500000000001</v>
      </c>
      <c r="AC39" s="12">
        <f>[35]Novembro!$B$32</f>
        <v>22.520833333333332</v>
      </c>
      <c r="AD39" s="12">
        <f>[35]Novembro!$B$33</f>
        <v>21.987499999999997</v>
      </c>
      <c r="AE39" s="12">
        <f>[35]Novembro!$B$34</f>
        <v>23.308333333333334</v>
      </c>
      <c r="AF39" s="94">
        <f t="shared" ref="AF39:AF40" si="9">AVERAGE(B39:AE39)</f>
        <v>23.252361111111103</v>
      </c>
      <c r="AG39" s="13" t="s">
        <v>47</v>
      </c>
      <c r="AH39" s="13" t="s">
        <v>47</v>
      </c>
    </row>
    <row r="40" spans="1:37" x14ac:dyDescent="0.2">
      <c r="A40" s="59" t="s">
        <v>16</v>
      </c>
      <c r="B40" s="12">
        <f>[36]Novembro!$B$5</f>
        <v>28.1875</v>
      </c>
      <c r="C40" s="12">
        <f>[36]Novembro!$B$6</f>
        <v>27.308333333333337</v>
      </c>
      <c r="D40" s="12">
        <f>[36]Novembro!$B$7</f>
        <v>29.758333333333336</v>
      </c>
      <c r="E40" s="12">
        <f>[36]Novembro!$B$8</f>
        <v>25.724999999999998</v>
      </c>
      <c r="F40" s="12">
        <f>[36]Novembro!$B$9</f>
        <v>26.958333333333332</v>
      </c>
      <c r="G40" s="12">
        <f>[36]Novembro!$B$10</f>
        <v>26.104166666666668</v>
      </c>
      <c r="H40" s="12">
        <f>[36]Novembro!$B$11</f>
        <v>26.120833333333334</v>
      </c>
      <c r="I40" s="12">
        <f>[36]Novembro!$B$12</f>
        <v>27.195833333333329</v>
      </c>
      <c r="J40" s="12">
        <f>[36]Novembro!$B$13</f>
        <v>27.329166666666669</v>
      </c>
      <c r="K40" s="12">
        <f>[36]Novembro!$B$14</f>
        <v>28.062499999999996</v>
      </c>
      <c r="L40" s="12">
        <f>[36]Novembro!$B$15</f>
        <v>30.291666666666671</v>
      </c>
      <c r="M40" s="12">
        <f>[36]Novembro!$B$16</f>
        <v>30.891666666666669</v>
      </c>
      <c r="N40" s="12">
        <f>[36]Novembro!$B$17</f>
        <v>31.025000000000002</v>
      </c>
      <c r="O40" s="12">
        <f>[36]Novembro!$B$18</f>
        <v>26.625</v>
      </c>
      <c r="P40" s="12">
        <f>[36]Novembro!$B$19</f>
        <v>24.837499999999995</v>
      </c>
      <c r="Q40" s="12">
        <f>[36]Novembro!$B$20</f>
        <v>28.775000000000002</v>
      </c>
      <c r="R40" s="12">
        <f>[36]Novembro!$B$21</f>
        <v>28.762500000000003</v>
      </c>
      <c r="S40" s="12">
        <f>[36]Novembro!$B$22</f>
        <v>24.837499999999995</v>
      </c>
      <c r="T40" s="12">
        <f>[36]Novembro!$B$23</f>
        <v>23.258333333333329</v>
      </c>
      <c r="U40" s="12">
        <f>[36]Novembro!$B$24</f>
        <v>26.149999999999995</v>
      </c>
      <c r="V40" s="12">
        <f>[36]Novembro!$B$25</f>
        <v>28.012500000000003</v>
      </c>
      <c r="W40" s="12">
        <f>[36]Novembro!$B$26</f>
        <v>28.795833333333334</v>
      </c>
      <c r="X40" s="12">
        <f>[36]Novembro!$B$27</f>
        <v>24.933333333333334</v>
      </c>
      <c r="Y40" s="12">
        <f>[36]Novembro!$B$28</f>
        <v>23.841666666666669</v>
      </c>
      <c r="Z40" s="12">
        <f>[36]Novembro!$B$29</f>
        <v>25.1875</v>
      </c>
      <c r="AA40" s="12">
        <f>[36]Novembro!$B$30</f>
        <v>27.583333333333332</v>
      </c>
      <c r="AB40" s="12">
        <f>[36]Novembro!$B$31</f>
        <v>29.362500000000008</v>
      </c>
      <c r="AC40" s="12">
        <f>[36]Novembro!$B$32</f>
        <v>25.629166666666674</v>
      </c>
      <c r="AD40" s="12">
        <f>[36]Novembro!$B$33</f>
        <v>25.420833333333334</v>
      </c>
      <c r="AE40" s="12">
        <f>[36]Novembro!$B$34</f>
        <v>25.595833333333331</v>
      </c>
      <c r="AF40" s="94">
        <f t="shared" si="9"/>
        <v>27.085555555555555</v>
      </c>
      <c r="AH40" s="13" t="s">
        <v>47</v>
      </c>
    </row>
    <row r="41" spans="1:37" x14ac:dyDescent="0.2">
      <c r="A41" s="59" t="s">
        <v>175</v>
      </c>
      <c r="B41" s="12">
        <f>[37]Novembro!$B$5</f>
        <v>23.579166666666666</v>
      </c>
      <c r="C41" s="12">
        <f>[37]Novembro!$B$6</f>
        <v>24.083333333333339</v>
      </c>
      <c r="D41" s="12">
        <f>[37]Novembro!$B$7</f>
        <v>26.120833333333334</v>
      </c>
      <c r="E41" s="12">
        <f>[37]Novembro!$B$8</f>
        <v>24.491666666666671</v>
      </c>
      <c r="F41" s="12">
        <f>[37]Novembro!$B$9</f>
        <v>25.220833333333331</v>
      </c>
      <c r="G41" s="12">
        <f>[37]Novembro!$B$10</f>
        <v>25.662499999999998</v>
      </c>
      <c r="H41" s="12">
        <f>[37]Novembro!$B$11</f>
        <v>24.770833333333332</v>
      </c>
      <c r="I41" s="12">
        <f>[37]Novembro!$B$12</f>
        <v>22.804166666666664</v>
      </c>
      <c r="J41" s="12">
        <f>[37]Novembro!$B$13</f>
        <v>21.8125</v>
      </c>
      <c r="K41" s="12">
        <f>[37]Novembro!$B$14</f>
        <v>24.345833333333335</v>
      </c>
      <c r="L41" s="12">
        <f>[37]Novembro!$B$15</f>
        <v>26.520833333333329</v>
      </c>
      <c r="M41" s="12">
        <f>[37]Novembro!$B$16</f>
        <v>28.045833333333331</v>
      </c>
      <c r="N41" s="12">
        <f>[37]Novembro!$B$17</f>
        <v>29.116666666666664</v>
      </c>
      <c r="O41" s="12">
        <f>[37]Novembro!$B$18</f>
        <v>26.608333333333331</v>
      </c>
      <c r="P41" s="12">
        <f>[37]Novembro!$B$19</f>
        <v>25.887500000000003</v>
      </c>
      <c r="Q41" s="12">
        <f>[37]Novembro!$B$20</f>
        <v>25.7</v>
      </c>
      <c r="R41" s="12">
        <f>[37]Novembro!$B$21</f>
        <v>24.883333333333336</v>
      </c>
      <c r="S41" s="12">
        <f>[37]Novembro!$B$22</f>
        <v>24.633333333333336</v>
      </c>
      <c r="T41" s="12">
        <f>[37]Novembro!$B$23</f>
        <v>21.833333333333332</v>
      </c>
      <c r="U41" s="12">
        <f>[37]Novembro!$B$24</f>
        <v>23.633333333333336</v>
      </c>
      <c r="V41" s="12">
        <f>[37]Novembro!$B$25</f>
        <v>25.654166666666665</v>
      </c>
      <c r="W41" s="12">
        <f>[37]Novembro!$B$26</f>
        <v>26.287499999999998</v>
      </c>
      <c r="X41" s="12">
        <f>[37]Novembro!$B$27</f>
        <v>22.737499999999997</v>
      </c>
      <c r="Y41" s="12">
        <f>[37]Novembro!$B$28</f>
        <v>24.054166666666671</v>
      </c>
      <c r="Z41" s="12">
        <f>[37]Novembro!$B$29</f>
        <v>24.995833333333337</v>
      </c>
      <c r="AA41" s="12">
        <f>[37]Novembro!$B$30</f>
        <v>26.512499999999999</v>
      </c>
      <c r="AB41" s="12">
        <f>[37]Novembro!$B$31</f>
        <v>27.287499999999998</v>
      </c>
      <c r="AC41" s="12">
        <f>[37]Novembro!$B$32</f>
        <v>27.412499999999998</v>
      </c>
      <c r="AD41" s="12">
        <f>[37]Novembro!$B$33</f>
        <v>24.399999999999995</v>
      </c>
      <c r="AE41" s="12">
        <f>[37]Novembro!$B$34</f>
        <v>25.108333333333334</v>
      </c>
      <c r="AF41" s="94">
        <f>AVERAGE(B41:AE41)</f>
        <v>25.140138888888892</v>
      </c>
      <c r="AH41" s="13" t="s">
        <v>47</v>
      </c>
    </row>
    <row r="42" spans="1:37" x14ac:dyDescent="0.2">
      <c r="A42" s="59" t="s">
        <v>17</v>
      </c>
      <c r="B42" s="12">
        <f>[38]Novembro!$B$5</f>
        <v>21.279166666666665</v>
      </c>
      <c r="C42" s="12">
        <f>[38]Novembro!$B$6</f>
        <v>23.737500000000001</v>
      </c>
      <c r="D42" s="12">
        <f>[38]Novembro!$B$7</f>
        <v>27.816666666666666</v>
      </c>
      <c r="E42" s="12">
        <f>[38]Novembro!$B$8</f>
        <v>24.133333333333329</v>
      </c>
      <c r="F42" s="12">
        <f>[38]Novembro!$B$9</f>
        <v>25.654166666666672</v>
      </c>
      <c r="G42" s="12">
        <f>[38]Novembro!$B$10</f>
        <v>25.441666666666663</v>
      </c>
      <c r="H42" s="12">
        <f>[38]Novembro!$B$11</f>
        <v>25.412500000000005</v>
      </c>
      <c r="I42" s="12">
        <f>[38]Novembro!$B$12</f>
        <v>24.650000000000002</v>
      </c>
      <c r="J42" s="12">
        <f>[38]Novembro!$B$13</f>
        <v>23.275000000000002</v>
      </c>
      <c r="K42" s="12">
        <f>[38]Novembro!$B$14</f>
        <v>23.837500000000002</v>
      </c>
      <c r="L42" s="12">
        <f>[38]Novembro!$B$15</f>
        <v>26.900000000000006</v>
      </c>
      <c r="M42" s="12">
        <f>[38]Novembro!$B$16</f>
        <v>28.587500000000002</v>
      </c>
      <c r="N42" s="12">
        <f>[38]Novembro!$B$17</f>
        <v>29.541666666666661</v>
      </c>
      <c r="O42" s="12">
        <f>[38]Novembro!$B$18</f>
        <v>26.316666666666666</v>
      </c>
      <c r="P42" s="12">
        <f>[38]Novembro!$B$19</f>
        <v>25.766666666666666</v>
      </c>
      <c r="Q42" s="12">
        <f>[38]Novembro!$B$20</f>
        <v>25.358333333333334</v>
      </c>
      <c r="R42" s="12">
        <f>[38]Novembro!$B$21</f>
        <v>25.620833333333334</v>
      </c>
      <c r="S42" s="12">
        <f>[38]Novembro!$B$22</f>
        <v>24.124999999999989</v>
      </c>
      <c r="T42" s="12">
        <f>[38]Novembro!$B$23</f>
        <v>22.641666666666666</v>
      </c>
      <c r="U42" s="12">
        <f>[38]Novembro!$B$24</f>
        <v>23.5625</v>
      </c>
      <c r="V42" s="12">
        <f>[38]Novembro!$B$25</f>
        <v>25.416666666666668</v>
      </c>
      <c r="W42" s="12">
        <f>[38]Novembro!$B$26</f>
        <v>25.270833333333339</v>
      </c>
      <c r="X42" s="12">
        <f>[38]Novembro!$B$27</f>
        <v>22.829166666666669</v>
      </c>
      <c r="Y42" s="12">
        <f>[38]Novembro!$B$28</f>
        <v>24.224999999999998</v>
      </c>
      <c r="Z42" s="12">
        <f>[38]Novembro!$B$29</f>
        <v>23.908333333333331</v>
      </c>
      <c r="AA42" s="12">
        <f>[38]Novembro!$B$30</f>
        <v>25.1875</v>
      </c>
      <c r="AB42" s="12">
        <f>[38]Novembro!$B$31</f>
        <v>26.395833333333332</v>
      </c>
      <c r="AC42" s="12">
        <f>[38]Novembro!$B$32</f>
        <v>26.612499999999997</v>
      </c>
      <c r="AD42" s="12">
        <f>[38]Novembro!$B$33</f>
        <v>24.345833333333331</v>
      </c>
      <c r="AE42" s="12">
        <f>[38]Novembro!$B$34</f>
        <v>24.679166666666671</v>
      </c>
      <c r="AF42" s="94">
        <f t="shared" ref="AF42" si="10">AVERAGE(B42:AE42)</f>
        <v>25.084305555555556</v>
      </c>
      <c r="AH42" s="13" t="s">
        <v>47</v>
      </c>
    </row>
    <row r="43" spans="1:37" x14ac:dyDescent="0.2">
      <c r="A43" s="59" t="s">
        <v>157</v>
      </c>
      <c r="B43" s="12">
        <f>[39]Novembro!$B$5</f>
        <v>22.208333333333332</v>
      </c>
      <c r="C43" s="12">
        <f>[39]Novembro!$B$6</f>
        <v>24.241666666666664</v>
      </c>
      <c r="D43" s="12">
        <f>[39]Novembro!$B$7</f>
        <v>27.454166666666676</v>
      </c>
      <c r="E43" s="12">
        <f>[39]Novembro!$B$8</f>
        <v>24.808333333333326</v>
      </c>
      <c r="F43" s="12">
        <f>[39]Novembro!$B$9</f>
        <v>24.67916666666666</v>
      </c>
      <c r="G43" s="12">
        <f>[39]Novembro!$B$10</f>
        <v>24.833333333333329</v>
      </c>
      <c r="H43" s="12">
        <f>[39]Novembro!$B$11</f>
        <v>24.829166666666666</v>
      </c>
      <c r="I43" s="12">
        <f>[39]Novembro!$B$12</f>
        <v>22.729166666666671</v>
      </c>
      <c r="J43" s="12">
        <f>[39]Novembro!$B$13</f>
        <v>22.266666666666666</v>
      </c>
      <c r="K43" s="12">
        <f>[39]Novembro!$B$14</f>
        <v>23.533333333333335</v>
      </c>
      <c r="L43" s="12">
        <f>[39]Novembro!$B$15</f>
        <v>26.695833333333336</v>
      </c>
      <c r="M43" s="12">
        <f>[39]Novembro!$B$16</f>
        <v>28.379166666666666</v>
      </c>
      <c r="N43" s="12">
        <f>[39]Novembro!$B$17</f>
        <v>28.270833333333332</v>
      </c>
      <c r="O43" s="12">
        <f>[39]Novembro!$B$18</f>
        <v>26.891666666666669</v>
      </c>
      <c r="P43" s="12">
        <f>[39]Novembro!$B$19</f>
        <v>26.045833333333334</v>
      </c>
      <c r="Q43" s="12">
        <f>[39]Novembro!$B$20</f>
        <v>26.170833333333334</v>
      </c>
      <c r="R43" s="12">
        <f>[39]Novembro!$B$21</f>
        <v>24.441666666666674</v>
      </c>
      <c r="S43" s="12">
        <f>[39]Novembro!$B$22</f>
        <v>24.362500000000008</v>
      </c>
      <c r="T43" s="12">
        <f>[39]Novembro!$B$23</f>
        <v>22.133333333333336</v>
      </c>
      <c r="U43" s="12">
        <f>[39]Novembro!$B$24</f>
        <v>23.474999999999994</v>
      </c>
      <c r="V43" s="12">
        <f>[39]Novembro!$B$25</f>
        <v>24.675000000000001</v>
      </c>
      <c r="W43" s="12">
        <f>[39]Novembro!$B$26</f>
        <v>25.19583333333334</v>
      </c>
      <c r="X43" s="12">
        <f>[39]Novembro!$B$27</f>
        <v>23.833333333333332</v>
      </c>
      <c r="Y43" s="12">
        <f>[39]Novembro!$B$28</f>
        <v>23.912500000000005</v>
      </c>
      <c r="Z43" s="12">
        <f>[39]Novembro!$B$29</f>
        <v>24.9375</v>
      </c>
      <c r="AA43" s="12">
        <f>[39]Novembro!$B$30</f>
        <v>25.208333333333332</v>
      </c>
      <c r="AB43" s="12">
        <f>[39]Novembro!$B$31</f>
        <v>26.049999999999997</v>
      </c>
      <c r="AC43" s="12">
        <f>[39]Novembro!$B$32</f>
        <v>27.716666666666665</v>
      </c>
      <c r="AD43" s="12">
        <f>[39]Novembro!$B$33</f>
        <v>25.537499999999998</v>
      </c>
      <c r="AE43" s="12">
        <f>[39]Novembro!$B$34</f>
        <v>25.362499999999997</v>
      </c>
      <c r="AF43" s="94">
        <f>AVERAGE(B43:AE43)</f>
        <v>25.029305555555553</v>
      </c>
      <c r="AH43" s="13" t="s">
        <v>47</v>
      </c>
    </row>
    <row r="44" spans="1:37" x14ac:dyDescent="0.2">
      <c r="A44" s="59" t="s">
        <v>18</v>
      </c>
      <c r="B44" s="12" t="str">
        <f>[40]Novembro!$B$5</f>
        <v>*</v>
      </c>
      <c r="C44" s="12" t="str">
        <f>[40]Novembro!$B$6</f>
        <v>*</v>
      </c>
      <c r="D44" s="12" t="str">
        <f>[40]Novembro!$B$7</f>
        <v>*</v>
      </c>
      <c r="E44" s="12" t="str">
        <f>[40]Novembro!$B$8</f>
        <v>*</v>
      </c>
      <c r="F44" s="12" t="str">
        <f>[40]Novembro!$B$9</f>
        <v>*</v>
      </c>
      <c r="G44" s="12">
        <f>[40]Novembro!$B$10</f>
        <v>27.65</v>
      </c>
      <c r="H44" s="12" t="str">
        <f>[40]Novembro!$B$11</f>
        <v>*</v>
      </c>
      <c r="I44" s="12" t="str">
        <f>[40]Novembro!$B$12</f>
        <v>*</v>
      </c>
      <c r="J44" s="12">
        <f>[40]Novembro!$B$13</f>
        <v>25.9</v>
      </c>
      <c r="K44" s="12">
        <f>[40]Novembro!$B$14</f>
        <v>27.799999999999997</v>
      </c>
      <c r="L44" s="12">
        <f>[40]Novembro!$B$15</f>
        <v>30.2</v>
      </c>
      <c r="M44" s="12">
        <f>[40]Novembro!$B$16</f>
        <v>29.950000000000003</v>
      </c>
      <c r="N44" s="12">
        <f>[40]Novembro!$B$17</f>
        <v>31.400000000000002</v>
      </c>
      <c r="O44" s="12">
        <f>[40]Novembro!$B$18</f>
        <v>29.2</v>
      </c>
      <c r="P44" s="12">
        <f>[40]Novembro!$B$19</f>
        <v>30.4</v>
      </c>
      <c r="Q44" s="12" t="str">
        <f>[40]Novembro!$B$20</f>
        <v>*</v>
      </c>
      <c r="R44" s="12" t="str">
        <f>[40]Novembro!$B$21</f>
        <v>*</v>
      </c>
      <c r="S44" s="12" t="str">
        <f>[40]Novembro!$B$22</f>
        <v>*</v>
      </c>
      <c r="T44" s="12" t="str">
        <f>[40]Novembro!$B$23</f>
        <v>*</v>
      </c>
      <c r="U44" s="12" t="str">
        <f>[40]Novembro!$B$24</f>
        <v>*</v>
      </c>
      <c r="V44" s="12">
        <f>[40]Novembro!$B$25</f>
        <v>25.866666666666664</v>
      </c>
      <c r="W44" s="12">
        <f>[40]Novembro!$B$26</f>
        <v>23.712499999999995</v>
      </c>
      <c r="X44" s="12">
        <f>[40]Novembro!$B$27</f>
        <v>22.170833333333334</v>
      </c>
      <c r="Y44" s="12">
        <f>[40]Novembro!$B$28</f>
        <v>22.616666666666664</v>
      </c>
      <c r="Z44" s="12">
        <f>[40]Novembro!$B$29</f>
        <v>23.533333333333335</v>
      </c>
      <c r="AA44" s="12">
        <f>[40]Novembro!$B$30</f>
        <v>25.875000000000004</v>
      </c>
      <c r="AB44" s="12">
        <f>[40]Novembro!$B$31</f>
        <v>25.983333333333334</v>
      </c>
      <c r="AC44" s="12">
        <f>[40]Novembro!$B$32</f>
        <v>25.641666666666666</v>
      </c>
      <c r="AD44" s="12">
        <f>[40]Novembro!$B$33</f>
        <v>22.787499999999998</v>
      </c>
      <c r="AE44" s="12">
        <f>[40]Novembro!$B$34</f>
        <v>22.879166666666666</v>
      </c>
      <c r="AF44" s="94">
        <f t="shared" ref="AF44" si="11">AVERAGE(B44:AE44)</f>
        <v>26.309259259259264</v>
      </c>
      <c r="AH44" s="13" t="s">
        <v>47</v>
      </c>
    </row>
    <row r="45" spans="1:37" x14ac:dyDescent="0.2">
      <c r="A45" s="59" t="s">
        <v>162</v>
      </c>
      <c r="B45" s="12">
        <f>[41]Novembro!$B$5</f>
        <v>25.216666666666669</v>
      </c>
      <c r="C45" s="12">
        <f>[41]Novembro!$B$6</f>
        <v>25.795833333333334</v>
      </c>
      <c r="D45" s="12">
        <f>[41]Novembro!$B$7</f>
        <v>27.666666666666668</v>
      </c>
      <c r="E45" s="12">
        <f>[41]Novembro!$B$8</f>
        <v>24.512499999999999</v>
      </c>
      <c r="F45" s="12">
        <f>[41]Novembro!$B$9</f>
        <v>25.483333333333345</v>
      </c>
      <c r="G45" s="12">
        <f>[41]Novembro!$B$10</f>
        <v>25.724999999999994</v>
      </c>
      <c r="H45" s="12">
        <f>[41]Novembro!$B$11</f>
        <v>23.791666666666668</v>
      </c>
      <c r="I45" s="12">
        <f>[41]Novembro!$B$12</f>
        <v>22.291666666666671</v>
      </c>
      <c r="J45" s="12">
        <f>[41]Novembro!$B$13</f>
        <v>21.491666666666664</v>
      </c>
      <c r="K45" s="12">
        <f>[41]Novembro!$B$14</f>
        <v>24.058333333333334</v>
      </c>
      <c r="L45" s="12">
        <f>[41]Novembro!$B$15</f>
        <v>27.325000000000003</v>
      </c>
      <c r="M45" s="12">
        <f>[41]Novembro!$B$16</f>
        <v>28.099999999999998</v>
      </c>
      <c r="N45" s="12">
        <f>[41]Novembro!$B$17</f>
        <v>28.908333333333342</v>
      </c>
      <c r="O45" s="12">
        <f>[41]Novembro!$B$18</f>
        <v>27.391666666666669</v>
      </c>
      <c r="P45" s="12">
        <f>[41]Novembro!$B$19</f>
        <v>26.829166666666666</v>
      </c>
      <c r="Q45" s="12">
        <f>[41]Novembro!$B$20</f>
        <v>27.5</v>
      </c>
      <c r="R45" s="12">
        <f>[41]Novembro!$B$21</f>
        <v>24.870833333333326</v>
      </c>
      <c r="S45" s="12">
        <f>[41]Novembro!$B$22</f>
        <v>24.445833333333336</v>
      </c>
      <c r="T45" s="12">
        <f>[41]Novembro!$B$23</f>
        <v>23.970833333333331</v>
      </c>
      <c r="U45" s="12">
        <f>[41]Novembro!$B$24</f>
        <v>23.295833333333331</v>
      </c>
      <c r="V45" s="12">
        <f>[41]Novembro!$B$25</f>
        <v>25.091666666666665</v>
      </c>
      <c r="W45" s="12">
        <f>[41]Novembro!$B$26</f>
        <v>26.979166666666661</v>
      </c>
      <c r="X45" s="12">
        <f>[41]Novembro!$B$27</f>
        <v>24.562500000000004</v>
      </c>
      <c r="Y45" s="12">
        <f>[41]Novembro!$B$28</f>
        <v>24.75</v>
      </c>
      <c r="Z45" s="12">
        <f>[41]Novembro!$B$29</f>
        <v>25.787500000000005</v>
      </c>
      <c r="AA45" s="12">
        <f>[41]Novembro!$B$30</f>
        <v>26.241666666666674</v>
      </c>
      <c r="AB45" s="12">
        <f>[41]Novembro!$B$31</f>
        <v>26.520833333333329</v>
      </c>
      <c r="AC45" s="12">
        <f>[41]Novembro!$B$32</f>
        <v>27.787499999999998</v>
      </c>
      <c r="AD45" s="12">
        <f>[41]Novembro!$B$33</f>
        <v>25.895833333333332</v>
      </c>
      <c r="AE45" s="12">
        <f>[41]Novembro!$B$34</f>
        <v>25.241666666666671</v>
      </c>
      <c r="AF45" s="94">
        <f>AVERAGE(B45:AE45)</f>
        <v>25.584305555555559</v>
      </c>
    </row>
    <row r="46" spans="1:37" x14ac:dyDescent="0.2">
      <c r="A46" s="59" t="s">
        <v>19</v>
      </c>
      <c r="B46" s="12">
        <f>[42]Novembro!$B$5</f>
        <v>19.445833333333329</v>
      </c>
      <c r="C46" s="12">
        <f>[42]Novembro!$B$6</f>
        <v>23.141666666666669</v>
      </c>
      <c r="D46" s="12">
        <f>[42]Novembro!$B$7</f>
        <v>25.933333333333334</v>
      </c>
      <c r="E46" s="12">
        <f>[42]Novembro!$B$8</f>
        <v>22.658333333333335</v>
      </c>
      <c r="F46" s="12">
        <f>[42]Novembro!$B$9</f>
        <v>24.533333333333331</v>
      </c>
      <c r="G46" s="12">
        <f>[42]Novembro!$B$10</f>
        <v>23.958333333333332</v>
      </c>
      <c r="H46" s="12">
        <f>[42]Novembro!$B$11</f>
        <v>25.316666666666666</v>
      </c>
      <c r="I46" s="12">
        <f>[42]Novembro!$B$12</f>
        <v>24.5</v>
      </c>
      <c r="J46" s="12">
        <f>[42]Novembro!$B$13</f>
        <v>23.541666666666668</v>
      </c>
      <c r="K46" s="12">
        <f>[42]Novembro!$B$14</f>
        <v>23.229166666666671</v>
      </c>
      <c r="L46" s="12">
        <f>[42]Novembro!$B$15</f>
        <v>25.187500000000004</v>
      </c>
      <c r="M46" s="12">
        <f>[42]Novembro!$B$16</f>
        <v>28.262500000000003</v>
      </c>
      <c r="N46" s="12">
        <f>[42]Novembro!$B$17</f>
        <v>27.862500000000001</v>
      </c>
      <c r="O46" s="12">
        <f>[42]Novembro!$B$18</f>
        <v>24.058333333333334</v>
      </c>
      <c r="P46" s="12">
        <f>[42]Novembro!$B$19</f>
        <v>23.6875</v>
      </c>
      <c r="Q46" s="12">
        <f>[42]Novembro!$B$20</f>
        <v>25.4375</v>
      </c>
      <c r="R46" s="12">
        <f>[42]Novembro!$B$21</f>
        <v>25.895833333333339</v>
      </c>
      <c r="S46" s="12">
        <f>[42]Novembro!$B$22</f>
        <v>21.916666666666668</v>
      </c>
      <c r="T46" s="12">
        <f>[42]Novembro!$B$23</f>
        <v>21.812500000000004</v>
      </c>
      <c r="U46" s="12">
        <f>[42]Novembro!$B$24</f>
        <v>22.908333333333335</v>
      </c>
      <c r="V46" s="12">
        <f>[42]Novembro!$B$25</f>
        <v>23.929166666666671</v>
      </c>
      <c r="W46" s="12">
        <f>[42]Novembro!$B$26</f>
        <v>24.970833333333335</v>
      </c>
      <c r="X46" s="12">
        <f>[42]Novembro!$B$27</f>
        <v>23.470833333333335</v>
      </c>
      <c r="Y46" s="12">
        <f>[42]Novembro!$B$28</f>
        <v>22.354166666666671</v>
      </c>
      <c r="Z46" s="12">
        <f>[42]Novembro!$B$29</f>
        <v>22.92916666666666</v>
      </c>
      <c r="AA46" s="12">
        <f>[42]Novembro!$B$30</f>
        <v>24.995833333333326</v>
      </c>
      <c r="AB46" s="12">
        <f>[42]Novembro!$B$31</f>
        <v>26.033333333333328</v>
      </c>
      <c r="AC46" s="12">
        <f>[42]Novembro!$B$32</f>
        <v>25.062499999999996</v>
      </c>
      <c r="AD46" s="12">
        <f>[42]Novembro!$B$33</f>
        <v>23.649999999999995</v>
      </c>
      <c r="AE46" s="12">
        <f>[42]Novembro!$B$34</f>
        <v>23.016666666666669</v>
      </c>
      <c r="AF46" s="94">
        <f t="shared" ref="AF46:AF49" si="12">AVERAGE(B46:AE46)</f>
        <v>24.123333333333328</v>
      </c>
      <c r="AG46" s="13" t="s">
        <v>47</v>
      </c>
      <c r="AH46" s="13" t="s">
        <v>47</v>
      </c>
    </row>
    <row r="47" spans="1:37" x14ac:dyDescent="0.2">
      <c r="A47" s="59" t="s">
        <v>31</v>
      </c>
      <c r="B47" s="12">
        <f>[43]Novembro!$B$5</f>
        <v>22.558333333333334</v>
      </c>
      <c r="C47" s="12">
        <f>[43]Novembro!$B$6</f>
        <v>23.533333333333335</v>
      </c>
      <c r="D47" s="12">
        <f>[43]Novembro!$B$7</f>
        <v>27.179166666666671</v>
      </c>
      <c r="E47" s="12">
        <f>[43]Novembro!$B$8</f>
        <v>23.537500000000005</v>
      </c>
      <c r="F47" s="12">
        <f>[43]Novembro!$B$9</f>
        <v>24.600000000000005</v>
      </c>
      <c r="G47" s="12">
        <f>[43]Novembro!$B$10</f>
        <v>25.749999999999996</v>
      </c>
      <c r="H47" s="12">
        <f>[43]Novembro!$B$11</f>
        <v>24.879166666666659</v>
      </c>
      <c r="I47" s="12">
        <f>[43]Novembro!$B$12</f>
        <v>24.224999999999998</v>
      </c>
      <c r="J47" s="12">
        <f>[43]Novembro!$B$13</f>
        <v>22.354166666666668</v>
      </c>
      <c r="K47" s="12">
        <f>[43]Novembro!$B$14</f>
        <v>24.591666666666669</v>
      </c>
      <c r="L47" s="12">
        <f>[43]Novembro!$B$15</f>
        <v>27.337499999999995</v>
      </c>
      <c r="M47" s="12">
        <f>[43]Novembro!$B$16</f>
        <v>29.050000000000008</v>
      </c>
      <c r="N47" s="12">
        <f>[43]Novembro!$B$17</f>
        <v>29.670833333333334</v>
      </c>
      <c r="O47" s="12">
        <f>[43]Novembro!$B$18</f>
        <v>25.808333333333334</v>
      </c>
      <c r="P47" s="12">
        <f>[43]Novembro!$B$19</f>
        <v>26.308333333333326</v>
      </c>
      <c r="Q47" s="12">
        <f>[43]Novembro!$B$20</f>
        <v>25.033333333333331</v>
      </c>
      <c r="R47" s="12">
        <f>[43]Novembro!$B$21</f>
        <v>25.516666666666669</v>
      </c>
      <c r="S47" s="12">
        <f>[43]Novembro!$B$22</f>
        <v>23.637500000000006</v>
      </c>
      <c r="T47" s="12">
        <f>[43]Novembro!$B$23</f>
        <v>21.833333333333332</v>
      </c>
      <c r="U47" s="12">
        <f>[43]Novembro!$B$24</f>
        <v>23.395833333333332</v>
      </c>
      <c r="V47" s="12">
        <f>[43]Novembro!$B$25</f>
        <v>24.604166666666671</v>
      </c>
      <c r="W47" s="12">
        <f>[43]Novembro!$B$26</f>
        <v>25.270833333333332</v>
      </c>
      <c r="X47" s="12">
        <f>[43]Novembro!$B$27</f>
        <v>22.670833333333334</v>
      </c>
      <c r="Y47" s="12">
        <f>[43]Novembro!$B$28</f>
        <v>23.433333333333337</v>
      </c>
      <c r="Z47" s="12">
        <f>[43]Novembro!$B$29</f>
        <v>23.670833333333334</v>
      </c>
      <c r="AA47" s="12">
        <f>[43]Novembro!$B$30</f>
        <v>26.104166666666661</v>
      </c>
      <c r="AB47" s="12">
        <f>[43]Novembro!$B$31</f>
        <v>26.641666666666669</v>
      </c>
      <c r="AC47" s="12">
        <f>[43]Novembro!$B$32</f>
        <v>27.270833333333332</v>
      </c>
      <c r="AD47" s="12">
        <f>[43]Novembro!$B$33</f>
        <v>24.866666666666671</v>
      </c>
      <c r="AE47" s="12">
        <f>[43]Novembro!$B$34</f>
        <v>24.012500000000003</v>
      </c>
      <c r="AF47" s="94">
        <f t="shared" si="12"/>
        <v>24.978194444444448</v>
      </c>
    </row>
    <row r="48" spans="1:37" x14ac:dyDescent="0.2">
      <c r="A48" s="59" t="s">
        <v>44</v>
      </c>
      <c r="B48" s="12">
        <f>[44]Novembro!$B$5</f>
        <v>33.589999999999996</v>
      </c>
      <c r="C48" s="12">
        <f>[44]Novembro!$B$6</f>
        <v>29.479999999999997</v>
      </c>
      <c r="D48" s="12">
        <f>[44]Novembro!$B$7</f>
        <v>30.25</v>
      </c>
      <c r="E48" s="12">
        <f>[44]Novembro!$B$8</f>
        <v>23.5</v>
      </c>
      <c r="F48" s="12">
        <f>[44]Novembro!$B$9</f>
        <v>30.458333333333329</v>
      </c>
      <c r="G48" s="12">
        <f>[44]Novembro!$B$10</f>
        <v>29.085714285714282</v>
      </c>
      <c r="H48" s="12">
        <f>[44]Novembro!$B$11</f>
        <v>29.939999999999998</v>
      </c>
      <c r="I48" s="12">
        <f>[44]Novembro!$B$12</f>
        <v>28.12222222222222</v>
      </c>
      <c r="J48" s="12">
        <f>[44]Novembro!$B$13</f>
        <v>28.274999999999999</v>
      </c>
      <c r="K48" s="12">
        <f>[44]Novembro!$B$14</f>
        <v>33.700000000000003</v>
      </c>
      <c r="L48" s="12">
        <f>[44]Novembro!$B$15</f>
        <v>30.962500000000002</v>
      </c>
      <c r="M48" s="12">
        <f>[44]Novembro!$B$16</f>
        <v>35.822222222222223</v>
      </c>
      <c r="N48" s="12">
        <f>[44]Novembro!$B$17</f>
        <v>31.116666666666671</v>
      </c>
      <c r="O48" s="12">
        <f>[44]Novembro!$B$18</f>
        <v>33.774999999999999</v>
      </c>
      <c r="P48" s="12">
        <f>[44]Novembro!$B$19</f>
        <v>32.15</v>
      </c>
      <c r="Q48" s="12" t="str">
        <f>[44]Novembro!$B$20</f>
        <v>*</v>
      </c>
      <c r="R48" s="12" t="str">
        <f>[44]Novembro!$B$21</f>
        <v>*</v>
      </c>
      <c r="S48" s="12">
        <f>[44]Novembro!$B$22</f>
        <v>32.9</v>
      </c>
      <c r="T48" s="12" t="str">
        <f>[44]Novembro!$B$23</f>
        <v>*</v>
      </c>
      <c r="U48" s="12">
        <f>[44]Novembro!$B$24</f>
        <v>33.099999999999994</v>
      </c>
      <c r="V48" s="12">
        <f>[44]Novembro!$B$25</f>
        <v>25.281818181818178</v>
      </c>
      <c r="W48" s="12">
        <f>[44]Novembro!$B$26</f>
        <v>24.829166666666669</v>
      </c>
      <c r="X48" s="12">
        <f>[44]Novembro!$B$27</f>
        <v>23.725000000000005</v>
      </c>
      <c r="Y48" s="12">
        <f>[44]Novembro!$B$28</f>
        <v>23.558333333333337</v>
      </c>
      <c r="Z48" s="12">
        <f>[44]Novembro!$B$29</f>
        <v>24.75</v>
      </c>
      <c r="AA48" s="12">
        <f>[44]Novembro!$B$30</f>
        <v>26.258333333333329</v>
      </c>
      <c r="AB48" s="12">
        <f>[44]Novembro!$B$31</f>
        <v>26.45</v>
      </c>
      <c r="AC48" s="12">
        <f>[44]Novembro!$B$32</f>
        <v>25.904166666666665</v>
      </c>
      <c r="AD48" s="12">
        <f>[44]Novembro!$B$33</f>
        <v>24.162499999999998</v>
      </c>
      <c r="AE48" s="12">
        <f>[44]Novembro!$B$34</f>
        <v>24.034782608695661</v>
      </c>
      <c r="AF48" s="94">
        <f t="shared" si="12"/>
        <v>28.710435537802688</v>
      </c>
      <c r="AG48" s="13" t="s">
        <v>47</v>
      </c>
      <c r="AH48" s="13" t="s">
        <v>47</v>
      </c>
    </row>
    <row r="49" spans="1:35" x14ac:dyDescent="0.2">
      <c r="A49" s="59" t="s">
        <v>20</v>
      </c>
      <c r="B49" s="12">
        <f>[45]Novembro!$B$5</f>
        <v>24.154166666666665</v>
      </c>
      <c r="C49" s="12">
        <f>[45]Novembro!$B$6</f>
        <v>25.858333333333334</v>
      </c>
      <c r="D49" s="12">
        <f>[45]Novembro!$B$7</f>
        <v>28.583333333333329</v>
      </c>
      <c r="E49" s="12">
        <f>[45]Novembro!$B$8</f>
        <v>25.8125</v>
      </c>
      <c r="F49" s="12">
        <f>[45]Novembro!$B$9</f>
        <v>26.395833333333339</v>
      </c>
      <c r="G49" s="12">
        <f>[45]Novembro!$B$10</f>
        <v>26.645833333333332</v>
      </c>
      <c r="H49" s="12">
        <f>[45]Novembro!$B$11</f>
        <v>24.070833333333329</v>
      </c>
      <c r="I49" s="12">
        <f>[45]Novembro!$B$12</f>
        <v>22.358333333333331</v>
      </c>
      <c r="J49" s="12">
        <f>[45]Novembro!$B$13</f>
        <v>21.558333333333337</v>
      </c>
      <c r="K49" s="12">
        <f>[45]Novembro!$B$14</f>
        <v>24.304166666666671</v>
      </c>
      <c r="L49" s="12">
        <f>[45]Novembro!$B$15</f>
        <v>27.266666666666662</v>
      </c>
      <c r="M49" s="12">
        <f>[45]Novembro!$B$16</f>
        <v>28.520833333333332</v>
      </c>
      <c r="N49" s="12">
        <f>[45]Novembro!$B$17</f>
        <v>29.504166666666674</v>
      </c>
      <c r="O49" s="12">
        <f>[45]Novembro!$B$18</f>
        <v>28.537499999999998</v>
      </c>
      <c r="P49" s="12">
        <f>[45]Novembro!$B$19</f>
        <v>27.950000000000003</v>
      </c>
      <c r="Q49" s="12">
        <f>[45]Novembro!$B$20</f>
        <v>28.520833333333343</v>
      </c>
      <c r="R49" s="12">
        <f>[45]Novembro!$B$21</f>
        <v>25.291666666666671</v>
      </c>
      <c r="S49" s="12">
        <f>[45]Novembro!$B$22</f>
        <v>25.583333333333329</v>
      </c>
      <c r="T49" s="12">
        <f>[45]Novembro!$B$23</f>
        <v>23.812499999999996</v>
      </c>
      <c r="U49" s="12">
        <f>[45]Novembro!$B$24</f>
        <v>24.087499999999995</v>
      </c>
      <c r="V49" s="12">
        <f>[45]Novembro!$B$25</f>
        <v>25.550000000000008</v>
      </c>
      <c r="W49" s="12">
        <f>[45]Novembro!$B$26</f>
        <v>27.279166666666669</v>
      </c>
      <c r="X49" s="12">
        <f>[45]Novembro!$B$27</f>
        <v>24.633333333333329</v>
      </c>
      <c r="Y49" s="12">
        <f>[45]Novembro!$B$28</f>
        <v>25.07083333333334</v>
      </c>
      <c r="Z49" s="12">
        <f>[45]Novembro!$B$29</f>
        <v>27.262500000000003</v>
      </c>
      <c r="AA49" s="12">
        <f>[45]Novembro!$B$30</f>
        <v>27.229166666666661</v>
      </c>
      <c r="AB49" s="12">
        <f>[45]Novembro!$B$31</f>
        <v>27.229166666666671</v>
      </c>
      <c r="AC49" s="12">
        <f>[45]Novembro!$B$32</f>
        <v>28.245833333333334</v>
      </c>
      <c r="AD49" s="12">
        <f>[45]Novembro!$B$33</f>
        <v>27.741666666666664</v>
      </c>
      <c r="AE49" s="12">
        <f>[45]Novembro!$B$34</f>
        <v>26.879166666666659</v>
      </c>
      <c r="AF49" s="94">
        <f t="shared" si="12"/>
        <v>26.197916666666661</v>
      </c>
      <c r="AH49" s="13" t="s">
        <v>47</v>
      </c>
    </row>
    <row r="50" spans="1:35" s="5" customFormat="1" ht="17.100000000000001" customHeight="1" x14ac:dyDescent="0.2">
      <c r="A50" s="60" t="s">
        <v>228</v>
      </c>
      <c r="B50" s="14">
        <f t="shared" ref="B50:AF50" si="13">AVERAGE(B5:B49)</f>
        <v>23.10880952380953</v>
      </c>
      <c r="C50" s="14">
        <f t="shared" si="13"/>
        <v>24.481772510435306</v>
      </c>
      <c r="D50" s="14">
        <f t="shared" si="13"/>
        <v>27.106286704251822</v>
      </c>
      <c r="E50" s="14">
        <f t="shared" si="13"/>
        <v>24.214137888569134</v>
      </c>
      <c r="F50" s="14">
        <f t="shared" si="13"/>
        <v>25.314768702883693</v>
      </c>
      <c r="G50" s="14">
        <f t="shared" si="13"/>
        <v>25.517113022636281</v>
      </c>
      <c r="H50" s="14">
        <f t="shared" si="13"/>
        <v>25.370450718191396</v>
      </c>
      <c r="I50" s="14">
        <f t="shared" si="13"/>
        <v>24.381115911061563</v>
      </c>
      <c r="J50" s="14">
        <f t="shared" si="13"/>
        <v>23.603683849363197</v>
      </c>
      <c r="K50" s="14">
        <f t="shared" si="13"/>
        <v>24.80006222943722</v>
      </c>
      <c r="L50" s="14">
        <f t="shared" si="13"/>
        <v>27.287622599659702</v>
      </c>
      <c r="M50" s="14">
        <f t="shared" si="13"/>
        <v>28.885452349582781</v>
      </c>
      <c r="N50" s="14">
        <f t="shared" si="13"/>
        <v>29.086141791344357</v>
      </c>
      <c r="O50" s="14">
        <f t="shared" si="13"/>
        <v>26.487227605905865</v>
      </c>
      <c r="P50" s="14">
        <f t="shared" si="13"/>
        <v>26.041040965269989</v>
      </c>
      <c r="Q50" s="14">
        <f t="shared" si="13"/>
        <v>26.023814309585781</v>
      </c>
      <c r="R50" s="14">
        <f t="shared" si="13"/>
        <v>25.499981238273921</v>
      </c>
      <c r="S50" s="14">
        <f t="shared" si="13"/>
        <v>24.472137769637769</v>
      </c>
      <c r="T50" s="14">
        <f t="shared" si="13"/>
        <v>22.879425297787105</v>
      </c>
      <c r="U50" s="14">
        <f t="shared" si="13"/>
        <v>24.202696887990115</v>
      </c>
      <c r="V50" s="14">
        <f t="shared" si="13"/>
        <v>25.313345103996991</v>
      </c>
      <c r="W50" s="14">
        <f t="shared" si="13"/>
        <v>25.999492079889809</v>
      </c>
      <c r="X50" s="14">
        <f t="shared" si="13"/>
        <v>23.79423553719008</v>
      </c>
      <c r="Y50" s="14">
        <f t="shared" si="13"/>
        <v>23.955332988105329</v>
      </c>
      <c r="Z50" s="14">
        <f t="shared" si="13"/>
        <v>24.667256895174656</v>
      </c>
      <c r="AA50" s="14">
        <f t="shared" si="13"/>
        <v>26.369963030458702</v>
      </c>
      <c r="AB50" s="14">
        <f t="shared" si="13"/>
        <v>26.996685629840321</v>
      </c>
      <c r="AC50" s="14">
        <f t="shared" si="13"/>
        <v>26.742719780219783</v>
      </c>
      <c r="AD50" s="14">
        <f t="shared" si="13"/>
        <v>24.852449494949493</v>
      </c>
      <c r="AE50" s="14">
        <f t="shared" si="13"/>
        <v>24.816566473634218</v>
      </c>
      <c r="AF50" s="93">
        <f t="shared" si="13"/>
        <v>25.453764474252878</v>
      </c>
      <c r="AH50" s="5" t="s">
        <v>47</v>
      </c>
    </row>
    <row r="51" spans="1:35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89"/>
      <c r="AI51" t="s">
        <v>47</v>
      </c>
    </row>
    <row r="52" spans="1:35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3" t="s">
        <v>97</v>
      </c>
      <c r="U52" s="143"/>
      <c r="V52" s="143"/>
      <c r="W52" s="143"/>
      <c r="X52" s="143"/>
      <c r="Y52" s="91"/>
      <c r="Z52" s="91"/>
      <c r="AA52" s="91"/>
      <c r="AB52" s="91"/>
      <c r="AC52" s="91"/>
      <c r="AD52" s="91"/>
      <c r="AE52" s="91"/>
      <c r="AF52" s="89"/>
      <c r="AH52" s="13" t="s">
        <v>47</v>
      </c>
    </row>
    <row r="53" spans="1:35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4" t="s">
        <v>98</v>
      </c>
      <c r="U53" s="144"/>
      <c r="V53" s="144"/>
      <c r="W53" s="144"/>
      <c r="X53" s="144"/>
      <c r="Y53" s="91"/>
      <c r="Z53" s="91"/>
      <c r="AA53" s="91"/>
      <c r="AB53" s="91"/>
      <c r="AC53" s="91"/>
      <c r="AD53" s="56"/>
      <c r="AE53" s="56"/>
      <c r="AF53" s="89"/>
    </row>
    <row r="54" spans="1:35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89"/>
    </row>
    <row r="55" spans="1:35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89"/>
    </row>
    <row r="56" spans="1:35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89"/>
    </row>
    <row r="57" spans="1:35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90"/>
    </row>
    <row r="59" spans="1:35" x14ac:dyDescent="0.2">
      <c r="AH59" s="13" t="s">
        <v>47</v>
      </c>
    </row>
    <row r="60" spans="1:35" x14ac:dyDescent="0.2">
      <c r="AD60" s="2" t="s">
        <v>47</v>
      </c>
    </row>
    <row r="63" spans="1:35" x14ac:dyDescent="0.2">
      <c r="P63" s="2" t="s">
        <v>47</v>
      </c>
      <c r="AG63" s="13" t="s">
        <v>47</v>
      </c>
    </row>
    <row r="64" spans="1:35" x14ac:dyDescent="0.2">
      <c r="K64" s="2" t="s">
        <v>47</v>
      </c>
    </row>
    <row r="65" spans="12:15" x14ac:dyDescent="0.2">
      <c r="O65" s="2" t="s">
        <v>47</v>
      </c>
    </row>
    <row r="66" spans="12:15" x14ac:dyDescent="0.2">
      <c r="L66" s="2" t="s">
        <v>47</v>
      </c>
    </row>
    <row r="70" spans="12:15" x14ac:dyDescent="0.2">
      <c r="O70" s="2" t="s">
        <v>47</v>
      </c>
    </row>
  </sheetData>
  <mergeCells count="36"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2"/>
  <sheetViews>
    <sheetView zoomScale="90" zoomScaleNormal="90" workbookViewId="0">
      <selection activeCell="AI66" sqref="AI66"/>
    </sheetView>
  </sheetViews>
  <sheetFormatPr defaultRowHeight="12.75" x14ac:dyDescent="0.2"/>
  <cols>
    <col min="1" max="1" width="18.7109375" style="2" customWidth="1"/>
    <col min="2" max="2" width="7.7109375" style="2" customWidth="1"/>
    <col min="3" max="3" width="5.7109375" style="2" customWidth="1"/>
    <col min="4" max="4" width="6.42578125" style="2" customWidth="1"/>
    <col min="5" max="6" width="6.85546875" style="2" customWidth="1"/>
    <col min="7" max="7" width="6.140625" style="2" customWidth="1"/>
    <col min="8" max="8" width="6.42578125" style="2" bestFit="1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6.5703125" style="2" customWidth="1"/>
    <col min="16" max="17" width="7" style="2" customWidth="1"/>
    <col min="18" max="18" width="6.42578125" style="2" bestFit="1" customWidth="1"/>
    <col min="19" max="19" width="6.140625" style="2" customWidth="1"/>
    <col min="20" max="20" width="6.42578125" style="2" bestFit="1" customWidth="1"/>
    <col min="21" max="21" width="5.42578125" style="2" customWidth="1"/>
    <col min="22" max="22" width="6.42578125" style="2" bestFit="1" customWidth="1"/>
    <col min="23" max="23" width="6.140625" style="2" customWidth="1"/>
    <col min="24" max="24" width="7.42578125" style="2" bestFit="1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6" ht="20.100000000000001" customHeight="1" x14ac:dyDescent="0.2">
      <c r="A1" s="136" t="s">
        <v>30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70"/>
    </row>
    <row r="2" spans="1:36" s="4" customFormat="1" ht="20.100000000000001" customHeight="1" x14ac:dyDescent="0.2">
      <c r="A2" s="139" t="s">
        <v>21</v>
      </c>
      <c r="B2" s="133" t="s">
        <v>225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03"/>
    </row>
    <row r="3" spans="1:36" s="5" customFormat="1" ht="20.100000000000001" customHeight="1" x14ac:dyDescent="0.2">
      <c r="A3" s="139"/>
      <c r="B3" s="146">
        <v>1</v>
      </c>
      <c r="C3" s="146">
        <f>SUM(B3+1)</f>
        <v>2</v>
      </c>
      <c r="D3" s="146">
        <f t="shared" ref="D3:AD3" si="0">SUM(C3+1)</f>
        <v>3</v>
      </c>
      <c r="E3" s="146">
        <f t="shared" si="0"/>
        <v>4</v>
      </c>
      <c r="F3" s="146">
        <f t="shared" si="0"/>
        <v>5</v>
      </c>
      <c r="G3" s="146">
        <f t="shared" si="0"/>
        <v>6</v>
      </c>
      <c r="H3" s="146">
        <f t="shared" si="0"/>
        <v>7</v>
      </c>
      <c r="I3" s="146">
        <f t="shared" si="0"/>
        <v>8</v>
      </c>
      <c r="J3" s="146">
        <f t="shared" si="0"/>
        <v>9</v>
      </c>
      <c r="K3" s="146">
        <f t="shared" si="0"/>
        <v>10</v>
      </c>
      <c r="L3" s="146">
        <f t="shared" si="0"/>
        <v>11</v>
      </c>
      <c r="M3" s="146">
        <f t="shared" si="0"/>
        <v>12</v>
      </c>
      <c r="N3" s="146">
        <f t="shared" si="0"/>
        <v>13</v>
      </c>
      <c r="O3" s="146">
        <f t="shared" si="0"/>
        <v>14</v>
      </c>
      <c r="P3" s="146">
        <f t="shared" si="0"/>
        <v>15</v>
      </c>
      <c r="Q3" s="146">
        <f t="shared" si="0"/>
        <v>16</v>
      </c>
      <c r="R3" s="146">
        <f t="shared" si="0"/>
        <v>17</v>
      </c>
      <c r="S3" s="146">
        <f t="shared" si="0"/>
        <v>18</v>
      </c>
      <c r="T3" s="146">
        <f t="shared" si="0"/>
        <v>19</v>
      </c>
      <c r="U3" s="146">
        <f t="shared" si="0"/>
        <v>20</v>
      </c>
      <c r="V3" s="146">
        <f t="shared" si="0"/>
        <v>21</v>
      </c>
      <c r="W3" s="146">
        <f t="shared" si="0"/>
        <v>22</v>
      </c>
      <c r="X3" s="146">
        <f t="shared" si="0"/>
        <v>23</v>
      </c>
      <c r="Y3" s="146">
        <f t="shared" si="0"/>
        <v>24</v>
      </c>
      <c r="Z3" s="146">
        <f t="shared" si="0"/>
        <v>25</v>
      </c>
      <c r="AA3" s="146">
        <f t="shared" si="0"/>
        <v>26</v>
      </c>
      <c r="AB3" s="146">
        <f t="shared" si="0"/>
        <v>27</v>
      </c>
      <c r="AC3" s="146">
        <f t="shared" si="0"/>
        <v>28</v>
      </c>
      <c r="AD3" s="146">
        <f t="shared" si="0"/>
        <v>29</v>
      </c>
      <c r="AE3" s="146">
        <v>30</v>
      </c>
      <c r="AF3" s="105" t="s">
        <v>39</v>
      </c>
      <c r="AG3" s="106" t="s">
        <v>37</v>
      </c>
      <c r="AH3" s="118" t="s">
        <v>226</v>
      </c>
    </row>
    <row r="4" spans="1:36" s="5" customFormat="1" ht="20.100000000000001" customHeigh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47" t="s">
        <v>35</v>
      </c>
      <c r="AG4" s="107" t="s">
        <v>35</v>
      </c>
      <c r="AH4" s="102" t="s">
        <v>35</v>
      </c>
    </row>
    <row r="5" spans="1:36" s="5" customFormat="1" x14ac:dyDescent="0.2">
      <c r="A5" s="59" t="s">
        <v>40</v>
      </c>
      <c r="B5" s="11">
        <f>[1]Novembro!$K$5</f>
        <v>9.1999999999999993</v>
      </c>
      <c r="C5" s="11">
        <f>[1]Novembro!$K$6</f>
        <v>0.4</v>
      </c>
      <c r="D5" s="11">
        <f>[1]Novembro!$K$7</f>
        <v>2.2000000000000002</v>
      </c>
      <c r="E5" s="11">
        <f>[1]Novembro!$K$8</f>
        <v>10.6</v>
      </c>
      <c r="F5" s="11">
        <f>[1]Novembro!$K$9</f>
        <v>0</v>
      </c>
      <c r="G5" s="11">
        <f>[1]Novembro!$K$10</f>
        <v>0</v>
      </c>
      <c r="H5" s="11">
        <f>[1]Novembro!$K$11</f>
        <v>0</v>
      </c>
      <c r="I5" s="11">
        <f>[1]Novembro!$K$12</f>
        <v>0</v>
      </c>
      <c r="J5" s="11">
        <f>[1]Novembro!$K$13</f>
        <v>0</v>
      </c>
      <c r="K5" s="11">
        <f>[1]Novembro!$K$14</f>
        <v>0.2</v>
      </c>
      <c r="L5" s="11">
        <f>[1]Novembro!$K$15</f>
        <v>0</v>
      </c>
      <c r="M5" s="11">
        <f>[1]Novembro!$K$16</f>
        <v>0</v>
      </c>
      <c r="N5" s="11">
        <f>[1]Novembro!$K$17</f>
        <v>0</v>
      </c>
      <c r="O5" s="11">
        <f>[1]Novembro!$K$18</f>
        <v>2.8000000000000003</v>
      </c>
      <c r="P5" s="11">
        <f>[1]Novembro!$K$19</f>
        <v>0</v>
      </c>
      <c r="Q5" s="11">
        <f>[1]Novembro!$K$20</f>
        <v>7.4</v>
      </c>
      <c r="R5" s="11">
        <f>[1]Novembro!$K$21</f>
        <v>13</v>
      </c>
      <c r="S5" s="11">
        <f>[1]Novembro!$K$22</f>
        <v>10.600000000000001</v>
      </c>
      <c r="T5" s="11">
        <f>[1]Novembro!$K$23</f>
        <v>0.2</v>
      </c>
      <c r="U5" s="11">
        <f>[1]Novembro!$K$24</f>
        <v>0.4</v>
      </c>
      <c r="V5" s="11">
        <f>[1]Novembro!$K$25</f>
        <v>0</v>
      </c>
      <c r="W5" s="11">
        <f>[1]Novembro!$K$26</f>
        <v>3</v>
      </c>
      <c r="X5" s="11">
        <f>[1]Novembro!$K$27</f>
        <v>14</v>
      </c>
      <c r="Y5" s="11">
        <f>[1]Novembro!$K$28</f>
        <v>4.8</v>
      </c>
      <c r="Z5" s="11">
        <f>[1]Novembro!$K$29</f>
        <v>0</v>
      </c>
      <c r="AA5" s="11">
        <f>[1]Novembro!$K$30</f>
        <v>0</v>
      </c>
      <c r="AB5" s="11">
        <f>[1]Novembro!$K$31</f>
        <v>0</v>
      </c>
      <c r="AC5" s="11">
        <f>[1]Novembro!$K$32</f>
        <v>0</v>
      </c>
      <c r="AD5" s="11">
        <f>[1]Novembro!$K$33</f>
        <v>17</v>
      </c>
      <c r="AE5" s="11">
        <f>[1]Novembro!$K$34</f>
        <v>0.2</v>
      </c>
      <c r="AF5" s="15">
        <f t="shared" ref="AF5:AF6" si="1">SUM(B5:AE5)</f>
        <v>96</v>
      </c>
      <c r="AG5" s="124">
        <f t="shared" ref="AG5:AG6" si="2">MAX(B5:AE5)</f>
        <v>17</v>
      </c>
      <c r="AH5" s="68">
        <f>COUNTIF(B5:AE5,"=0,0")</f>
        <v>14</v>
      </c>
    </row>
    <row r="6" spans="1:36" x14ac:dyDescent="0.2">
      <c r="A6" s="59" t="s">
        <v>0</v>
      </c>
      <c r="B6" s="12">
        <f>[2]Novembro!$K$5</f>
        <v>0.8</v>
      </c>
      <c r="C6" s="12">
        <f>[2]Novembro!$K$6</f>
        <v>1.4</v>
      </c>
      <c r="D6" s="12">
        <f>[2]Novembro!$K$7</f>
        <v>2.4</v>
      </c>
      <c r="E6" s="12">
        <f>[2]Novembro!$K$8</f>
        <v>1.9999999999999998</v>
      </c>
      <c r="F6" s="12">
        <f>[2]Novembro!$K$9</f>
        <v>1.2</v>
      </c>
      <c r="G6" s="12">
        <f>[2]Novembro!$K$10</f>
        <v>1.2</v>
      </c>
      <c r="H6" s="12">
        <f>[2]Novembro!$K$11</f>
        <v>1</v>
      </c>
      <c r="I6" s="12">
        <f>[2]Novembro!$K$12</f>
        <v>1</v>
      </c>
      <c r="J6" s="12">
        <f>[2]Novembro!$K$13</f>
        <v>0.60000000000000009</v>
      </c>
      <c r="K6" s="12">
        <f>[2]Novembro!$K$14</f>
        <v>0.60000000000000009</v>
      </c>
      <c r="L6" s="12">
        <f>[2]Novembro!$K$15</f>
        <v>0.2</v>
      </c>
      <c r="M6" s="12">
        <f>[2]Novembro!$K$16</f>
        <v>0</v>
      </c>
      <c r="N6" s="12">
        <f>[2]Novembro!$K$17</f>
        <v>6.3999999999999995</v>
      </c>
      <c r="O6" s="12">
        <f>[2]Novembro!$K$18</f>
        <v>5.6000000000000014</v>
      </c>
      <c r="P6" s="12">
        <f>[2]Novembro!$K$19</f>
        <v>0.8</v>
      </c>
      <c r="Q6" s="12">
        <f>[2]Novembro!$K$20</f>
        <v>0</v>
      </c>
      <c r="R6" s="12">
        <f>[2]Novembro!$K$21</f>
        <v>0</v>
      </c>
      <c r="S6" s="12">
        <f>[2]Novembro!$K$22</f>
        <v>0</v>
      </c>
      <c r="T6" s="12">
        <f>[2]Novembro!$K$23</f>
        <v>0</v>
      </c>
      <c r="U6" s="12">
        <f>[2]Novembro!$K$24</f>
        <v>0</v>
      </c>
      <c r="V6" s="12">
        <f>[2]Novembro!$K$25</f>
        <v>0</v>
      </c>
      <c r="W6" s="12">
        <f>[2]Novembro!$K$26</f>
        <v>0</v>
      </c>
      <c r="X6" s="12">
        <f>[2]Novembro!$K$27</f>
        <v>0</v>
      </c>
      <c r="Y6" s="12">
        <f>[2]Novembro!$K$28</f>
        <v>0</v>
      </c>
      <c r="Z6" s="12">
        <f>[2]Novembro!$K$29</f>
        <v>0</v>
      </c>
      <c r="AA6" s="12">
        <f>[2]Novembro!$K$30</f>
        <v>0</v>
      </c>
      <c r="AB6" s="12">
        <f>[2]Novembro!$K$31</f>
        <v>0</v>
      </c>
      <c r="AC6" s="12">
        <f>[2]Novembro!$K$32</f>
        <v>0</v>
      </c>
      <c r="AD6" s="12">
        <f>[2]Novembro!$K$33</f>
        <v>0</v>
      </c>
      <c r="AE6" s="12">
        <f>[2]Novembro!$K$34</f>
        <v>0</v>
      </c>
      <c r="AF6" s="16">
        <f t="shared" si="1"/>
        <v>25.2</v>
      </c>
      <c r="AG6" s="17">
        <f t="shared" si="2"/>
        <v>6.3999999999999995</v>
      </c>
      <c r="AH6" s="68">
        <f t="shared" ref="AH6" si="3">COUNTIF(B6:AE6,"=0,0")</f>
        <v>16</v>
      </c>
    </row>
    <row r="7" spans="1:36" x14ac:dyDescent="0.2">
      <c r="A7" s="59" t="s">
        <v>104</v>
      </c>
      <c r="B7" s="11">
        <f>[3]Novembro!$K$5</f>
        <v>26.799999999999997</v>
      </c>
      <c r="C7" s="11">
        <f>[3]Novembro!$K$6</f>
        <v>0.60000000000000009</v>
      </c>
      <c r="D7" s="11">
        <f>[3]Novembro!$K$7</f>
        <v>0</v>
      </c>
      <c r="E7" s="11">
        <f>[3]Novembro!$K$8</f>
        <v>0</v>
      </c>
      <c r="F7" s="11">
        <f>[3]Novembro!$K$9</f>
        <v>0</v>
      </c>
      <c r="G7" s="11">
        <f>[3]Novembro!$K$10</f>
        <v>0</v>
      </c>
      <c r="H7" s="11">
        <f>[3]Novembro!$K$11</f>
        <v>0</v>
      </c>
      <c r="I7" s="11">
        <f>[3]Novembro!$K$12</f>
        <v>0</v>
      </c>
      <c r="J7" s="11">
        <f>[3]Novembro!$K$13</f>
        <v>0</v>
      </c>
      <c r="K7" s="11">
        <f>[3]Novembro!$K$14</f>
        <v>0</v>
      </c>
      <c r="L7" s="11">
        <f>[3]Novembro!$K$15</f>
        <v>0</v>
      </c>
      <c r="M7" s="11">
        <f>[3]Novembro!$K$16</f>
        <v>0</v>
      </c>
      <c r="N7" s="11">
        <f>[3]Novembro!$K$17</f>
        <v>0</v>
      </c>
      <c r="O7" s="11">
        <f>[3]Novembro!$K$18</f>
        <v>22</v>
      </c>
      <c r="P7" s="11">
        <f>[3]Novembro!$K$19</f>
        <v>10.600000000000001</v>
      </c>
      <c r="Q7" s="11">
        <f>[3]Novembro!$K$20</f>
        <v>50.2</v>
      </c>
      <c r="R7" s="11">
        <f>[3]Novembro!$K$21</f>
        <v>0</v>
      </c>
      <c r="S7" s="11">
        <f>[3]Novembro!$K$22</f>
        <v>40.200000000000003</v>
      </c>
      <c r="T7" s="11">
        <f>[3]Novembro!$K$23</f>
        <v>0</v>
      </c>
      <c r="U7" s="11">
        <f>[3]Novembro!$K$24</f>
        <v>0</v>
      </c>
      <c r="V7" s="11">
        <f>[3]Novembro!$K$25</f>
        <v>0</v>
      </c>
      <c r="W7" s="11">
        <f>[3]Novembro!$K$26</f>
        <v>16.399999999999999</v>
      </c>
      <c r="X7" s="11">
        <f>[3]Novembro!$K$27</f>
        <v>31.000000000000004</v>
      </c>
      <c r="Y7" s="11">
        <f>[3]Novembro!$K$28</f>
        <v>8.6</v>
      </c>
      <c r="Z7" s="11">
        <f>[3]Novembro!$K$29</f>
        <v>0</v>
      </c>
      <c r="AA7" s="11">
        <f>[3]Novembro!$K$30</f>
        <v>0</v>
      </c>
      <c r="AB7" s="11">
        <f>[3]Novembro!$K$31</f>
        <v>0</v>
      </c>
      <c r="AC7" s="11">
        <f>[3]Novembro!$K$32</f>
        <v>0</v>
      </c>
      <c r="AD7" s="11">
        <f>[3]Novembro!$K$33</f>
        <v>3.4</v>
      </c>
      <c r="AE7" s="11">
        <f>[3]Novembro!$K$34</f>
        <v>4.2</v>
      </c>
      <c r="AF7" s="15">
        <f t="shared" ref="AF7:AF8" si="4">SUM(B7:AE7)</f>
        <v>214</v>
      </c>
      <c r="AG7" s="124">
        <f t="shared" ref="AG7:AG8" si="5">MAX(B7:AE7)</f>
        <v>50.2</v>
      </c>
      <c r="AH7" s="68">
        <f>COUNTIF(B7:AE7,"=0,0")</f>
        <v>19</v>
      </c>
    </row>
    <row r="8" spans="1:36" x14ac:dyDescent="0.2">
      <c r="A8" s="59" t="s">
        <v>1</v>
      </c>
      <c r="B8" s="12">
        <f>[4]Novembro!$K$5</f>
        <v>17.599999999999998</v>
      </c>
      <c r="C8" s="12">
        <f>[4]Novembro!$K$6</f>
        <v>0</v>
      </c>
      <c r="D8" s="12">
        <f>[4]Novembro!$K$7</f>
        <v>0</v>
      </c>
      <c r="E8" s="12">
        <f>[4]Novembro!$K$8</f>
        <v>0.2</v>
      </c>
      <c r="F8" s="12">
        <f>[4]Novembro!$K$9</f>
        <v>18.399999999999999</v>
      </c>
      <c r="G8" s="12">
        <f>[4]Novembro!$K$10</f>
        <v>0</v>
      </c>
      <c r="H8" s="12">
        <f>[4]Novembro!$K$11</f>
        <v>1.2</v>
      </c>
      <c r="I8" s="12">
        <f>[4]Novembro!$K$12</f>
        <v>0</v>
      </c>
      <c r="J8" s="12">
        <f>[4]Novembro!$K$13</f>
        <v>0</v>
      </c>
      <c r="K8" s="12">
        <f>[4]Novembro!$K$14</f>
        <v>0</v>
      </c>
      <c r="L8" s="12">
        <f>[4]Novembro!$K$15</f>
        <v>0</v>
      </c>
      <c r="M8" s="12">
        <f>[4]Novembro!$K$16</f>
        <v>0</v>
      </c>
      <c r="N8" s="12">
        <f>[4]Novembro!$K$17</f>
        <v>3.8</v>
      </c>
      <c r="O8" s="12">
        <f>[4]Novembro!$K$18</f>
        <v>0</v>
      </c>
      <c r="P8" s="12">
        <f>[4]Novembro!$K$19</f>
        <v>0.2</v>
      </c>
      <c r="Q8" s="12">
        <f>[4]Novembro!$K$20</f>
        <v>8.1999999999999993</v>
      </c>
      <c r="R8" s="12">
        <f>[4]Novembro!$K$21</f>
        <v>0</v>
      </c>
      <c r="S8" s="12">
        <f>[4]Novembro!$K$22</f>
        <v>2</v>
      </c>
      <c r="T8" s="12">
        <f>[4]Novembro!$K$23</f>
        <v>0.2</v>
      </c>
      <c r="U8" s="12">
        <f>[4]Novembro!$K$24</f>
        <v>0</v>
      </c>
      <c r="V8" s="12">
        <f>[4]Novembro!$K$25</f>
        <v>0</v>
      </c>
      <c r="W8" s="12">
        <f>[4]Novembro!$K$26</f>
        <v>3.8</v>
      </c>
      <c r="X8" s="12">
        <f>[4]Novembro!$K$27</f>
        <v>4</v>
      </c>
      <c r="Y8" s="12">
        <f>[4]Novembro!$K$28</f>
        <v>0.2</v>
      </c>
      <c r="Z8" s="12">
        <f>[4]Novembro!$K$29</f>
        <v>0</v>
      </c>
      <c r="AA8" s="12">
        <f>[4]Novembro!$K$30</f>
        <v>0</v>
      </c>
      <c r="AB8" s="12">
        <f>[4]Novembro!$K$31</f>
        <v>0</v>
      </c>
      <c r="AC8" s="12">
        <f>[4]Novembro!$K$32</f>
        <v>0</v>
      </c>
      <c r="AD8" s="12">
        <f>[4]Novembro!$K$33</f>
        <v>4.2</v>
      </c>
      <c r="AE8" s="12">
        <f>[4]Novembro!$K$34</f>
        <v>11</v>
      </c>
      <c r="AF8" s="16">
        <f t="shared" si="4"/>
        <v>75</v>
      </c>
      <c r="AG8" s="17">
        <f t="shared" si="5"/>
        <v>18.399999999999999</v>
      </c>
      <c r="AH8" s="68">
        <f t="shared" ref="AH8" si="6">COUNTIF(B8:AE8,"=0,0")</f>
        <v>16</v>
      </c>
      <c r="AI8" s="13" t="s">
        <v>47</v>
      </c>
    </row>
    <row r="9" spans="1:36" x14ac:dyDescent="0.2">
      <c r="A9" s="59" t="s">
        <v>167</v>
      </c>
      <c r="B9" s="12" t="str">
        <f>[5]Novembro!$K$5</f>
        <v>*</v>
      </c>
      <c r="C9" s="12" t="str">
        <f>[5]Novembro!$K$6</f>
        <v>*</v>
      </c>
      <c r="D9" s="12" t="str">
        <f>[5]Novembro!$K$7</f>
        <v>*</v>
      </c>
      <c r="E9" s="12" t="str">
        <f>[5]Novembro!$K$8</f>
        <v>*</v>
      </c>
      <c r="F9" s="12" t="str">
        <f>[5]Novembro!$K$9</f>
        <v>*</v>
      </c>
      <c r="G9" s="12" t="str">
        <f>[5]Novembro!$K$10</f>
        <v>*</v>
      </c>
      <c r="H9" s="12" t="str">
        <f>[5]Novembro!$K$11</f>
        <v>*</v>
      </c>
      <c r="I9" s="12" t="str">
        <f>[5]Novembro!$K$12</f>
        <v>*</v>
      </c>
      <c r="J9" s="12" t="str">
        <f>[5]Novembro!$K$13</f>
        <v>*</v>
      </c>
      <c r="K9" s="12" t="str">
        <f>[5]Novembro!$K$14</f>
        <v>*</v>
      </c>
      <c r="L9" s="12" t="str">
        <f>[5]Novembro!$K$15</f>
        <v>*</v>
      </c>
      <c r="M9" s="12" t="str">
        <f>[5]Novembro!$K$16</f>
        <v>*</v>
      </c>
      <c r="N9" s="12" t="str">
        <f>[5]Novembro!$K$17</f>
        <v>*</v>
      </c>
      <c r="O9" s="12" t="str">
        <f>[5]Novembro!$K$18</f>
        <v>*</v>
      </c>
      <c r="P9" s="12" t="str">
        <f>[5]Novembro!$K$19</f>
        <v>*</v>
      </c>
      <c r="Q9" s="12" t="str">
        <f>[5]Novembro!$K$20</f>
        <v>*</v>
      </c>
      <c r="R9" s="12" t="str">
        <f>[5]Novembro!$K$21</f>
        <v>*</v>
      </c>
      <c r="S9" s="12" t="str">
        <f>[5]Novembro!$K$22</f>
        <v>*</v>
      </c>
      <c r="T9" s="12" t="str">
        <f>[5]Novembro!$K$23</f>
        <v>*</v>
      </c>
      <c r="U9" s="12" t="str">
        <f>[5]Novembro!$K$24</f>
        <v>*</v>
      </c>
      <c r="V9" s="12" t="str">
        <f>[5]Novembro!$K$25</f>
        <v>*</v>
      </c>
      <c r="W9" s="12" t="str">
        <f>[5]Novembro!$K$26</f>
        <v>*</v>
      </c>
      <c r="X9" s="12" t="str">
        <f>[5]Novembro!$K$27</f>
        <v>*</v>
      </c>
      <c r="Y9" s="12" t="str">
        <f>[5]Novembro!$K$28</f>
        <v>*</v>
      </c>
      <c r="Z9" s="12" t="str">
        <f>[5]Novembro!$K$29</f>
        <v>*</v>
      </c>
      <c r="AA9" s="12" t="str">
        <f>[5]Novembro!$K$30</f>
        <v>*</v>
      </c>
      <c r="AB9" s="12" t="str">
        <f>[5]Novembro!$K$31</f>
        <v>*</v>
      </c>
      <c r="AC9" s="12" t="str">
        <f>[5]Novembro!$K$32</f>
        <v>*</v>
      </c>
      <c r="AD9" s="12" t="str">
        <f>[5]Novembro!$K$33</f>
        <v>*</v>
      </c>
      <c r="AE9" s="12" t="str">
        <f>[5]Novembro!$K$34</f>
        <v>*</v>
      </c>
      <c r="AF9" s="16" t="s">
        <v>227</v>
      </c>
      <c r="AG9" s="17" t="s">
        <v>227</v>
      </c>
      <c r="AH9" s="68" t="s">
        <v>227</v>
      </c>
      <c r="AI9" s="13" t="s">
        <v>47</v>
      </c>
      <c r="AJ9" s="13" t="s">
        <v>47</v>
      </c>
    </row>
    <row r="10" spans="1:36" x14ac:dyDescent="0.2">
      <c r="A10" s="59" t="s">
        <v>111</v>
      </c>
      <c r="B10" s="12">
        <f>[6]Novembro!$K$5</f>
        <v>1</v>
      </c>
      <c r="C10" s="12">
        <f>[6]Novembro!$K$6</f>
        <v>0</v>
      </c>
      <c r="D10" s="12">
        <f>[6]Novembro!$K$7</f>
        <v>13.200000000000001</v>
      </c>
      <c r="E10" s="12">
        <f>[6]Novembro!$K$8</f>
        <v>7.8</v>
      </c>
      <c r="F10" s="12">
        <f>[6]Novembro!$K$9</f>
        <v>3.4</v>
      </c>
      <c r="G10" s="12">
        <f>[6]Novembro!$K$10</f>
        <v>0</v>
      </c>
      <c r="H10" s="12">
        <f>[6]Novembro!$K$11</f>
        <v>2.2000000000000002</v>
      </c>
      <c r="I10" s="12">
        <f>[6]Novembro!$K$12</f>
        <v>0.2</v>
      </c>
      <c r="J10" s="12">
        <f>[6]Novembro!$K$13</f>
        <v>0</v>
      </c>
      <c r="K10" s="12">
        <f>[6]Novembro!$K$14</f>
        <v>0</v>
      </c>
      <c r="L10" s="12">
        <f>[6]Novembro!$K$15</f>
        <v>0</v>
      </c>
      <c r="M10" s="12">
        <f>[6]Novembro!$K$16</f>
        <v>0.60000000000000009</v>
      </c>
      <c r="N10" s="12">
        <f>[6]Novembro!$K$17</f>
        <v>0</v>
      </c>
      <c r="O10" s="12">
        <f>[6]Novembro!$K$18</f>
        <v>0.8</v>
      </c>
      <c r="P10" s="12">
        <f>[6]Novembro!$K$19</f>
        <v>0</v>
      </c>
      <c r="Q10" s="12">
        <f>[6]Novembro!$K$20</f>
        <v>28.400000000000002</v>
      </c>
      <c r="R10" s="12">
        <f>[6]Novembro!$K$21</f>
        <v>11.2</v>
      </c>
      <c r="S10" s="12">
        <f>[6]Novembro!$K$22</f>
        <v>16.8</v>
      </c>
      <c r="T10" s="12">
        <f>[6]Novembro!$K$23</f>
        <v>2</v>
      </c>
      <c r="U10" s="12">
        <f>[6]Novembro!$K$24</f>
        <v>0</v>
      </c>
      <c r="V10" s="12">
        <f>[6]Novembro!$K$25</f>
        <v>0</v>
      </c>
      <c r="W10" s="12">
        <f>[6]Novembro!$K$26</f>
        <v>15</v>
      </c>
      <c r="X10" s="12">
        <f>[6]Novembro!$K$27</f>
        <v>37</v>
      </c>
      <c r="Y10" s="12">
        <f>[6]Novembro!$K$28</f>
        <v>3.4000000000000004</v>
      </c>
      <c r="Z10" s="12">
        <f>[6]Novembro!$K$29</f>
        <v>0</v>
      </c>
      <c r="AA10" s="12">
        <f>[6]Novembro!$K$30</f>
        <v>0</v>
      </c>
      <c r="AB10" s="12">
        <f>[6]Novembro!$K$31</f>
        <v>0</v>
      </c>
      <c r="AC10" s="12">
        <f>[6]Novembro!$K$32</f>
        <v>0</v>
      </c>
      <c r="AD10" s="12">
        <f>[6]Novembro!$K$33</f>
        <v>6.8000000000000007</v>
      </c>
      <c r="AE10" s="12" t="str">
        <f>[6]Novembro!$K$34</f>
        <v>*</v>
      </c>
      <c r="AF10" s="16">
        <f t="shared" ref="AF10" si="7">SUM(B10:AE10)</f>
        <v>149.80000000000001</v>
      </c>
      <c r="AG10" s="17">
        <f t="shared" ref="AG10" si="8">MAX(B10:AE10)</f>
        <v>37</v>
      </c>
      <c r="AH10" s="68">
        <f t="shared" ref="AH10:AH12" si="9">COUNTIF(B10:AE10,"=0,0")</f>
        <v>13</v>
      </c>
    </row>
    <row r="11" spans="1:36" x14ac:dyDescent="0.2">
      <c r="A11" s="59" t="s">
        <v>64</v>
      </c>
      <c r="B11" s="12">
        <f>[7]Novembro!$K$5</f>
        <v>5.4</v>
      </c>
      <c r="C11" s="12">
        <f>[7]Novembro!$K$6</f>
        <v>0</v>
      </c>
      <c r="D11" s="12">
        <f>[7]Novembro!$K$7</f>
        <v>0</v>
      </c>
      <c r="E11" s="12">
        <f>[7]Novembro!$K$8</f>
        <v>12.8</v>
      </c>
      <c r="F11" s="12">
        <f>[7]Novembro!$K$9</f>
        <v>0</v>
      </c>
      <c r="G11" s="12">
        <f>[7]Novembro!$K$10</f>
        <v>0</v>
      </c>
      <c r="H11" s="12">
        <f>[7]Novembro!$K$11</f>
        <v>0.6</v>
      </c>
      <c r="I11" s="12">
        <f>[7]Novembro!$K$12</f>
        <v>1.6</v>
      </c>
      <c r="J11" s="12">
        <f>[7]Novembro!$K$13</f>
        <v>0</v>
      </c>
      <c r="K11" s="12">
        <f>[7]Novembro!$K$14</f>
        <v>0</v>
      </c>
      <c r="L11" s="12">
        <f>[7]Novembro!$K$15</f>
        <v>0</v>
      </c>
      <c r="M11" s="12">
        <f>[7]Novembro!$K$16</f>
        <v>0</v>
      </c>
      <c r="N11" s="12">
        <f>[7]Novembro!$K$17</f>
        <v>0</v>
      </c>
      <c r="O11" s="12">
        <f>[7]Novembro!$K$18</f>
        <v>0</v>
      </c>
      <c r="P11" s="12">
        <f>[7]Novembro!$K$19</f>
        <v>0</v>
      </c>
      <c r="Q11" s="12">
        <f>[7]Novembro!$K$20</f>
        <v>2.2000000000000002</v>
      </c>
      <c r="R11" s="12">
        <f>[7]Novembro!$K$21</f>
        <v>1.5999999999999999</v>
      </c>
      <c r="S11" s="12">
        <f>[7]Novembro!$K$22</f>
        <v>9.6</v>
      </c>
      <c r="T11" s="12">
        <f>[7]Novembro!$K$23</f>
        <v>0.4</v>
      </c>
      <c r="U11" s="12">
        <f>[7]Novembro!$K$24</f>
        <v>0.2</v>
      </c>
      <c r="V11" s="12">
        <f>[7]Novembro!$K$25</f>
        <v>0</v>
      </c>
      <c r="W11" s="12">
        <f>[7]Novembro!$K$26</f>
        <v>0</v>
      </c>
      <c r="X11" s="12">
        <f>[7]Novembro!$K$27</f>
        <v>2.4000000000000004</v>
      </c>
      <c r="Y11" s="12">
        <f>[7]Novembro!$K$28</f>
        <v>5.4</v>
      </c>
      <c r="Z11" s="12">
        <f>[7]Novembro!$K$29</f>
        <v>0</v>
      </c>
      <c r="AA11" s="12">
        <f>[7]Novembro!$K$30</f>
        <v>0</v>
      </c>
      <c r="AB11" s="12">
        <f>[7]Novembro!$K$31</f>
        <v>0</v>
      </c>
      <c r="AC11" s="12">
        <f>[7]Novembro!$K$32</f>
        <v>0</v>
      </c>
      <c r="AD11" s="12">
        <f>[7]Novembro!$K$33</f>
        <v>0</v>
      </c>
      <c r="AE11" s="12">
        <f>[7]Novembro!$K$34</f>
        <v>0</v>
      </c>
      <c r="AF11" s="16">
        <f>SUM(B11:AE11)</f>
        <v>42.2</v>
      </c>
      <c r="AG11" s="17">
        <f>MAX(B11:AE11)</f>
        <v>12.8</v>
      </c>
      <c r="AH11" s="68">
        <f t="shared" si="9"/>
        <v>19</v>
      </c>
    </row>
    <row r="12" spans="1:36" x14ac:dyDescent="0.2">
      <c r="A12" s="59" t="s">
        <v>41</v>
      </c>
      <c r="B12" s="12">
        <f>[8]Novembro!$K$5</f>
        <v>31.8</v>
      </c>
      <c r="C12" s="12">
        <f>[8]Novembro!$K$6</f>
        <v>0.2</v>
      </c>
      <c r="D12" s="12">
        <f>[8]Novembro!$K$7</f>
        <v>0</v>
      </c>
      <c r="E12" s="12">
        <f>[8]Novembro!$K$8</f>
        <v>2.9999999999999996</v>
      </c>
      <c r="F12" s="12">
        <f>[8]Novembro!$K$9</f>
        <v>5.6</v>
      </c>
      <c r="G12" s="12">
        <f>[8]Novembro!$K$10</f>
        <v>5.8</v>
      </c>
      <c r="H12" s="12">
        <f>[8]Novembro!$K$11</f>
        <v>0.2</v>
      </c>
      <c r="I12" s="12">
        <f>[8]Novembro!$K$12</f>
        <v>0</v>
      </c>
      <c r="J12" s="12">
        <f>[8]Novembro!$K$13</f>
        <v>0</v>
      </c>
      <c r="K12" s="12">
        <f>[8]Novembro!$K$14</f>
        <v>0</v>
      </c>
      <c r="L12" s="12">
        <f>[8]Novembro!$K$15</f>
        <v>0</v>
      </c>
      <c r="M12" s="12">
        <f>[8]Novembro!$K$16</f>
        <v>0</v>
      </c>
      <c r="N12" s="12">
        <f>[8]Novembro!$K$17</f>
        <v>6</v>
      </c>
      <c r="O12" s="12">
        <f>[8]Novembro!$K$18</f>
        <v>26.599999999999994</v>
      </c>
      <c r="P12" s="12">
        <f>[8]Novembro!$K$19</f>
        <v>3.1999999999999997</v>
      </c>
      <c r="Q12" s="12">
        <f>[8]Novembro!$K$20</f>
        <v>0</v>
      </c>
      <c r="R12" s="12">
        <f>[8]Novembro!$K$21</f>
        <v>0</v>
      </c>
      <c r="S12" s="12">
        <f>[8]Novembro!$K$22</f>
        <v>11.2</v>
      </c>
      <c r="T12" s="12">
        <f>[8]Novembro!$K$23</f>
        <v>0</v>
      </c>
      <c r="U12" s="12">
        <f>[8]Novembro!$K$24</f>
        <v>0</v>
      </c>
      <c r="V12" s="12">
        <f>[8]Novembro!$K$25</f>
        <v>0</v>
      </c>
      <c r="W12" s="12">
        <f>[8]Novembro!$K$26</f>
        <v>0</v>
      </c>
      <c r="X12" s="12">
        <f>[8]Novembro!$K$27</f>
        <v>53.400000000000006</v>
      </c>
      <c r="Y12" s="12">
        <f>[8]Novembro!$K$28</f>
        <v>0</v>
      </c>
      <c r="Z12" s="12">
        <f>[8]Novembro!$K$29</f>
        <v>0.2</v>
      </c>
      <c r="AA12" s="12">
        <f>[8]Novembro!$K$30</f>
        <v>0</v>
      </c>
      <c r="AB12" s="12">
        <f>[8]Novembro!$K$31</f>
        <v>0</v>
      </c>
      <c r="AC12" s="12">
        <f>[8]Novembro!$K$32</f>
        <v>0</v>
      </c>
      <c r="AD12" s="12">
        <f>[8]Novembro!$K$33</f>
        <v>2.8000000000000003</v>
      </c>
      <c r="AE12" s="12">
        <f>[8]Novembro!$K$34</f>
        <v>25.999999999999996</v>
      </c>
      <c r="AF12" s="16">
        <f t="shared" ref="AF12" si="10">SUM(B12:AE12)</f>
        <v>176</v>
      </c>
      <c r="AG12" s="17">
        <f t="shared" ref="AG12" si="11">MAX(B12:AE12)</f>
        <v>53.400000000000006</v>
      </c>
      <c r="AH12" s="68">
        <f t="shared" si="9"/>
        <v>16</v>
      </c>
    </row>
    <row r="13" spans="1:36" x14ac:dyDescent="0.2">
      <c r="A13" s="59" t="s">
        <v>114</v>
      </c>
      <c r="B13" s="12">
        <f>[9]Novembro!$K$5</f>
        <v>60.599999999999994</v>
      </c>
      <c r="C13" s="12">
        <f>[9]Novembro!$K$6</f>
        <v>0.2</v>
      </c>
      <c r="D13" s="12">
        <f>[9]Novembro!$K$7</f>
        <v>2.2000000000000002</v>
      </c>
      <c r="E13" s="12">
        <f>[9]Novembro!$K$8</f>
        <v>5.8</v>
      </c>
      <c r="F13" s="12">
        <f>[9]Novembro!$K$9</f>
        <v>1.4</v>
      </c>
      <c r="G13" s="12">
        <f>[9]Novembro!$K$10</f>
        <v>1.6</v>
      </c>
      <c r="H13" s="12">
        <f>[9]Novembro!$K$11</f>
        <v>0.2</v>
      </c>
      <c r="I13" s="12">
        <f>[9]Novembro!$K$12</f>
        <v>0</v>
      </c>
      <c r="J13" s="12">
        <f>[9]Novembro!$K$13</f>
        <v>0</v>
      </c>
      <c r="K13" s="12">
        <f>[9]Novembro!$K$14</f>
        <v>0</v>
      </c>
      <c r="L13" s="12">
        <f>[9]Novembro!$K$15</f>
        <v>0</v>
      </c>
      <c r="M13" s="12">
        <f>[9]Novembro!$K$16</f>
        <v>0</v>
      </c>
      <c r="N13" s="12">
        <f>[9]Novembro!$K$17</f>
        <v>0</v>
      </c>
      <c r="O13" s="12">
        <f>[9]Novembro!$K$18</f>
        <v>2</v>
      </c>
      <c r="P13" s="12">
        <f>[9]Novembro!$K$19</f>
        <v>13.4</v>
      </c>
      <c r="Q13" s="12">
        <f>[9]Novembro!$K$20</f>
        <v>24</v>
      </c>
      <c r="R13" s="12">
        <f>[9]Novembro!$K$21</f>
        <v>4</v>
      </c>
      <c r="S13" s="12">
        <f>[9]Novembro!$K$22</f>
        <v>12.999999999999998</v>
      </c>
      <c r="T13" s="12">
        <f>[9]Novembro!$K$23</f>
        <v>0.8</v>
      </c>
      <c r="U13" s="12">
        <f>[9]Novembro!$K$24</f>
        <v>0</v>
      </c>
      <c r="V13" s="12">
        <f>[9]Novembro!$K$25</f>
        <v>0</v>
      </c>
      <c r="W13" s="12">
        <f>[9]Novembro!$K$26</f>
        <v>0</v>
      </c>
      <c r="X13" s="12">
        <f>[9]Novembro!$K$27</f>
        <v>42.800000000000011</v>
      </c>
      <c r="Y13" s="12">
        <f>[9]Novembro!$K$28</f>
        <v>0.2</v>
      </c>
      <c r="Z13" s="12">
        <f>[9]Novembro!$K$29</f>
        <v>0</v>
      </c>
      <c r="AA13" s="12">
        <f>[9]Novembro!$K$30</f>
        <v>0</v>
      </c>
      <c r="AB13" s="12">
        <f>[9]Novembro!$K$31</f>
        <v>0</v>
      </c>
      <c r="AC13" s="12">
        <f>[9]Novembro!$K$32</f>
        <v>5</v>
      </c>
      <c r="AD13" s="12">
        <f>[9]Novembro!$K$33</f>
        <v>0.2</v>
      </c>
      <c r="AE13" s="12">
        <f>[9]Novembro!$K$34</f>
        <v>29.4</v>
      </c>
      <c r="AF13" s="16">
        <f t="shared" ref="AF13:AF43" si="12">SUM(B13:AE13)</f>
        <v>206.8</v>
      </c>
      <c r="AG13" s="17">
        <f t="shared" ref="AG13:AG43" si="13">MAX(B13:AE13)</f>
        <v>60.599999999999994</v>
      </c>
      <c r="AH13" s="68">
        <f t="shared" ref="AH13:AH44" si="14">COUNTIF(B13:AE13,"=0,0")</f>
        <v>12</v>
      </c>
    </row>
    <row r="14" spans="1:36" x14ac:dyDescent="0.2">
      <c r="A14" s="59" t="s">
        <v>118</v>
      </c>
      <c r="B14" s="12">
        <f>[10]Novembro!$K$5</f>
        <v>6.0000000000000009</v>
      </c>
      <c r="C14" s="12">
        <f>[10]Novembro!$K$6</f>
        <v>0.2</v>
      </c>
      <c r="D14" s="12">
        <f>[10]Novembro!$K$7</f>
        <v>0</v>
      </c>
      <c r="E14" s="12">
        <f>[10]Novembro!$K$8</f>
        <v>18.999999999999996</v>
      </c>
      <c r="F14" s="12">
        <f>[10]Novembro!$K$9</f>
        <v>0</v>
      </c>
      <c r="G14" s="12">
        <f>[10]Novembro!$K$10</f>
        <v>0</v>
      </c>
      <c r="H14" s="12">
        <f>[10]Novembro!$K$11</f>
        <v>0</v>
      </c>
      <c r="I14" s="12">
        <f>[10]Novembro!$K$12</f>
        <v>0</v>
      </c>
      <c r="J14" s="12">
        <f>[10]Novembro!$K$13</f>
        <v>0</v>
      </c>
      <c r="K14" s="12">
        <f>[10]Novembro!$K$14</f>
        <v>1.9999999999999998</v>
      </c>
      <c r="L14" s="12">
        <f>[10]Novembro!$K$15</f>
        <v>0</v>
      </c>
      <c r="M14" s="12">
        <f>[10]Novembro!$K$16</f>
        <v>0</v>
      </c>
      <c r="N14" s="12">
        <f>[10]Novembro!$K$17</f>
        <v>0</v>
      </c>
      <c r="O14" s="12">
        <f>[10]Novembro!$K$18</f>
        <v>8</v>
      </c>
      <c r="P14" s="12">
        <f>[10]Novembro!$K$19</f>
        <v>0</v>
      </c>
      <c r="Q14" s="12">
        <f>[10]Novembro!$K$20</f>
        <v>4.5999999999999996</v>
      </c>
      <c r="R14" s="12">
        <f>[10]Novembro!$K$21</f>
        <v>30.199999999999992</v>
      </c>
      <c r="S14" s="12">
        <f>[10]Novembro!$K$22</f>
        <v>7.1999999999999993</v>
      </c>
      <c r="T14" s="12">
        <f>[10]Novembro!$K$23</f>
        <v>4.4000000000000012</v>
      </c>
      <c r="U14" s="12">
        <f>[10]Novembro!$K$24</f>
        <v>0</v>
      </c>
      <c r="V14" s="12">
        <f>[10]Novembro!$K$25</f>
        <v>0</v>
      </c>
      <c r="W14" s="12">
        <f>[10]Novembro!$K$26</f>
        <v>0</v>
      </c>
      <c r="X14" s="12">
        <f>[10]Novembro!$K$27</f>
        <v>15.2</v>
      </c>
      <c r="Y14" s="12">
        <f>[10]Novembro!$K$28</f>
        <v>6</v>
      </c>
      <c r="Z14" s="12">
        <f>[10]Novembro!$K$29</f>
        <v>0</v>
      </c>
      <c r="AA14" s="12">
        <f>[10]Novembro!$K$30</f>
        <v>0</v>
      </c>
      <c r="AB14" s="12">
        <f>[10]Novembro!$K$31</f>
        <v>0</v>
      </c>
      <c r="AC14" s="12">
        <f>[10]Novembro!$K$32</f>
        <v>0</v>
      </c>
      <c r="AD14" s="12">
        <f>[10]Novembro!$K$33</f>
        <v>0</v>
      </c>
      <c r="AE14" s="12">
        <f>[10]Novembro!$K$34</f>
        <v>0.60000000000000009</v>
      </c>
      <c r="AF14" s="16">
        <f t="shared" si="12"/>
        <v>103.39999999999999</v>
      </c>
      <c r="AG14" s="17">
        <f t="shared" si="13"/>
        <v>30.199999999999992</v>
      </c>
      <c r="AH14" s="68">
        <f t="shared" si="14"/>
        <v>18</v>
      </c>
    </row>
    <row r="15" spans="1:36" x14ac:dyDescent="0.2">
      <c r="A15" s="59" t="s">
        <v>121</v>
      </c>
      <c r="B15" s="12">
        <f>[11]Novembro!$K$5</f>
        <v>43.8</v>
      </c>
      <c r="C15" s="12">
        <f>[11]Novembro!$K$6</f>
        <v>0</v>
      </c>
      <c r="D15" s="12">
        <f>[11]Novembro!$K$7</f>
        <v>3.4</v>
      </c>
      <c r="E15" s="12">
        <f>[11]Novembro!$K$8</f>
        <v>0</v>
      </c>
      <c r="F15" s="12">
        <f>[11]Novembro!$K$9</f>
        <v>0</v>
      </c>
      <c r="G15" s="12">
        <f>[11]Novembro!$K$10</f>
        <v>0</v>
      </c>
      <c r="H15" s="12">
        <f>[11]Novembro!$K$11</f>
        <v>0</v>
      </c>
      <c r="I15" s="12">
        <f>[11]Novembro!$K$12</f>
        <v>0</v>
      </c>
      <c r="J15" s="12">
        <f>[11]Novembro!$K$13</f>
        <v>0</v>
      </c>
      <c r="K15" s="12">
        <f>[11]Novembro!$K$14</f>
        <v>0</v>
      </c>
      <c r="L15" s="12">
        <f>[11]Novembro!$K$15</f>
        <v>0</v>
      </c>
      <c r="M15" s="12">
        <f>[11]Novembro!$K$16</f>
        <v>0</v>
      </c>
      <c r="N15" s="12">
        <f>[11]Novembro!$K$17</f>
        <v>2.4000000000000004</v>
      </c>
      <c r="O15" s="12">
        <f>[11]Novembro!$K$18</f>
        <v>0.8</v>
      </c>
      <c r="P15" s="12">
        <f>[11]Novembro!$K$19</f>
        <v>0.2</v>
      </c>
      <c r="Q15" s="12">
        <f>[11]Novembro!$K$20</f>
        <v>16</v>
      </c>
      <c r="R15" s="12">
        <f>[11]Novembro!$K$21</f>
        <v>2.2000000000000002</v>
      </c>
      <c r="S15" s="12">
        <f>[11]Novembro!$K$22</f>
        <v>20.400000000000002</v>
      </c>
      <c r="T15" s="12">
        <f>[11]Novembro!$K$23</f>
        <v>0.2</v>
      </c>
      <c r="U15" s="12">
        <f>[11]Novembro!$K$24</f>
        <v>0</v>
      </c>
      <c r="V15" s="12">
        <f>[11]Novembro!$K$25</f>
        <v>0</v>
      </c>
      <c r="W15" s="12">
        <f>[11]Novembro!$K$26</f>
        <v>0</v>
      </c>
      <c r="X15" s="12">
        <f>[11]Novembro!$K$27</f>
        <v>19.999999999999996</v>
      </c>
      <c r="Y15" s="12">
        <f>[11]Novembro!$K$28</f>
        <v>0.2</v>
      </c>
      <c r="Z15" s="12">
        <f>[11]Novembro!$K$29</f>
        <v>0</v>
      </c>
      <c r="AA15" s="12">
        <f>[11]Novembro!$K$30</f>
        <v>0</v>
      </c>
      <c r="AB15" s="12">
        <f>[11]Novembro!$K$31</f>
        <v>0</v>
      </c>
      <c r="AC15" s="12">
        <f>[11]Novembro!$K$32</f>
        <v>1.4</v>
      </c>
      <c r="AD15" s="12">
        <f>[11]Novembro!$K$33</f>
        <v>6</v>
      </c>
      <c r="AE15" s="12">
        <f>[11]Novembro!$K$34</f>
        <v>13.4</v>
      </c>
      <c r="AF15" s="16">
        <f t="shared" si="12"/>
        <v>130.4</v>
      </c>
      <c r="AG15" s="17">
        <f t="shared" si="13"/>
        <v>43.8</v>
      </c>
      <c r="AH15" s="68">
        <f t="shared" si="14"/>
        <v>16</v>
      </c>
    </row>
    <row r="16" spans="1:36" x14ac:dyDescent="0.2">
      <c r="A16" s="59" t="s">
        <v>168</v>
      </c>
      <c r="B16" s="12">
        <f>[12]Novembro!$K$5</f>
        <v>12.4</v>
      </c>
      <c r="C16" s="12">
        <f>[12]Novembro!$K$6</f>
        <v>1.4</v>
      </c>
      <c r="D16" s="12">
        <f>[12]Novembro!$K$7</f>
        <v>11.799999999999999</v>
      </c>
      <c r="E16" s="12">
        <f>[12]Novembro!$K$8</f>
        <v>0.6</v>
      </c>
      <c r="F16" s="12">
        <f>[12]Novembro!$K$9</f>
        <v>5.4</v>
      </c>
      <c r="G16" s="12">
        <f>[12]Novembro!$K$10</f>
        <v>0</v>
      </c>
      <c r="H16" s="12">
        <f>[12]Novembro!$K$11</f>
        <v>18.2</v>
      </c>
      <c r="I16" s="12">
        <f>[12]Novembro!$K$12</f>
        <v>0.8</v>
      </c>
      <c r="J16" s="12">
        <f>[12]Novembro!$K$13</f>
        <v>0</v>
      </c>
      <c r="K16" s="12">
        <f>[12]Novembro!$K$14</f>
        <v>0</v>
      </c>
      <c r="L16" s="12">
        <f>[12]Novembro!$K$15</f>
        <v>0</v>
      </c>
      <c r="M16" s="12">
        <f>[12]Novembro!$K$16</f>
        <v>0</v>
      </c>
      <c r="N16" s="12">
        <f>[12]Novembro!$K$17</f>
        <v>0</v>
      </c>
      <c r="O16" s="12">
        <f>[12]Novembro!$K$18</f>
        <v>9.3999999999999986</v>
      </c>
      <c r="P16" s="12">
        <f>[12]Novembro!$K$19</f>
        <v>0</v>
      </c>
      <c r="Q16" s="12">
        <f>[12]Novembro!$K$20</f>
        <v>40.200000000000003</v>
      </c>
      <c r="R16" s="12">
        <f>[12]Novembro!$K$21</f>
        <v>8.9999999999999982</v>
      </c>
      <c r="S16" s="12">
        <f>[12]Novembro!$K$22</f>
        <v>27.199999999999996</v>
      </c>
      <c r="T16" s="12">
        <f>[12]Novembro!$K$23</f>
        <v>1.2000000000000002</v>
      </c>
      <c r="U16" s="12">
        <f>[12]Novembro!$K$24</f>
        <v>0</v>
      </c>
      <c r="V16" s="12">
        <f>[12]Novembro!$K$25</f>
        <v>0</v>
      </c>
      <c r="W16" s="12">
        <f>[12]Novembro!$K$26</f>
        <v>1.2</v>
      </c>
      <c r="X16" s="12">
        <f>[12]Novembro!$K$27</f>
        <v>11.599999999999998</v>
      </c>
      <c r="Y16" s="12">
        <f>[12]Novembro!$K$28</f>
        <v>12</v>
      </c>
      <c r="Z16" s="12">
        <f>[12]Novembro!$K$29</f>
        <v>0</v>
      </c>
      <c r="AA16" s="12">
        <f>[12]Novembro!$K$30</f>
        <v>0</v>
      </c>
      <c r="AB16" s="12">
        <f>[12]Novembro!$K$31</f>
        <v>0</v>
      </c>
      <c r="AC16" s="12">
        <f>[12]Novembro!$K$32</f>
        <v>5.2</v>
      </c>
      <c r="AD16" s="12">
        <f>[12]Novembro!$K$33</f>
        <v>74.599999999999994</v>
      </c>
      <c r="AE16" s="12">
        <f>[12]Novembro!$K$34</f>
        <v>5.6000000000000005</v>
      </c>
      <c r="AF16" s="16">
        <f t="shared" si="12"/>
        <v>247.79999999999993</v>
      </c>
      <c r="AG16" s="17">
        <f t="shared" si="13"/>
        <v>74.599999999999994</v>
      </c>
      <c r="AH16" s="68">
        <f t="shared" si="14"/>
        <v>12</v>
      </c>
    </row>
    <row r="17" spans="1:43" x14ac:dyDescent="0.2">
      <c r="A17" s="59" t="s">
        <v>2</v>
      </c>
      <c r="B17" s="12">
        <f>[13]Novembro!$K$5</f>
        <v>3.6</v>
      </c>
      <c r="C17" s="12">
        <f>[13]Novembro!$K$6</f>
        <v>13.8</v>
      </c>
      <c r="D17" s="12">
        <f>[13]Novembro!$K$7</f>
        <v>1.2</v>
      </c>
      <c r="E17" s="12">
        <f>[13]Novembro!$K$8</f>
        <v>12.199999999999998</v>
      </c>
      <c r="F17" s="12">
        <f>[13]Novembro!$K$9</f>
        <v>8</v>
      </c>
      <c r="G17" s="12">
        <f>[13]Novembro!$K$10</f>
        <v>0</v>
      </c>
      <c r="H17" s="12">
        <f>[13]Novembro!$K$11</f>
        <v>1.4</v>
      </c>
      <c r="I17" s="12">
        <f>[13]Novembro!$K$12</f>
        <v>0</v>
      </c>
      <c r="J17" s="12">
        <f>[13]Novembro!$K$13</f>
        <v>0</v>
      </c>
      <c r="K17" s="12">
        <f>[13]Novembro!$K$14</f>
        <v>0</v>
      </c>
      <c r="L17" s="12">
        <f>[13]Novembro!$K$15</f>
        <v>0</v>
      </c>
      <c r="M17" s="12">
        <f>[13]Novembro!$K$16</f>
        <v>0</v>
      </c>
      <c r="N17" s="12">
        <f>[13]Novembro!$K$17</f>
        <v>0</v>
      </c>
      <c r="O17" s="12">
        <f>[13]Novembro!$K$18</f>
        <v>0.2</v>
      </c>
      <c r="P17" s="12">
        <f>[13]Novembro!$K$19</f>
        <v>0</v>
      </c>
      <c r="Q17" s="12">
        <f>[13]Novembro!$K$20</f>
        <v>23</v>
      </c>
      <c r="R17" s="12">
        <f>[13]Novembro!$K$21</f>
        <v>0</v>
      </c>
      <c r="S17" s="12">
        <f>[13]Novembro!$K$22</f>
        <v>5</v>
      </c>
      <c r="T17" s="12">
        <f>[13]Novembro!$K$23</f>
        <v>15.000000000000002</v>
      </c>
      <c r="U17" s="12">
        <f>[13]Novembro!$K$24</f>
        <v>0</v>
      </c>
      <c r="V17" s="12">
        <f>[13]Novembro!$K$25</f>
        <v>0</v>
      </c>
      <c r="W17" s="12">
        <f>[13]Novembro!$K$26</f>
        <v>0.60000000000000009</v>
      </c>
      <c r="X17" s="12">
        <f>[13]Novembro!$K$27</f>
        <v>32.200000000000003</v>
      </c>
      <c r="Y17" s="12">
        <f>[13]Novembro!$K$28</f>
        <v>2.0000000000000004</v>
      </c>
      <c r="Z17" s="12">
        <f>[13]Novembro!$K$29</f>
        <v>0</v>
      </c>
      <c r="AA17" s="12">
        <f>[13]Novembro!$K$30</f>
        <v>0</v>
      </c>
      <c r="AB17" s="12">
        <f>[13]Novembro!$K$31</f>
        <v>0</v>
      </c>
      <c r="AC17" s="12">
        <f>[13]Novembro!$K$32</f>
        <v>0</v>
      </c>
      <c r="AD17" s="12">
        <f>[13]Novembro!$K$33</f>
        <v>0.60000000000000009</v>
      </c>
      <c r="AE17" s="12">
        <f>[13]Novembro!$K$34</f>
        <v>29.4</v>
      </c>
      <c r="AF17" s="16">
        <f t="shared" si="12"/>
        <v>148.19999999999999</v>
      </c>
      <c r="AG17" s="17">
        <f t="shared" si="13"/>
        <v>32.200000000000003</v>
      </c>
      <c r="AH17" s="68">
        <f t="shared" si="14"/>
        <v>15</v>
      </c>
      <c r="AJ17" s="13" t="s">
        <v>47</v>
      </c>
      <c r="AL17" s="13" t="s">
        <v>47</v>
      </c>
    </row>
    <row r="18" spans="1:43" x14ac:dyDescent="0.2">
      <c r="A18" s="59" t="s">
        <v>3</v>
      </c>
      <c r="B18" s="12">
        <f>[14]Novembro!$K$5</f>
        <v>27.2</v>
      </c>
      <c r="C18" s="12">
        <f>[14]Novembro!$K$6</f>
        <v>2.2000000000000002</v>
      </c>
      <c r="D18" s="12">
        <f>[14]Novembro!$K$7</f>
        <v>0</v>
      </c>
      <c r="E18" s="12">
        <f>[14]Novembro!$K$8</f>
        <v>23.4</v>
      </c>
      <c r="F18" s="12">
        <f>[14]Novembro!$K$9</f>
        <v>4</v>
      </c>
      <c r="G18" s="12">
        <f>[14]Novembro!$K$10</f>
        <v>32.4</v>
      </c>
      <c r="H18" s="12">
        <f>[14]Novembro!$K$11</f>
        <v>0.2</v>
      </c>
      <c r="I18" s="12">
        <f>[14]Novembro!$K$12</f>
        <v>63.8</v>
      </c>
      <c r="J18" s="12">
        <f>[14]Novembro!$K$13</f>
        <v>26.6</v>
      </c>
      <c r="K18" s="12">
        <f>[14]Novembro!$K$14</f>
        <v>3.8000000000000003</v>
      </c>
      <c r="L18" s="12">
        <f>[14]Novembro!$K$15</f>
        <v>0</v>
      </c>
      <c r="M18" s="12">
        <f>[14]Novembro!$K$16</f>
        <v>0</v>
      </c>
      <c r="N18" s="12">
        <f>[14]Novembro!$K$17</f>
        <v>0</v>
      </c>
      <c r="O18" s="12">
        <f>[14]Novembro!$K$18</f>
        <v>25.8</v>
      </c>
      <c r="P18" s="12">
        <f>[14]Novembro!$K$19</f>
        <v>1.5999999999999999</v>
      </c>
      <c r="Q18" s="12">
        <f>[14]Novembro!$K$20</f>
        <v>61.2</v>
      </c>
      <c r="R18" s="12">
        <f>[14]Novembro!$K$21</f>
        <v>8.5999999999999979</v>
      </c>
      <c r="S18" s="12">
        <f>[14]Novembro!$K$22</f>
        <v>18.2</v>
      </c>
      <c r="T18" s="12">
        <f>[14]Novembro!$K$23</f>
        <v>30.200000000000003</v>
      </c>
      <c r="U18" s="12">
        <f>[14]Novembro!$K$24</f>
        <v>0.2</v>
      </c>
      <c r="V18" s="12">
        <f>[14]Novembro!$K$25</f>
        <v>6.6000000000000005</v>
      </c>
      <c r="W18" s="12">
        <f>[14]Novembro!$K$26</f>
        <v>0</v>
      </c>
      <c r="X18" s="12">
        <f>[14]Novembro!$K$27</f>
        <v>0</v>
      </c>
      <c r="Y18" s="12">
        <f>[14]Novembro!$K$28</f>
        <v>2.4</v>
      </c>
      <c r="Z18" s="12">
        <f>[14]Novembro!$K$29</f>
        <v>1.8</v>
      </c>
      <c r="AA18" s="12">
        <f>[14]Novembro!$K$30</f>
        <v>0</v>
      </c>
      <c r="AB18" s="12">
        <f>[14]Novembro!$K$31</f>
        <v>0</v>
      </c>
      <c r="AC18" s="12">
        <f>[14]Novembro!$K$32</f>
        <v>0</v>
      </c>
      <c r="AD18" s="12">
        <f>[14]Novembro!$K$33</f>
        <v>0</v>
      </c>
      <c r="AE18" s="12">
        <f>[14]Novembro!$K$34</f>
        <v>3</v>
      </c>
      <c r="AF18" s="16">
        <f t="shared" si="12"/>
        <v>343.2</v>
      </c>
      <c r="AG18" s="17">
        <f t="shared" si="13"/>
        <v>63.8</v>
      </c>
      <c r="AH18" s="68">
        <f t="shared" si="14"/>
        <v>10</v>
      </c>
      <c r="AI18" s="13" t="s">
        <v>47</v>
      </c>
      <c r="AJ18" s="13" t="s">
        <v>47</v>
      </c>
    </row>
    <row r="19" spans="1:43" x14ac:dyDescent="0.2">
      <c r="A19" s="59" t="s">
        <v>4</v>
      </c>
      <c r="B19" s="12">
        <f>[15]Novembro!$K$5</f>
        <v>10.199999999999999</v>
      </c>
      <c r="C19" s="12">
        <f>[15]Novembro!$K$6</f>
        <v>1.5999999999999999</v>
      </c>
      <c r="D19" s="12">
        <f>[15]Novembro!$K$7</f>
        <v>8.4</v>
      </c>
      <c r="E19" s="12">
        <f>[15]Novembro!$K$8</f>
        <v>38.800000000000004</v>
      </c>
      <c r="F19" s="12">
        <f>[15]Novembro!$K$9</f>
        <v>2.6</v>
      </c>
      <c r="G19" s="12">
        <f>[15]Novembro!$K$10</f>
        <v>0</v>
      </c>
      <c r="H19" s="12">
        <f>[15]Novembro!$K$11</f>
        <v>1.7999999999999998</v>
      </c>
      <c r="I19" s="12">
        <f>[15]Novembro!$K$12</f>
        <v>13.399999999999999</v>
      </c>
      <c r="J19" s="12">
        <f>[15]Novembro!$K$13</f>
        <v>47.20000000000001</v>
      </c>
      <c r="K19" s="12">
        <f>[15]Novembro!$K$14</f>
        <v>1.4</v>
      </c>
      <c r="L19" s="12">
        <f>[15]Novembro!$K$15</f>
        <v>0</v>
      </c>
      <c r="M19" s="12">
        <f>[15]Novembro!$K$16</f>
        <v>0</v>
      </c>
      <c r="N19" s="12">
        <f>[15]Novembro!$K$17</f>
        <v>0</v>
      </c>
      <c r="O19" s="12">
        <f>[15]Novembro!$K$18</f>
        <v>10.8</v>
      </c>
      <c r="P19" s="12">
        <f>[15]Novembro!$K$19</f>
        <v>0.60000000000000009</v>
      </c>
      <c r="Q19" s="12">
        <f>[15]Novembro!$K$20</f>
        <v>1.4</v>
      </c>
      <c r="R19" s="12">
        <f>[15]Novembro!$K$21</f>
        <v>3.8</v>
      </c>
      <c r="S19" s="12">
        <f>[15]Novembro!$K$22</f>
        <v>37.799999999999997</v>
      </c>
      <c r="T19" s="12">
        <f>[15]Novembro!$K$23</f>
        <v>32.199999999999996</v>
      </c>
      <c r="U19" s="12">
        <f>[15]Novembro!$K$24</f>
        <v>3</v>
      </c>
      <c r="V19" s="12">
        <f>[15]Novembro!$K$25</f>
        <v>36.200000000000003</v>
      </c>
      <c r="W19" s="12">
        <f>[15]Novembro!$K$26</f>
        <v>0.8</v>
      </c>
      <c r="X19" s="12">
        <f>[15]Novembro!$K$27</f>
        <v>16</v>
      </c>
      <c r="Y19" s="12">
        <f>[15]Novembro!$K$28</f>
        <v>4.8</v>
      </c>
      <c r="Z19" s="12">
        <f>[15]Novembro!$K$29</f>
        <v>38</v>
      </c>
      <c r="AA19" s="12">
        <f>[15]Novembro!$K$30</f>
        <v>0</v>
      </c>
      <c r="AB19" s="12">
        <f>[15]Novembro!$K$31</f>
        <v>0</v>
      </c>
      <c r="AC19" s="12">
        <f>[15]Novembro!$K$32</f>
        <v>0</v>
      </c>
      <c r="AD19" s="12">
        <f>[15]Novembro!$K$33</f>
        <v>7.2000000000000011</v>
      </c>
      <c r="AE19" s="12">
        <f>[15]Novembro!$K$34</f>
        <v>1.6</v>
      </c>
      <c r="AF19" s="16">
        <f t="shared" si="12"/>
        <v>319.60000000000002</v>
      </c>
      <c r="AG19" s="17">
        <f t="shared" si="13"/>
        <v>47.20000000000001</v>
      </c>
      <c r="AH19" s="68">
        <f t="shared" si="14"/>
        <v>7</v>
      </c>
    </row>
    <row r="20" spans="1:43" x14ac:dyDescent="0.2">
      <c r="A20" s="59" t="s">
        <v>5</v>
      </c>
      <c r="B20" s="12">
        <f>[16]Novembro!$K$5</f>
        <v>4.8</v>
      </c>
      <c r="C20" s="12">
        <f>[16]Novembro!$K$6</f>
        <v>0</v>
      </c>
      <c r="D20" s="12">
        <f>[16]Novembro!$K$7</f>
        <v>0.2</v>
      </c>
      <c r="E20" s="12">
        <f>[16]Novembro!$K$8</f>
        <v>14.200000000000001</v>
      </c>
      <c r="F20" s="12" t="str">
        <f>[16]Novembro!$K$9</f>
        <v>*</v>
      </c>
      <c r="G20" s="12" t="str">
        <f>[16]Novembro!$K$10</f>
        <v>*</v>
      </c>
      <c r="H20" s="12" t="str">
        <f>[16]Novembro!$K$11</f>
        <v>*</v>
      </c>
      <c r="I20" s="12" t="str">
        <f>[16]Novembro!$K$12</f>
        <v>*</v>
      </c>
      <c r="J20" s="12">
        <f>[16]Novembro!$K$13</f>
        <v>0</v>
      </c>
      <c r="K20" s="12">
        <f>[16]Novembro!$K$14</f>
        <v>0</v>
      </c>
      <c r="L20" s="12">
        <f>[16]Novembro!$K$15</f>
        <v>0</v>
      </c>
      <c r="M20" s="12">
        <f>[16]Novembro!$K$16</f>
        <v>0</v>
      </c>
      <c r="N20" s="12">
        <f>[16]Novembro!$K$17</f>
        <v>0</v>
      </c>
      <c r="O20" s="12" t="str">
        <f>[16]Novembro!$K$18</f>
        <v>*</v>
      </c>
      <c r="P20" s="12" t="str">
        <f>[16]Novembro!$K$19</f>
        <v>*</v>
      </c>
      <c r="Q20" s="12" t="str">
        <f>[16]Novembro!$K$20</f>
        <v>*</v>
      </c>
      <c r="R20" s="12" t="str">
        <f>[16]Novembro!$K$21</f>
        <v>*</v>
      </c>
      <c r="S20" s="12" t="str">
        <f>[16]Novembro!$K$22</f>
        <v>*</v>
      </c>
      <c r="T20" s="12">
        <f>[16]Novembro!$K$23</f>
        <v>0</v>
      </c>
      <c r="U20" s="12">
        <f>[16]Novembro!$K$24</f>
        <v>0</v>
      </c>
      <c r="V20" s="12">
        <f>[16]Novembro!$K$25</f>
        <v>0</v>
      </c>
      <c r="W20" s="12">
        <f>[16]Novembro!$K$26</f>
        <v>32.4</v>
      </c>
      <c r="X20" s="12">
        <f>[16]Novembro!$K$27</f>
        <v>0</v>
      </c>
      <c r="Y20" s="12" t="str">
        <f>[16]Novembro!$K$28</f>
        <v>*</v>
      </c>
      <c r="Z20" s="12" t="str">
        <f>[16]Novembro!$K$29</f>
        <v>*</v>
      </c>
      <c r="AA20" s="12" t="str">
        <f>[16]Novembro!$K$30</f>
        <v>*</v>
      </c>
      <c r="AB20" s="12" t="str">
        <f>[16]Novembro!$K$31</f>
        <v>*</v>
      </c>
      <c r="AC20" s="12">
        <f>[16]Novembro!$K$32</f>
        <v>7.6</v>
      </c>
      <c r="AD20" s="12">
        <f>[16]Novembro!$K$33</f>
        <v>8.7999999999999989</v>
      </c>
      <c r="AE20" s="12">
        <f>[16]Novembro!$K$34</f>
        <v>37.200000000000003</v>
      </c>
      <c r="AF20" s="16">
        <f t="shared" si="12"/>
        <v>105.2</v>
      </c>
      <c r="AG20" s="17">
        <f t="shared" si="13"/>
        <v>37.200000000000003</v>
      </c>
      <c r="AH20" s="68">
        <f t="shared" si="14"/>
        <v>10</v>
      </c>
      <c r="AI20" s="13" t="s">
        <v>47</v>
      </c>
    </row>
    <row r="21" spans="1:43" x14ac:dyDescent="0.2">
      <c r="A21" s="59" t="s">
        <v>43</v>
      </c>
      <c r="B21" s="12">
        <f>[17]Novembro!$K$5</f>
        <v>8.4</v>
      </c>
      <c r="C21" s="12">
        <f>[17]Novembro!$K$6</f>
        <v>0.4</v>
      </c>
      <c r="D21" s="12">
        <f>[17]Novembro!$K$7</f>
        <v>2.8000000000000003</v>
      </c>
      <c r="E21" s="12">
        <f>[17]Novembro!$K$8</f>
        <v>26.599999999999998</v>
      </c>
      <c r="F21" s="12">
        <f>[17]Novembro!$K$9</f>
        <v>13</v>
      </c>
      <c r="G21" s="12">
        <f>[17]Novembro!$K$10</f>
        <v>0.2</v>
      </c>
      <c r="H21" s="12">
        <f>[17]Novembro!$K$11</f>
        <v>2.6</v>
      </c>
      <c r="I21" s="12">
        <f>[17]Novembro!$K$12</f>
        <v>64.599999999999994</v>
      </c>
      <c r="J21" s="12">
        <f>[17]Novembro!$K$13</f>
        <v>7.8000000000000007</v>
      </c>
      <c r="K21" s="12">
        <f>[17]Novembro!$K$14</f>
        <v>1</v>
      </c>
      <c r="L21" s="12">
        <f>[17]Novembro!$K$15</f>
        <v>0</v>
      </c>
      <c r="M21" s="12">
        <f>[17]Novembro!$K$16</f>
        <v>0.2</v>
      </c>
      <c r="N21" s="12">
        <f>[17]Novembro!$K$17</f>
        <v>0</v>
      </c>
      <c r="O21" s="12">
        <f>[17]Novembro!$K$18</f>
        <v>1.2</v>
      </c>
      <c r="P21" s="12">
        <f>[17]Novembro!$K$19</f>
        <v>3</v>
      </c>
      <c r="Q21" s="12">
        <f>[17]Novembro!$K$20</f>
        <v>50.000000000000007</v>
      </c>
      <c r="R21" s="12">
        <f>[17]Novembro!$K$21</f>
        <v>0.2</v>
      </c>
      <c r="S21" s="12">
        <f>[17]Novembro!$K$22</f>
        <v>0.2</v>
      </c>
      <c r="T21" s="12">
        <f>[17]Novembro!$K$23</f>
        <v>19</v>
      </c>
      <c r="U21" s="12">
        <f>[17]Novembro!$K$24</f>
        <v>28.4</v>
      </c>
      <c r="V21" s="12">
        <f>[17]Novembro!$K$25</f>
        <v>58</v>
      </c>
      <c r="W21" s="12">
        <f>[17]Novembro!$K$26</f>
        <v>0.60000000000000009</v>
      </c>
      <c r="X21" s="12">
        <f>[17]Novembro!$K$27</f>
        <v>19.399999999999999</v>
      </c>
      <c r="Y21" s="12">
        <f>[17]Novembro!$K$28</f>
        <v>1.8</v>
      </c>
      <c r="Z21" s="12">
        <f>[17]Novembro!$K$29</f>
        <v>40.600000000000009</v>
      </c>
      <c r="AA21" s="12">
        <f>[17]Novembro!$K$30</f>
        <v>0</v>
      </c>
      <c r="AB21" s="12">
        <f>[17]Novembro!$K$31</f>
        <v>0</v>
      </c>
      <c r="AC21" s="12">
        <f>[17]Novembro!$K$32</f>
        <v>0</v>
      </c>
      <c r="AD21" s="12">
        <f>[17]Novembro!$K$33</f>
        <v>68.200000000000017</v>
      </c>
      <c r="AE21" s="12">
        <f>[17]Novembro!$K$34</f>
        <v>2.4000000000000004</v>
      </c>
      <c r="AF21" s="16">
        <f t="shared" si="12"/>
        <v>420.6</v>
      </c>
      <c r="AG21" s="17">
        <f t="shared" si="13"/>
        <v>68.200000000000017</v>
      </c>
      <c r="AH21" s="68">
        <f t="shared" si="14"/>
        <v>5</v>
      </c>
      <c r="AQ21" s="13" t="s">
        <v>47</v>
      </c>
    </row>
    <row r="22" spans="1:43" x14ac:dyDescent="0.2">
      <c r="A22" s="59" t="s">
        <v>6</v>
      </c>
      <c r="B22" s="12">
        <f>[18]Novembro!$K$5</f>
        <v>0</v>
      </c>
      <c r="C22" s="12">
        <f>[18]Novembro!$K$6</f>
        <v>0</v>
      </c>
      <c r="D22" s="12">
        <f>[18]Novembro!$K$7</f>
        <v>0</v>
      </c>
      <c r="E22" s="12">
        <f>[18]Novembro!$K$8</f>
        <v>0</v>
      </c>
      <c r="F22" s="12">
        <f>[18]Novembro!$K$9</f>
        <v>0</v>
      </c>
      <c r="G22" s="12">
        <f>[18]Novembro!$K$10</f>
        <v>0</v>
      </c>
      <c r="H22" s="12">
        <f>[18]Novembro!$K$11</f>
        <v>0</v>
      </c>
      <c r="I22" s="12">
        <f>[18]Novembro!$K$12</f>
        <v>0</v>
      </c>
      <c r="J22" s="12">
        <f>[18]Novembro!$K$13</f>
        <v>0</v>
      </c>
      <c r="K22" s="12">
        <f>[18]Novembro!$K$14</f>
        <v>0</v>
      </c>
      <c r="L22" s="12">
        <f>[18]Novembro!$K$15</f>
        <v>0</v>
      </c>
      <c r="M22" s="12">
        <f>[18]Novembro!$K$16</f>
        <v>0</v>
      </c>
      <c r="N22" s="12">
        <f>[18]Novembro!$K$17</f>
        <v>0</v>
      </c>
      <c r="O22" s="12">
        <f>[18]Novembro!$K$18</f>
        <v>0</v>
      </c>
      <c r="P22" s="12">
        <f>[18]Novembro!$K$19</f>
        <v>0</v>
      </c>
      <c r="Q22" s="12">
        <f>[18]Novembro!$K$20</f>
        <v>0</v>
      </c>
      <c r="R22" s="12">
        <f>[18]Novembro!$K$21</f>
        <v>0</v>
      </c>
      <c r="S22" s="12">
        <f>[18]Novembro!$K$22</f>
        <v>0</v>
      </c>
      <c r="T22" s="12">
        <f>[18]Novembro!$K$23</f>
        <v>0</v>
      </c>
      <c r="U22" s="12">
        <f>[18]Novembro!$K$24</f>
        <v>0</v>
      </c>
      <c r="V22" s="12">
        <f>[18]Novembro!$K$25</f>
        <v>0</v>
      </c>
      <c r="W22" s="12">
        <f>[18]Novembro!$K$26</f>
        <v>0</v>
      </c>
      <c r="X22" s="12">
        <f>[18]Novembro!$K$27</f>
        <v>0</v>
      </c>
      <c r="Y22" s="12">
        <f>[18]Novembro!$K$28</f>
        <v>0</v>
      </c>
      <c r="Z22" s="12">
        <f>[18]Novembro!$K$29</f>
        <v>0</v>
      </c>
      <c r="AA22" s="12" t="str">
        <f>[18]Novembro!$K$30</f>
        <v>*</v>
      </c>
      <c r="AB22" s="12">
        <f>[18]Novembro!$K$31</f>
        <v>0</v>
      </c>
      <c r="AC22" s="12">
        <f>[18]Novembro!$K$32</f>
        <v>0</v>
      </c>
      <c r="AD22" s="12">
        <f>[18]Novembro!$K$33</f>
        <v>0</v>
      </c>
      <c r="AE22" s="12">
        <f>[18]Novembro!$K$34</f>
        <v>0</v>
      </c>
      <c r="AF22" s="16">
        <f t="shared" si="12"/>
        <v>0</v>
      </c>
      <c r="AG22" s="17">
        <f t="shared" si="13"/>
        <v>0</v>
      </c>
      <c r="AH22" s="68">
        <f t="shared" si="14"/>
        <v>29</v>
      </c>
    </row>
    <row r="23" spans="1:43" x14ac:dyDescent="0.2">
      <c r="A23" s="59" t="s">
        <v>7</v>
      </c>
      <c r="B23" s="12">
        <f>[19]Novembro!$K$5</f>
        <v>30</v>
      </c>
      <c r="C23" s="12">
        <f>[19]Novembro!$K$6</f>
        <v>0.2</v>
      </c>
      <c r="D23" s="12">
        <f>[19]Novembro!$K$7</f>
        <v>0</v>
      </c>
      <c r="E23" s="12">
        <f>[19]Novembro!$K$8</f>
        <v>0</v>
      </c>
      <c r="F23" s="12">
        <f>[19]Novembro!$K$9</f>
        <v>0</v>
      </c>
      <c r="G23" s="12">
        <f>[19]Novembro!$K$10</f>
        <v>0</v>
      </c>
      <c r="H23" s="12">
        <f>[19]Novembro!$K$11</f>
        <v>0</v>
      </c>
      <c r="I23" s="12">
        <f>[19]Novembro!$K$12</f>
        <v>0</v>
      </c>
      <c r="J23" s="12">
        <f>[19]Novembro!$K$13</f>
        <v>0</v>
      </c>
      <c r="K23" s="12">
        <f>[19]Novembro!$K$14</f>
        <v>0</v>
      </c>
      <c r="L23" s="12">
        <f>[19]Novembro!$K$15</f>
        <v>0</v>
      </c>
      <c r="M23" s="12">
        <f>[19]Novembro!$K$16</f>
        <v>0</v>
      </c>
      <c r="N23" s="12">
        <f>[19]Novembro!$K$17</f>
        <v>0</v>
      </c>
      <c r="O23" s="12">
        <f>[19]Novembro!$K$18</f>
        <v>6.4</v>
      </c>
      <c r="P23" s="12">
        <f>[19]Novembro!$K$19</f>
        <v>23.6</v>
      </c>
      <c r="Q23" s="12">
        <f>[19]Novembro!$K$20</f>
        <v>56.800000000000004</v>
      </c>
      <c r="R23" s="12">
        <f>[19]Novembro!$K$21</f>
        <v>0</v>
      </c>
      <c r="S23" s="12">
        <f>[19]Novembro!$K$22</f>
        <v>14.6</v>
      </c>
      <c r="T23" s="12">
        <f>[19]Novembro!$K$23</f>
        <v>0</v>
      </c>
      <c r="U23" s="12">
        <f>[19]Novembro!$K$24</f>
        <v>0</v>
      </c>
      <c r="V23" s="12">
        <f>[19]Novembro!$K$25</f>
        <v>0</v>
      </c>
      <c r="W23" s="12">
        <f>[19]Novembro!$K$26</f>
        <v>1</v>
      </c>
      <c r="X23" s="12">
        <f>[19]Novembro!$K$27</f>
        <v>45.2</v>
      </c>
      <c r="Y23" s="12">
        <f>[19]Novembro!$K$28</f>
        <v>0.8</v>
      </c>
      <c r="Z23" s="12">
        <f>[19]Novembro!$K$29</f>
        <v>0</v>
      </c>
      <c r="AA23" s="12">
        <f>[19]Novembro!$K$30</f>
        <v>0</v>
      </c>
      <c r="AB23" s="12">
        <f>[19]Novembro!$K$31</f>
        <v>0</v>
      </c>
      <c r="AC23" s="12">
        <f>[19]Novembro!$K$32</f>
        <v>1</v>
      </c>
      <c r="AD23" s="12">
        <f>[19]Novembro!$K$33</f>
        <v>0.2</v>
      </c>
      <c r="AE23" s="12">
        <f>[19]Novembro!$K$34</f>
        <v>1.2</v>
      </c>
      <c r="AF23" s="16">
        <f t="shared" si="12"/>
        <v>181</v>
      </c>
      <c r="AG23" s="17">
        <f t="shared" si="13"/>
        <v>56.800000000000004</v>
      </c>
      <c r="AH23" s="68">
        <f t="shared" si="14"/>
        <v>18</v>
      </c>
      <c r="AI23" s="13" t="s">
        <v>47</v>
      </c>
      <c r="AJ23" s="13" t="s">
        <v>47</v>
      </c>
    </row>
    <row r="24" spans="1:43" x14ac:dyDescent="0.2">
      <c r="A24" s="59" t="s">
        <v>169</v>
      </c>
      <c r="B24" s="12">
        <f>[20]Novembro!$K$5</f>
        <v>38.4</v>
      </c>
      <c r="C24" s="12">
        <f>[20]Novembro!$K$6</f>
        <v>0.4</v>
      </c>
      <c r="D24" s="12">
        <f>[20]Novembro!$K$7</f>
        <v>2.2000000000000002</v>
      </c>
      <c r="E24" s="12">
        <f>[20]Novembro!$K$8</f>
        <v>0.2</v>
      </c>
      <c r="F24" s="12">
        <f>[20]Novembro!$K$9</f>
        <v>0</v>
      </c>
      <c r="G24" s="12">
        <f>[20]Novembro!$K$10</f>
        <v>0</v>
      </c>
      <c r="H24" s="12">
        <f>[20]Novembro!$K$11</f>
        <v>0</v>
      </c>
      <c r="I24" s="12">
        <f>[20]Novembro!$K$12</f>
        <v>0</v>
      </c>
      <c r="J24" s="12">
        <f>[20]Novembro!$K$13</f>
        <v>0</v>
      </c>
      <c r="K24" s="12">
        <f>[20]Novembro!$K$14</f>
        <v>0</v>
      </c>
      <c r="L24" s="12">
        <f>[20]Novembro!$K$15</f>
        <v>0</v>
      </c>
      <c r="M24" s="12">
        <f>[20]Novembro!$K$16</f>
        <v>0</v>
      </c>
      <c r="N24" s="12">
        <f>[20]Novembro!$K$17</f>
        <v>0</v>
      </c>
      <c r="O24" s="12">
        <f>[20]Novembro!$K$18</f>
        <v>0</v>
      </c>
      <c r="P24" s="12">
        <f>[20]Novembro!$K$19</f>
        <v>0</v>
      </c>
      <c r="Q24" s="12">
        <f>[20]Novembro!$K$20</f>
        <v>21.000000000000004</v>
      </c>
      <c r="R24" s="12">
        <f>[20]Novembro!$K$21</f>
        <v>0.4</v>
      </c>
      <c r="S24" s="12">
        <f>[20]Novembro!$K$22</f>
        <v>29.799999999999997</v>
      </c>
      <c r="T24" s="12">
        <f>[20]Novembro!$K$23</f>
        <v>0</v>
      </c>
      <c r="U24" s="12">
        <f>[20]Novembro!$K$24</f>
        <v>0</v>
      </c>
      <c r="V24" s="12">
        <f>[20]Novembro!$K$25</f>
        <v>0</v>
      </c>
      <c r="W24" s="12">
        <f>[20]Novembro!$K$26</f>
        <v>0</v>
      </c>
      <c r="X24" s="12">
        <f>[20]Novembro!$K$27</f>
        <v>55.6</v>
      </c>
      <c r="Y24" s="12">
        <f>[20]Novembro!$K$28</f>
        <v>6.0000000000000009</v>
      </c>
      <c r="Z24" s="12">
        <f>[20]Novembro!$K$29</f>
        <v>0</v>
      </c>
      <c r="AA24" s="12">
        <f>[20]Novembro!$K$30</f>
        <v>0</v>
      </c>
      <c r="AB24" s="12">
        <f>[20]Novembro!$K$31</f>
        <v>0</v>
      </c>
      <c r="AC24" s="12">
        <f>[20]Novembro!$K$32</f>
        <v>0</v>
      </c>
      <c r="AD24" s="12">
        <f>[20]Novembro!$K$33</f>
        <v>9.7999999999999989</v>
      </c>
      <c r="AE24" s="12">
        <f>[20]Novembro!$K$34</f>
        <v>6</v>
      </c>
      <c r="AF24" s="16">
        <f t="shared" si="12"/>
        <v>169.8</v>
      </c>
      <c r="AG24" s="17">
        <f t="shared" si="13"/>
        <v>55.6</v>
      </c>
      <c r="AH24" s="68">
        <f t="shared" si="14"/>
        <v>19</v>
      </c>
    </row>
    <row r="25" spans="1:43" x14ac:dyDescent="0.2">
      <c r="A25" s="59" t="s">
        <v>170</v>
      </c>
      <c r="B25" s="12">
        <f>[21]Novembro!$K$5</f>
        <v>35.6</v>
      </c>
      <c r="C25" s="12">
        <f>[21]Novembro!$K$6</f>
        <v>0</v>
      </c>
      <c r="D25" s="12">
        <f>[21]Novembro!$K$7</f>
        <v>0</v>
      </c>
      <c r="E25" s="12">
        <f>[21]Novembro!$K$8</f>
        <v>5.4</v>
      </c>
      <c r="F25" s="12">
        <f>[21]Novembro!$K$9</f>
        <v>0</v>
      </c>
      <c r="G25" s="12">
        <f>[21]Novembro!$K$10</f>
        <v>0</v>
      </c>
      <c r="H25" s="12">
        <f>[21]Novembro!$K$11</f>
        <v>0</v>
      </c>
      <c r="I25" s="12">
        <f>[21]Novembro!$K$12</f>
        <v>0</v>
      </c>
      <c r="J25" s="12">
        <f>[21]Novembro!$K$13</f>
        <v>0</v>
      </c>
      <c r="K25" s="12">
        <f>[21]Novembro!$K$14</f>
        <v>0</v>
      </c>
      <c r="L25" s="12">
        <f>[21]Novembro!$K$15</f>
        <v>0</v>
      </c>
      <c r="M25" s="12">
        <f>[21]Novembro!$K$16</f>
        <v>0</v>
      </c>
      <c r="N25" s="12">
        <f>[21]Novembro!$K$17</f>
        <v>0</v>
      </c>
      <c r="O25" s="12">
        <f>[21]Novembro!$K$18</f>
        <v>9</v>
      </c>
      <c r="P25" s="12">
        <f>[21]Novembro!$K$19</f>
        <v>0.4</v>
      </c>
      <c r="Q25" s="12">
        <f>[21]Novembro!$K$20</f>
        <v>1.2</v>
      </c>
      <c r="R25" s="12">
        <f>[21]Novembro!$K$21</f>
        <v>0</v>
      </c>
      <c r="S25" s="12">
        <f>[21]Novembro!$K$22</f>
        <v>6.6000000000000005</v>
      </c>
      <c r="T25" s="12">
        <f>[21]Novembro!$K$23</f>
        <v>0.2</v>
      </c>
      <c r="U25" s="12">
        <f>[21]Novembro!$K$24</f>
        <v>0</v>
      </c>
      <c r="V25" s="12">
        <f>[21]Novembro!$K$25</f>
        <v>0</v>
      </c>
      <c r="W25" s="12">
        <f>[21]Novembro!$K$26</f>
        <v>0</v>
      </c>
      <c r="X25" s="12">
        <f>[21]Novembro!$K$27</f>
        <v>27.799999999999997</v>
      </c>
      <c r="Y25" s="12">
        <f>[21]Novembro!$K$28</f>
        <v>1.6</v>
      </c>
      <c r="Z25" s="12">
        <f>[21]Novembro!$K$29</f>
        <v>0</v>
      </c>
      <c r="AA25" s="12">
        <f>[21]Novembro!$K$30</f>
        <v>0</v>
      </c>
      <c r="AB25" s="12">
        <f>[21]Novembro!$K$31</f>
        <v>0</v>
      </c>
      <c r="AC25" s="12">
        <f>[21]Novembro!$K$32</f>
        <v>0</v>
      </c>
      <c r="AD25" s="12">
        <f>[21]Novembro!$K$33</f>
        <v>0.4</v>
      </c>
      <c r="AE25" s="12">
        <f>[21]Novembro!$K$34</f>
        <v>7.0000000000000009</v>
      </c>
      <c r="AF25" s="16">
        <f t="shared" si="12"/>
        <v>95.2</v>
      </c>
      <c r="AG25" s="17">
        <f t="shared" si="13"/>
        <v>35.6</v>
      </c>
      <c r="AH25" s="68">
        <f t="shared" si="14"/>
        <v>19</v>
      </c>
      <c r="AI25" s="13" t="s">
        <v>47</v>
      </c>
    </row>
    <row r="26" spans="1:43" x14ac:dyDescent="0.2">
      <c r="A26" s="59" t="s">
        <v>171</v>
      </c>
      <c r="B26" s="12">
        <f>[22]Novembro!$K$5</f>
        <v>38.6</v>
      </c>
      <c r="C26" s="12">
        <f>[22]Novembro!$K$6</f>
        <v>0.2</v>
      </c>
      <c r="D26" s="12">
        <f>[22]Novembro!$K$7</f>
        <v>0.2</v>
      </c>
      <c r="E26" s="12">
        <f>[22]Novembro!$K$8</f>
        <v>0</v>
      </c>
      <c r="F26" s="12">
        <f>[22]Novembro!$K$9</f>
        <v>0</v>
      </c>
      <c r="G26" s="12">
        <f>[22]Novembro!$K$10</f>
        <v>0</v>
      </c>
      <c r="H26" s="12">
        <f>[22]Novembro!$K$11</f>
        <v>0</v>
      </c>
      <c r="I26" s="12">
        <f>[22]Novembro!$K$12</f>
        <v>0</v>
      </c>
      <c r="J26" s="12">
        <f>[22]Novembro!$K$13</f>
        <v>0</v>
      </c>
      <c r="K26" s="12">
        <f>[22]Novembro!$K$14</f>
        <v>0</v>
      </c>
      <c r="L26" s="12">
        <f>[22]Novembro!$K$15</f>
        <v>0</v>
      </c>
      <c r="M26" s="12">
        <f>[22]Novembro!$K$16</f>
        <v>0.2</v>
      </c>
      <c r="N26" s="12">
        <f>[22]Novembro!$K$17</f>
        <v>0</v>
      </c>
      <c r="O26" s="12">
        <f>[22]Novembro!$K$18</f>
        <v>2.4000000000000004</v>
      </c>
      <c r="P26" s="12">
        <f>[22]Novembro!$K$19</f>
        <v>66.2</v>
      </c>
      <c r="Q26" s="12">
        <f>[22]Novembro!$K$20</f>
        <v>51.6</v>
      </c>
      <c r="R26" s="12">
        <f>[22]Novembro!$K$21</f>
        <v>0.2</v>
      </c>
      <c r="S26" s="12">
        <f>[22]Novembro!$K$22</f>
        <v>18.8</v>
      </c>
      <c r="T26" s="12">
        <f>[22]Novembro!$K$23</f>
        <v>0</v>
      </c>
      <c r="U26" s="12">
        <f>[22]Novembro!$K$24</f>
        <v>0</v>
      </c>
      <c r="V26" s="12">
        <f>[22]Novembro!$K$25</f>
        <v>0</v>
      </c>
      <c r="W26" s="12">
        <f>[22]Novembro!$K$26</f>
        <v>0</v>
      </c>
      <c r="X26" s="12">
        <f>[22]Novembro!$K$27</f>
        <v>24.2</v>
      </c>
      <c r="Y26" s="12">
        <f>[22]Novembro!$K$28</f>
        <v>7.3999999999999995</v>
      </c>
      <c r="Z26" s="12">
        <f>[22]Novembro!$K$29</f>
        <v>0</v>
      </c>
      <c r="AA26" s="12">
        <f>[22]Novembro!$K$30</f>
        <v>0</v>
      </c>
      <c r="AB26" s="12">
        <f>[22]Novembro!$K$31</f>
        <v>0</v>
      </c>
      <c r="AC26" s="12">
        <f>[22]Novembro!$K$32</f>
        <v>6.2</v>
      </c>
      <c r="AD26" s="12">
        <f>[22]Novembro!$K$33</f>
        <v>3.0000000000000004</v>
      </c>
      <c r="AE26" s="12">
        <f>[22]Novembro!$K$34</f>
        <v>0</v>
      </c>
      <c r="AF26" s="16">
        <f t="shared" si="12"/>
        <v>219.2</v>
      </c>
      <c r="AG26" s="17">
        <f t="shared" si="13"/>
        <v>66.2</v>
      </c>
      <c r="AH26" s="68">
        <f t="shared" si="14"/>
        <v>17</v>
      </c>
    </row>
    <row r="27" spans="1:43" x14ac:dyDescent="0.2">
      <c r="A27" s="59" t="s">
        <v>8</v>
      </c>
      <c r="B27" s="12">
        <f>[23]Novembro!$K$5</f>
        <v>30.400000000000002</v>
      </c>
      <c r="C27" s="12">
        <f>[23]Novembro!$K$6</f>
        <v>0.2</v>
      </c>
      <c r="D27" s="12">
        <f>[23]Novembro!$K$7</f>
        <v>0</v>
      </c>
      <c r="E27" s="12">
        <f>[23]Novembro!$K$8</f>
        <v>0</v>
      </c>
      <c r="F27" s="12">
        <f>[23]Novembro!$K$9</f>
        <v>0</v>
      </c>
      <c r="G27" s="12">
        <f>[23]Novembro!$K$10</f>
        <v>0</v>
      </c>
      <c r="H27" s="12">
        <f>[23]Novembro!$K$11</f>
        <v>0</v>
      </c>
      <c r="I27" s="12">
        <f>[23]Novembro!$K$12</f>
        <v>0</v>
      </c>
      <c r="J27" s="12">
        <f>[23]Novembro!$K$13</f>
        <v>0</v>
      </c>
      <c r="K27" s="12">
        <f>[23]Novembro!$K$14</f>
        <v>0</v>
      </c>
      <c r="L27" s="12">
        <f>[23]Novembro!$K$15</f>
        <v>0</v>
      </c>
      <c r="M27" s="12">
        <f>[23]Novembro!$K$16</f>
        <v>0</v>
      </c>
      <c r="N27" s="12">
        <f>[23]Novembro!$K$17</f>
        <v>0</v>
      </c>
      <c r="O27" s="12">
        <f>[23]Novembro!$K$18</f>
        <v>1.2</v>
      </c>
      <c r="P27" s="12">
        <f>[23]Novembro!$K$19</f>
        <v>0.8</v>
      </c>
      <c r="Q27" s="12">
        <f>[23]Novembro!$K$20</f>
        <v>0</v>
      </c>
      <c r="R27" s="12">
        <f>[23]Novembro!$K$21</f>
        <v>0</v>
      </c>
      <c r="S27" s="12">
        <f>[23]Novembro!$K$22</f>
        <v>14.200000000000001</v>
      </c>
      <c r="T27" s="12">
        <f>[23]Novembro!$K$23</f>
        <v>0</v>
      </c>
      <c r="U27" s="12">
        <f>[23]Novembro!$K$24</f>
        <v>0</v>
      </c>
      <c r="V27" s="12">
        <f>[23]Novembro!$K$25</f>
        <v>0</v>
      </c>
      <c r="W27" s="12">
        <f>[23]Novembro!$K$26</f>
        <v>0</v>
      </c>
      <c r="X27" s="12">
        <f>[23]Novembro!$K$27</f>
        <v>3.2000000000000006</v>
      </c>
      <c r="Y27" s="12">
        <f>[23]Novembro!$K$28</f>
        <v>0</v>
      </c>
      <c r="Z27" s="12">
        <f>[23]Novembro!$K$29</f>
        <v>0</v>
      </c>
      <c r="AA27" s="12">
        <f>[23]Novembro!$K$30</f>
        <v>0</v>
      </c>
      <c r="AB27" s="12">
        <f>[23]Novembro!$K$31</f>
        <v>0</v>
      </c>
      <c r="AC27" s="12">
        <f>[23]Novembro!$K$32</f>
        <v>0.6</v>
      </c>
      <c r="AD27" s="12">
        <f>[23]Novembro!$K$33</f>
        <v>17.2</v>
      </c>
      <c r="AE27" s="12">
        <f>[23]Novembro!$K$34</f>
        <v>8.8000000000000007</v>
      </c>
      <c r="AF27" s="16">
        <f t="shared" si="12"/>
        <v>76.600000000000009</v>
      </c>
      <c r="AG27" s="17">
        <f t="shared" si="13"/>
        <v>30.400000000000002</v>
      </c>
      <c r="AH27" s="68">
        <f t="shared" si="14"/>
        <v>21</v>
      </c>
    </row>
    <row r="28" spans="1:43" x14ac:dyDescent="0.2">
      <c r="A28" s="59" t="s">
        <v>9</v>
      </c>
      <c r="B28" s="12">
        <f>[24]Novembro!$K$5</f>
        <v>41</v>
      </c>
      <c r="C28" s="12">
        <f>[24]Novembro!$K$6</f>
        <v>0.2</v>
      </c>
      <c r="D28" s="12">
        <f>[24]Novembro!$K$7</f>
        <v>8.4</v>
      </c>
      <c r="E28" s="12">
        <f>[24]Novembro!$K$8</f>
        <v>2.4000000000000004</v>
      </c>
      <c r="F28" s="12">
        <f>[24]Novembro!$K$9</f>
        <v>0</v>
      </c>
      <c r="G28" s="12">
        <f>[24]Novembro!$K$10</f>
        <v>0</v>
      </c>
      <c r="H28" s="12">
        <f>[24]Novembro!$K$11</f>
        <v>0</v>
      </c>
      <c r="I28" s="12">
        <f>[24]Novembro!$K$12</f>
        <v>0</v>
      </c>
      <c r="J28" s="12">
        <f>[24]Novembro!$K$13</f>
        <v>0</v>
      </c>
      <c r="K28" s="12">
        <f>[24]Novembro!$K$14</f>
        <v>0</v>
      </c>
      <c r="L28" s="12">
        <f>[24]Novembro!$K$15</f>
        <v>0</v>
      </c>
      <c r="M28" s="12">
        <f>[24]Novembro!$K$16</f>
        <v>0</v>
      </c>
      <c r="N28" s="12">
        <f>[24]Novembro!$K$17</f>
        <v>0</v>
      </c>
      <c r="O28" s="12">
        <f>[24]Novembro!$K$18</f>
        <v>9.1999999999999993</v>
      </c>
      <c r="P28" s="12">
        <f>[24]Novembro!$K$19</f>
        <v>0.2</v>
      </c>
      <c r="Q28" s="12">
        <f>[24]Novembro!$K$20</f>
        <v>6.4</v>
      </c>
      <c r="R28" s="12">
        <f>[24]Novembro!$K$21</f>
        <v>0.2</v>
      </c>
      <c r="S28" s="12">
        <f>[24]Novembro!$K$22</f>
        <v>45.599999999999994</v>
      </c>
      <c r="T28" s="12">
        <f>[24]Novembro!$K$23</f>
        <v>0</v>
      </c>
      <c r="U28" s="12">
        <f>[24]Novembro!$K$24</f>
        <v>0</v>
      </c>
      <c r="V28" s="12">
        <f>[24]Novembro!$K$25</f>
        <v>0</v>
      </c>
      <c r="W28" s="12">
        <f>[24]Novembro!$K$26</f>
        <v>0.6</v>
      </c>
      <c r="X28" s="12">
        <f>[24]Novembro!$K$27</f>
        <v>28.8</v>
      </c>
      <c r="Y28" s="12">
        <f>[24]Novembro!$K$28</f>
        <v>1</v>
      </c>
      <c r="Z28" s="12">
        <f>[24]Novembro!$K$29</f>
        <v>0</v>
      </c>
      <c r="AA28" s="12">
        <f>[24]Novembro!$K$30</f>
        <v>0</v>
      </c>
      <c r="AB28" s="12">
        <f>[24]Novembro!$K$31</f>
        <v>0</v>
      </c>
      <c r="AC28" s="12">
        <f>[24]Novembro!$K$32</f>
        <v>0</v>
      </c>
      <c r="AD28" s="12">
        <f>[24]Novembro!$K$33</f>
        <v>3.4000000000000004</v>
      </c>
      <c r="AE28" s="12">
        <f>[24]Novembro!$K$34</f>
        <v>0.2</v>
      </c>
      <c r="AF28" s="16">
        <f t="shared" si="12"/>
        <v>147.6</v>
      </c>
      <c r="AG28" s="17">
        <f t="shared" si="13"/>
        <v>45.599999999999994</v>
      </c>
      <c r="AH28" s="68">
        <f t="shared" si="14"/>
        <v>16</v>
      </c>
    </row>
    <row r="29" spans="1:43" x14ac:dyDescent="0.2">
      <c r="A29" s="59" t="s">
        <v>42</v>
      </c>
      <c r="B29" s="12">
        <f>[25]Novembro!$K$5</f>
        <v>42.6</v>
      </c>
      <c r="C29" s="12">
        <f>[25]Novembro!$K$6</f>
        <v>0</v>
      </c>
      <c r="D29" s="12">
        <f>[25]Novembro!$K$7</f>
        <v>1</v>
      </c>
      <c r="E29" s="12">
        <f>[25]Novembro!$K$8</f>
        <v>0.8</v>
      </c>
      <c r="F29" s="12">
        <f>[25]Novembro!$K$9</f>
        <v>10.200000000000001</v>
      </c>
      <c r="G29" s="12">
        <f>[25]Novembro!$K$10</f>
        <v>45.800000000000004</v>
      </c>
      <c r="H29" s="12">
        <f>[25]Novembro!$K$11</f>
        <v>0</v>
      </c>
      <c r="I29" s="12">
        <f>[25]Novembro!$K$12</f>
        <v>0</v>
      </c>
      <c r="J29" s="12">
        <f>[25]Novembro!$K$13</f>
        <v>0</v>
      </c>
      <c r="K29" s="12">
        <f>[25]Novembro!$K$14</f>
        <v>0</v>
      </c>
      <c r="L29" s="12">
        <f>[25]Novembro!$K$15</f>
        <v>0</v>
      </c>
      <c r="M29" s="12">
        <f>[25]Novembro!$K$16</f>
        <v>0</v>
      </c>
      <c r="N29" s="12">
        <f>[25]Novembro!$K$17</f>
        <v>0</v>
      </c>
      <c r="O29" s="12">
        <f>[25]Novembro!$K$18</f>
        <v>4</v>
      </c>
      <c r="P29" s="12">
        <f>[25]Novembro!$K$19</f>
        <v>1.2000000000000002</v>
      </c>
      <c r="Q29" s="12">
        <f>[25]Novembro!$K$20</f>
        <v>11.2</v>
      </c>
      <c r="R29" s="12">
        <f>[25]Novembro!$K$21</f>
        <v>0.4</v>
      </c>
      <c r="S29" s="12">
        <f>[25]Novembro!$K$22</f>
        <v>19.600000000000001</v>
      </c>
      <c r="T29" s="12">
        <f>[25]Novembro!$K$23</f>
        <v>0</v>
      </c>
      <c r="U29" s="12">
        <f>[25]Novembro!$K$24</f>
        <v>0</v>
      </c>
      <c r="V29" s="12">
        <f>[25]Novembro!$K$25</f>
        <v>0</v>
      </c>
      <c r="W29" s="12">
        <f>[25]Novembro!$K$26</f>
        <v>0</v>
      </c>
      <c r="X29" s="12">
        <f>[25]Novembro!$K$27</f>
        <v>39.199999999999996</v>
      </c>
      <c r="Y29" s="12">
        <f>[25]Novembro!$K$28</f>
        <v>1.2</v>
      </c>
      <c r="Z29" s="12">
        <f>[25]Novembro!$K$29</f>
        <v>0</v>
      </c>
      <c r="AA29" s="12">
        <f>[25]Novembro!$K$30</f>
        <v>0</v>
      </c>
      <c r="AB29" s="12">
        <f>[25]Novembro!$K$31</f>
        <v>0</v>
      </c>
      <c r="AC29" s="12">
        <f>[25]Novembro!$K$32</f>
        <v>4.2</v>
      </c>
      <c r="AD29" s="12">
        <f>[25]Novembro!$K$33</f>
        <v>0.2</v>
      </c>
      <c r="AE29" s="12">
        <f>[25]Novembro!$K$34</f>
        <v>34.800000000000004</v>
      </c>
      <c r="AF29" s="16">
        <f t="shared" si="12"/>
        <v>216.39999999999998</v>
      </c>
      <c r="AG29" s="17">
        <f t="shared" si="13"/>
        <v>45.800000000000004</v>
      </c>
      <c r="AH29" s="68">
        <f t="shared" si="14"/>
        <v>15</v>
      </c>
    </row>
    <row r="30" spans="1:43" x14ac:dyDescent="0.2">
      <c r="A30" s="59" t="s">
        <v>10</v>
      </c>
      <c r="B30" s="12">
        <f>[26]Novembro!$K$5</f>
        <v>54.599999999999994</v>
      </c>
      <c r="C30" s="12">
        <f>[26]Novembro!$K$6</f>
        <v>0</v>
      </c>
      <c r="D30" s="12">
        <f>[26]Novembro!$K$7</f>
        <v>0</v>
      </c>
      <c r="E30" s="12">
        <f>[26]Novembro!$K$8</f>
        <v>0.2</v>
      </c>
      <c r="F30" s="12">
        <f>[26]Novembro!$K$9</f>
        <v>0</v>
      </c>
      <c r="G30" s="12">
        <f>[26]Novembro!$K$10</f>
        <v>0</v>
      </c>
      <c r="H30" s="12">
        <f>[26]Novembro!$K$11</f>
        <v>0</v>
      </c>
      <c r="I30" s="12">
        <f>[26]Novembro!$K$12</f>
        <v>0</v>
      </c>
      <c r="J30" s="12">
        <f>[26]Novembro!$K$13</f>
        <v>0</v>
      </c>
      <c r="K30" s="12">
        <f>[26]Novembro!$K$14</f>
        <v>0</v>
      </c>
      <c r="L30" s="12">
        <f>[26]Novembro!$K$15</f>
        <v>0</v>
      </c>
      <c r="M30" s="12">
        <f>[26]Novembro!$K$16</f>
        <v>0</v>
      </c>
      <c r="N30" s="12">
        <f>[26]Novembro!$K$17</f>
        <v>0</v>
      </c>
      <c r="O30" s="12">
        <f>[26]Novembro!$K$18</f>
        <v>6</v>
      </c>
      <c r="P30" s="12">
        <f>[26]Novembro!$K$19</f>
        <v>0</v>
      </c>
      <c r="Q30" s="12">
        <f>[26]Novembro!$K$20</f>
        <v>43.8</v>
      </c>
      <c r="R30" s="12">
        <f>[26]Novembro!$K$21</f>
        <v>0</v>
      </c>
      <c r="S30" s="12">
        <f>[26]Novembro!$K$22</f>
        <v>20.6</v>
      </c>
      <c r="T30" s="12">
        <f>[26]Novembro!$K$23</f>
        <v>0</v>
      </c>
      <c r="U30" s="12">
        <f>[26]Novembro!$K$24</f>
        <v>0</v>
      </c>
      <c r="V30" s="12">
        <f>[26]Novembro!$K$25</f>
        <v>0</v>
      </c>
      <c r="W30" s="12">
        <f>[26]Novembro!$K$26</f>
        <v>0</v>
      </c>
      <c r="X30" s="12">
        <f>[26]Novembro!$K$27</f>
        <v>24.2</v>
      </c>
      <c r="Y30" s="12">
        <f>[26]Novembro!$K$28</f>
        <v>0</v>
      </c>
      <c r="Z30" s="12">
        <f>[26]Novembro!$K$29</f>
        <v>0.2</v>
      </c>
      <c r="AA30" s="12">
        <f>[26]Novembro!$K$30</f>
        <v>0</v>
      </c>
      <c r="AB30" s="12">
        <f>[26]Novembro!$K$31</f>
        <v>0</v>
      </c>
      <c r="AC30" s="12">
        <f>[26]Novembro!$K$32</f>
        <v>0</v>
      </c>
      <c r="AD30" s="12">
        <f>[26]Novembro!$K$33</f>
        <v>17.599999999999998</v>
      </c>
      <c r="AE30" s="12">
        <f>[26]Novembro!$K$34</f>
        <v>30.4</v>
      </c>
      <c r="AF30" s="16">
        <f t="shared" si="12"/>
        <v>197.59999999999997</v>
      </c>
      <c r="AG30" s="17">
        <f t="shared" si="13"/>
        <v>54.599999999999994</v>
      </c>
      <c r="AH30" s="68">
        <f t="shared" si="14"/>
        <v>21</v>
      </c>
    </row>
    <row r="31" spans="1:43" x14ac:dyDescent="0.2">
      <c r="A31" s="59" t="s">
        <v>172</v>
      </c>
      <c r="B31" s="12">
        <f>[27]Novembro!$K$5</f>
        <v>45.2</v>
      </c>
      <c r="C31" s="12">
        <f>[27]Novembro!$K$6</f>
        <v>0.2</v>
      </c>
      <c r="D31" s="12">
        <f>[27]Novembro!$K$7</f>
        <v>0</v>
      </c>
      <c r="E31" s="12">
        <f>[27]Novembro!$K$8</f>
        <v>0</v>
      </c>
      <c r="F31" s="12">
        <f>[27]Novembro!$K$9</f>
        <v>0</v>
      </c>
      <c r="G31" s="12">
        <f>[27]Novembro!$K$10</f>
        <v>0</v>
      </c>
      <c r="H31" s="12">
        <f>[27]Novembro!$K$11</f>
        <v>0</v>
      </c>
      <c r="I31" s="12">
        <f>[27]Novembro!$K$12</f>
        <v>0</v>
      </c>
      <c r="J31" s="12">
        <f>[27]Novembro!$K$13</f>
        <v>0</v>
      </c>
      <c r="K31" s="12">
        <f>[27]Novembro!$K$14</f>
        <v>0</v>
      </c>
      <c r="L31" s="12">
        <f>[27]Novembro!$K$15</f>
        <v>0</v>
      </c>
      <c r="M31" s="12">
        <f>[27]Novembro!$K$16</f>
        <v>0</v>
      </c>
      <c r="N31" s="12">
        <f>[27]Novembro!$K$17</f>
        <v>25</v>
      </c>
      <c r="O31" s="12">
        <f>[27]Novembro!$K$18</f>
        <v>43.400000000000006</v>
      </c>
      <c r="P31" s="12">
        <f>[27]Novembro!$K$19</f>
        <v>7.8</v>
      </c>
      <c r="Q31" s="12">
        <f>[27]Novembro!$K$20</f>
        <v>2.6</v>
      </c>
      <c r="R31" s="12">
        <f>[27]Novembro!$K$21</f>
        <v>0.2</v>
      </c>
      <c r="S31" s="12">
        <f>[27]Novembro!$K$22</f>
        <v>15.8</v>
      </c>
      <c r="T31" s="12">
        <f>[27]Novembro!$K$23</f>
        <v>0.2</v>
      </c>
      <c r="U31" s="12">
        <f>[27]Novembro!$K$24</f>
        <v>0</v>
      </c>
      <c r="V31" s="12">
        <f>[27]Novembro!$K$25</f>
        <v>0</v>
      </c>
      <c r="W31" s="12">
        <f>[27]Novembro!$K$26</f>
        <v>0.2</v>
      </c>
      <c r="X31" s="12">
        <f>[27]Novembro!$K$27</f>
        <v>19</v>
      </c>
      <c r="Y31" s="12">
        <f>[27]Novembro!$K$28</f>
        <v>0.2</v>
      </c>
      <c r="Z31" s="12">
        <f>[27]Novembro!$K$29</f>
        <v>0</v>
      </c>
      <c r="AA31" s="12">
        <f>[27]Novembro!$K$30</f>
        <v>0</v>
      </c>
      <c r="AB31" s="12">
        <f>[27]Novembro!$K$31</f>
        <v>0</v>
      </c>
      <c r="AC31" s="12">
        <f>[27]Novembro!$K$32</f>
        <v>21</v>
      </c>
      <c r="AD31" s="12">
        <f>[27]Novembro!$K$33</f>
        <v>0.4</v>
      </c>
      <c r="AE31" s="12">
        <f>[27]Novembro!$K$34</f>
        <v>12.2</v>
      </c>
      <c r="AF31" s="16">
        <f t="shared" si="12"/>
        <v>193.39999999999998</v>
      </c>
      <c r="AG31" s="17">
        <f t="shared" si="13"/>
        <v>45.2</v>
      </c>
      <c r="AH31" s="68">
        <f t="shared" si="14"/>
        <v>15</v>
      </c>
      <c r="AI31" s="13" t="s">
        <v>47</v>
      </c>
    </row>
    <row r="32" spans="1:43" x14ac:dyDescent="0.2">
      <c r="A32" s="59" t="s">
        <v>11</v>
      </c>
      <c r="B32" s="12">
        <f>[28]Novembro!$K$5</f>
        <v>35.800000000000004</v>
      </c>
      <c r="C32" s="12">
        <f>[28]Novembro!$K$6</f>
        <v>0</v>
      </c>
      <c r="D32" s="12">
        <f>[28]Novembro!$K$7</f>
        <v>20</v>
      </c>
      <c r="E32" s="12">
        <f>[28]Novembro!$K$8</f>
        <v>2.4000000000000004</v>
      </c>
      <c r="F32" s="12">
        <f>[28]Novembro!$K$9</f>
        <v>0</v>
      </c>
      <c r="G32" s="12">
        <f>[28]Novembro!$K$10</f>
        <v>0</v>
      </c>
      <c r="H32" s="12">
        <f>[28]Novembro!$K$11</f>
        <v>0</v>
      </c>
      <c r="I32" s="12">
        <f>[28]Novembro!$K$12</f>
        <v>0</v>
      </c>
      <c r="J32" s="12">
        <f>[28]Novembro!$K$13</f>
        <v>0</v>
      </c>
      <c r="K32" s="12">
        <f>[28]Novembro!$K$14</f>
        <v>0</v>
      </c>
      <c r="L32" s="12">
        <f>[28]Novembro!$K$15</f>
        <v>0</v>
      </c>
      <c r="M32" s="12">
        <f>[28]Novembro!$K$16</f>
        <v>0.4</v>
      </c>
      <c r="N32" s="12">
        <f>[28]Novembro!$K$17</f>
        <v>0</v>
      </c>
      <c r="O32" s="12">
        <f>[28]Novembro!$K$18</f>
        <v>5</v>
      </c>
      <c r="P32" s="12">
        <f>[28]Novembro!$K$19</f>
        <v>24.200000000000003</v>
      </c>
      <c r="Q32" s="12">
        <f>[28]Novembro!$K$20</f>
        <v>0.60000000000000009</v>
      </c>
      <c r="R32" s="12">
        <f>[28]Novembro!$K$21</f>
        <v>0</v>
      </c>
      <c r="S32" s="12">
        <f>[28]Novembro!$K$22</f>
        <v>17.600000000000001</v>
      </c>
      <c r="T32" s="12">
        <f>[28]Novembro!$K$23</f>
        <v>0</v>
      </c>
      <c r="U32" s="12">
        <f>[28]Novembro!$K$24</f>
        <v>0</v>
      </c>
      <c r="V32" s="12">
        <f>[28]Novembro!$K$25</f>
        <v>0</v>
      </c>
      <c r="W32" s="12">
        <f>[28]Novembro!$K$26</f>
        <v>0</v>
      </c>
      <c r="X32" s="12">
        <f>[28]Novembro!$K$27</f>
        <v>27.199999999999996</v>
      </c>
      <c r="Y32" s="12">
        <f>[28]Novembro!$K$28</f>
        <v>4.2</v>
      </c>
      <c r="Z32" s="12">
        <f>[28]Novembro!$K$29</f>
        <v>0</v>
      </c>
      <c r="AA32" s="12">
        <f>[28]Novembro!$K$30</f>
        <v>0</v>
      </c>
      <c r="AB32" s="12">
        <f>[28]Novembro!$K$31</f>
        <v>0</v>
      </c>
      <c r="AC32" s="12">
        <f>[28]Novembro!$K$32</f>
        <v>0</v>
      </c>
      <c r="AD32" s="12">
        <f>[28]Novembro!$K$33</f>
        <v>1.4</v>
      </c>
      <c r="AE32" s="12">
        <f>[28]Novembro!$K$34</f>
        <v>1.5999999999999999</v>
      </c>
      <c r="AF32" s="16">
        <f t="shared" si="12"/>
        <v>140.39999999999998</v>
      </c>
      <c r="AG32" s="17">
        <f t="shared" si="13"/>
        <v>35.800000000000004</v>
      </c>
      <c r="AH32" s="68">
        <f t="shared" si="14"/>
        <v>18</v>
      </c>
    </row>
    <row r="33" spans="1:38" s="5" customFormat="1" x14ac:dyDescent="0.2">
      <c r="A33" s="59" t="s">
        <v>12</v>
      </c>
      <c r="B33" s="12">
        <f>[29]Novembro!$K$5</f>
        <v>2.6</v>
      </c>
      <c r="C33" s="12">
        <f>[29]Novembro!$K$6</f>
        <v>0</v>
      </c>
      <c r="D33" s="12">
        <f>[29]Novembro!$K$7</f>
        <v>0</v>
      </c>
      <c r="E33" s="12">
        <f>[29]Novembro!$K$8</f>
        <v>0</v>
      </c>
      <c r="F33" s="12">
        <f>[29]Novembro!$K$9</f>
        <v>0</v>
      </c>
      <c r="G33" s="12">
        <f>[29]Novembro!$K$10</f>
        <v>2.4</v>
      </c>
      <c r="H33" s="12">
        <f>[29]Novembro!$K$11</f>
        <v>0</v>
      </c>
      <c r="I33" s="12">
        <f>[29]Novembro!$K$12</f>
        <v>0</v>
      </c>
      <c r="J33" s="12">
        <f>[29]Novembro!$K$13</f>
        <v>0</v>
      </c>
      <c r="K33" s="12">
        <f>[29]Novembro!$K$14</f>
        <v>0</v>
      </c>
      <c r="L33" s="12">
        <f>[29]Novembro!$K$15</f>
        <v>0</v>
      </c>
      <c r="M33" s="12">
        <f>[29]Novembro!$K$16</f>
        <v>0</v>
      </c>
      <c r="N33" s="12">
        <f>[29]Novembro!$K$17</f>
        <v>0</v>
      </c>
      <c r="O33" s="12">
        <f>[29]Novembro!$K$18</f>
        <v>6.8</v>
      </c>
      <c r="P33" s="12">
        <f>[29]Novembro!$K$19</f>
        <v>0</v>
      </c>
      <c r="Q33" s="12">
        <f>[29]Novembro!$K$20</f>
        <v>0</v>
      </c>
      <c r="R33" s="12">
        <f>[29]Novembro!$K$21</f>
        <v>0.2</v>
      </c>
      <c r="S33" s="12">
        <f>[29]Novembro!$K$22</f>
        <v>11.4</v>
      </c>
      <c r="T33" s="12">
        <f>[29]Novembro!$K$23</f>
        <v>0</v>
      </c>
      <c r="U33" s="12">
        <f>[29]Novembro!$K$24</f>
        <v>0</v>
      </c>
      <c r="V33" s="12">
        <f>[29]Novembro!$K$25</f>
        <v>0</v>
      </c>
      <c r="W33" s="12">
        <f>[29]Novembro!$K$26</f>
        <v>0</v>
      </c>
      <c r="X33" s="12">
        <f>[29]Novembro!$K$27</f>
        <v>0.6</v>
      </c>
      <c r="Y33" s="12">
        <f>[29]Novembro!$K$28</f>
        <v>0</v>
      </c>
      <c r="Z33" s="12">
        <f>[29]Novembro!$K$29</f>
        <v>0</v>
      </c>
      <c r="AA33" s="12">
        <f>[29]Novembro!$K$30</f>
        <v>0</v>
      </c>
      <c r="AB33" s="12">
        <f>[29]Novembro!$K$31</f>
        <v>0</v>
      </c>
      <c r="AC33" s="12">
        <f>[29]Novembro!$K$32</f>
        <v>0</v>
      </c>
      <c r="AD33" s="12">
        <f>[29]Novembro!$K$33</f>
        <v>11.2</v>
      </c>
      <c r="AE33" s="12">
        <f>[29]Novembro!$K$34</f>
        <v>15.6</v>
      </c>
      <c r="AF33" s="16">
        <f t="shared" si="12"/>
        <v>50.800000000000004</v>
      </c>
      <c r="AG33" s="17">
        <f t="shared" si="13"/>
        <v>15.6</v>
      </c>
      <c r="AH33" s="68">
        <f t="shared" si="14"/>
        <v>22</v>
      </c>
    </row>
    <row r="34" spans="1:38" x14ac:dyDescent="0.2">
      <c r="A34" s="59" t="s">
        <v>13</v>
      </c>
      <c r="B34" s="12">
        <f>[30]Novembro!$K$5</f>
        <v>28.8</v>
      </c>
      <c r="C34" s="12">
        <f>[30]Novembro!$K$6</f>
        <v>0.4</v>
      </c>
      <c r="D34" s="12">
        <f>[30]Novembro!$K$7</f>
        <v>0.4</v>
      </c>
      <c r="E34" s="12">
        <f>[30]Novembro!$K$8</f>
        <v>17.400000000000002</v>
      </c>
      <c r="F34" s="12">
        <f>[30]Novembro!$K$9</f>
        <v>0</v>
      </c>
      <c r="G34" s="12">
        <f>[30]Novembro!$K$10</f>
        <v>20.399999999999999</v>
      </c>
      <c r="H34" s="12">
        <f>[30]Novembro!$K$11</f>
        <v>26.2</v>
      </c>
      <c r="I34" s="12">
        <f>[30]Novembro!$K$12</f>
        <v>6.6</v>
      </c>
      <c r="J34" s="12">
        <f>[30]Novembro!$K$13</f>
        <v>0</v>
      </c>
      <c r="K34" s="12">
        <f>[30]Novembro!$K$14</f>
        <v>0</v>
      </c>
      <c r="L34" s="12">
        <f>[30]Novembro!$K$15</f>
        <v>0</v>
      </c>
      <c r="M34" s="12">
        <f>[30]Novembro!$K$16</f>
        <v>0</v>
      </c>
      <c r="N34" s="12">
        <f>[30]Novembro!$K$17</f>
        <v>0</v>
      </c>
      <c r="O34" s="12">
        <f>[30]Novembro!$K$18</f>
        <v>6.8</v>
      </c>
      <c r="P34" s="12">
        <f>[30]Novembro!$K$19</f>
        <v>0</v>
      </c>
      <c r="Q34" s="12">
        <f>[30]Novembro!$K$20</f>
        <v>57.20000000000001</v>
      </c>
      <c r="R34" s="12">
        <f>[30]Novembro!$K$21</f>
        <v>7.6</v>
      </c>
      <c r="S34" s="12">
        <f>[30]Novembro!$K$22</f>
        <v>15.8</v>
      </c>
      <c r="T34" s="12">
        <f>[30]Novembro!$K$23</f>
        <v>6.6000000000000005</v>
      </c>
      <c r="U34" s="12">
        <f>[30]Novembro!$K$24</f>
        <v>19.999999999999996</v>
      </c>
      <c r="V34" s="12">
        <f>[30]Novembro!$K$25</f>
        <v>0.2</v>
      </c>
      <c r="W34" s="12">
        <f>[30]Novembro!$K$26</f>
        <v>0</v>
      </c>
      <c r="X34" s="12">
        <f>[30]Novembro!$K$27</f>
        <v>70.600000000000009</v>
      </c>
      <c r="Y34" s="12">
        <f>[30]Novembro!$K$28</f>
        <v>2.8</v>
      </c>
      <c r="Z34" s="12">
        <f>[30]Novembro!$K$29</f>
        <v>0</v>
      </c>
      <c r="AA34" s="12">
        <f>[30]Novembro!$K$30</f>
        <v>0.8</v>
      </c>
      <c r="AB34" s="12">
        <f>[30]Novembro!$K$31</f>
        <v>18.599999999999998</v>
      </c>
      <c r="AC34" s="12">
        <f>[30]Novembro!$K$32</f>
        <v>0</v>
      </c>
      <c r="AD34" s="12">
        <f>[30]Novembro!$K$33</f>
        <v>6</v>
      </c>
      <c r="AE34" s="12">
        <f>[30]Novembro!$K$34</f>
        <v>5.4</v>
      </c>
      <c r="AF34" s="16">
        <f t="shared" si="12"/>
        <v>318.60000000000002</v>
      </c>
      <c r="AG34" s="17">
        <f t="shared" si="13"/>
        <v>70.600000000000009</v>
      </c>
      <c r="AH34" s="68">
        <f t="shared" si="14"/>
        <v>10</v>
      </c>
    </row>
    <row r="35" spans="1:38" x14ac:dyDescent="0.2">
      <c r="A35" s="59" t="s">
        <v>173</v>
      </c>
      <c r="B35" s="12">
        <f>[31]Novembro!$K$5</f>
        <v>36</v>
      </c>
      <c r="C35" s="12">
        <f>[31]Novembro!$K$6</f>
        <v>0.2</v>
      </c>
      <c r="D35" s="12">
        <f>[31]Novembro!$K$7</f>
        <v>0</v>
      </c>
      <c r="E35" s="12">
        <f>[31]Novembro!$K$8</f>
        <v>72.800000000000011</v>
      </c>
      <c r="F35" s="12">
        <f>[31]Novembro!$K$9</f>
        <v>0</v>
      </c>
      <c r="G35" s="12">
        <f>[31]Novembro!$K$10</f>
        <v>0</v>
      </c>
      <c r="H35" s="12">
        <f>[31]Novembro!$K$11</f>
        <v>0</v>
      </c>
      <c r="I35" s="12">
        <f>[31]Novembro!$K$12</f>
        <v>0.2</v>
      </c>
      <c r="J35" s="12">
        <f>[31]Novembro!$K$13</f>
        <v>0.2</v>
      </c>
      <c r="K35" s="12">
        <f>[31]Novembro!$K$14</f>
        <v>0</v>
      </c>
      <c r="L35" s="12">
        <f>[31]Novembro!$K$15</f>
        <v>0.6</v>
      </c>
      <c r="M35" s="12">
        <f>[31]Novembro!$K$16</f>
        <v>0</v>
      </c>
      <c r="N35" s="12">
        <f>[31]Novembro!$K$17</f>
        <v>0</v>
      </c>
      <c r="O35" s="12">
        <f>[31]Novembro!$K$18</f>
        <v>0.4</v>
      </c>
      <c r="P35" s="12">
        <f>[31]Novembro!$K$19</f>
        <v>5.6</v>
      </c>
      <c r="Q35" s="12">
        <f>[31]Novembro!$K$20</f>
        <v>19.399999999999999</v>
      </c>
      <c r="R35" s="12">
        <f>[31]Novembro!$K$21</f>
        <v>5.2</v>
      </c>
      <c r="S35" s="12">
        <f>[31]Novembro!$K$22</f>
        <v>12</v>
      </c>
      <c r="T35" s="12">
        <f>[31]Novembro!$K$23</f>
        <v>0.2</v>
      </c>
      <c r="U35" s="12">
        <f>[31]Novembro!$K$24</f>
        <v>0</v>
      </c>
      <c r="V35" s="12">
        <f>[31]Novembro!$K$25</f>
        <v>0</v>
      </c>
      <c r="W35" s="12">
        <f>[31]Novembro!$K$26</f>
        <v>26.2</v>
      </c>
      <c r="X35" s="12">
        <f>[31]Novembro!$K$27</f>
        <v>95.600000000000009</v>
      </c>
      <c r="Y35" s="12">
        <f>[31]Novembro!$K$28</f>
        <v>8.7999999999999989</v>
      </c>
      <c r="Z35" s="12">
        <f>[31]Novembro!$K$29</f>
        <v>0</v>
      </c>
      <c r="AA35" s="12">
        <f>[31]Novembro!$K$30</f>
        <v>0</v>
      </c>
      <c r="AB35" s="12">
        <f>[31]Novembro!$K$31</f>
        <v>0</v>
      </c>
      <c r="AC35" s="12">
        <f>[31]Novembro!$K$32</f>
        <v>0.2</v>
      </c>
      <c r="AD35" s="12">
        <f>[31]Novembro!$K$33</f>
        <v>11.4</v>
      </c>
      <c r="AE35" s="12">
        <f>[31]Novembro!$K$34</f>
        <v>18.599999999999998</v>
      </c>
      <c r="AF35" s="16">
        <f t="shared" si="12"/>
        <v>313.59999999999997</v>
      </c>
      <c r="AG35" s="17">
        <f t="shared" si="13"/>
        <v>95.600000000000009</v>
      </c>
      <c r="AH35" s="68">
        <f t="shared" si="14"/>
        <v>12</v>
      </c>
    </row>
    <row r="36" spans="1:38" x14ac:dyDescent="0.2">
      <c r="A36" s="59" t="s">
        <v>144</v>
      </c>
      <c r="B36" s="12">
        <f>[32]Novembro!$K$5</f>
        <v>9.8000000000000007</v>
      </c>
      <c r="C36" s="12">
        <f>[32]Novembro!$K$6</f>
        <v>0.2</v>
      </c>
      <c r="D36" s="12">
        <f>[32]Novembro!$K$7</f>
        <v>0</v>
      </c>
      <c r="E36" s="12">
        <f>[32]Novembro!$K$8</f>
        <v>0.2</v>
      </c>
      <c r="F36" s="12">
        <f>[32]Novembro!$K$9</f>
        <v>0</v>
      </c>
      <c r="G36" s="12">
        <f>[32]Novembro!$K$10</f>
        <v>0</v>
      </c>
      <c r="H36" s="12">
        <f>[32]Novembro!$K$11</f>
        <v>0</v>
      </c>
      <c r="I36" s="12">
        <f>[32]Novembro!$K$12</f>
        <v>0</v>
      </c>
      <c r="J36" s="12">
        <f>[32]Novembro!$K$13</f>
        <v>0</v>
      </c>
      <c r="K36" s="12">
        <f>[32]Novembro!$K$14</f>
        <v>0</v>
      </c>
      <c r="L36" s="12">
        <f>[32]Novembro!$K$15</f>
        <v>0</v>
      </c>
      <c r="M36" s="12">
        <f>[32]Novembro!$K$16</f>
        <v>0</v>
      </c>
      <c r="N36" s="12">
        <f>[32]Novembro!$K$17</f>
        <v>0</v>
      </c>
      <c r="O36" s="12">
        <f>[32]Novembro!$K$18</f>
        <v>19.2</v>
      </c>
      <c r="P36" s="12">
        <f>[32]Novembro!$K$19</f>
        <v>12.999999999999998</v>
      </c>
      <c r="Q36" s="12">
        <f>[32]Novembro!$K$20</f>
        <v>23.399999999999995</v>
      </c>
      <c r="R36" s="12">
        <f>[32]Novembro!$K$21</f>
        <v>1.4</v>
      </c>
      <c r="S36" s="12">
        <f>[32]Novembro!$K$22</f>
        <v>35.800000000000004</v>
      </c>
      <c r="T36" s="12">
        <f>[32]Novembro!$K$23</f>
        <v>0</v>
      </c>
      <c r="U36" s="12">
        <f>[32]Novembro!$K$24</f>
        <v>0</v>
      </c>
      <c r="V36" s="12">
        <f>[32]Novembro!$K$25</f>
        <v>0</v>
      </c>
      <c r="W36" s="12">
        <f>[32]Novembro!$K$26</f>
        <v>0</v>
      </c>
      <c r="X36" s="12">
        <f>[32]Novembro!$K$27</f>
        <v>19.2</v>
      </c>
      <c r="Y36" s="12">
        <f>[32]Novembro!$K$28</f>
        <v>4.8</v>
      </c>
      <c r="Z36" s="12">
        <f>[32]Novembro!$K$29</f>
        <v>0</v>
      </c>
      <c r="AA36" s="12">
        <f>[32]Novembro!$K$30</f>
        <v>0</v>
      </c>
      <c r="AB36" s="12">
        <f>[32]Novembro!$K$31</f>
        <v>0</v>
      </c>
      <c r="AC36" s="12">
        <f>[32]Novembro!$K$32</f>
        <v>0</v>
      </c>
      <c r="AD36" s="12">
        <f>[32]Novembro!$K$33</f>
        <v>0.60000000000000009</v>
      </c>
      <c r="AE36" s="12">
        <f>[32]Novembro!$K$34</f>
        <v>22.4</v>
      </c>
      <c r="AF36" s="16">
        <f t="shared" si="12"/>
        <v>150</v>
      </c>
      <c r="AG36" s="17">
        <f t="shared" si="13"/>
        <v>35.800000000000004</v>
      </c>
      <c r="AH36" s="68">
        <f t="shared" si="14"/>
        <v>18</v>
      </c>
    </row>
    <row r="37" spans="1:38" x14ac:dyDescent="0.2">
      <c r="A37" s="59" t="s">
        <v>14</v>
      </c>
      <c r="B37" s="12">
        <f>[33]Novembro!$K$5</f>
        <v>28.4</v>
      </c>
      <c r="C37" s="12">
        <f>[33]Novembro!$K$6</f>
        <v>0.4</v>
      </c>
      <c r="D37" s="12">
        <f>[33]Novembro!$K$7</f>
        <v>0</v>
      </c>
      <c r="E37" s="12">
        <f>[33]Novembro!$K$8</f>
        <v>19.2</v>
      </c>
      <c r="F37" s="12">
        <f>[33]Novembro!$K$9</f>
        <v>32.599999999999994</v>
      </c>
      <c r="G37" s="12">
        <f>[33]Novembro!$K$10</f>
        <v>3.4</v>
      </c>
      <c r="H37" s="12">
        <f>[33]Novembro!$K$11</f>
        <v>14.200000000000001</v>
      </c>
      <c r="I37" s="12">
        <f>[33]Novembro!$K$12</f>
        <v>20.999999999999996</v>
      </c>
      <c r="J37" s="12">
        <f>[33]Novembro!$K$13</f>
        <v>13.400000000000002</v>
      </c>
      <c r="K37" s="12">
        <f>[33]Novembro!$K$14</f>
        <v>0.6</v>
      </c>
      <c r="L37" s="12">
        <f>[33]Novembro!$K$15</f>
        <v>0</v>
      </c>
      <c r="M37" s="12">
        <f>[33]Novembro!$K$16</f>
        <v>0</v>
      </c>
      <c r="N37" s="12">
        <f>[33]Novembro!$K$17</f>
        <v>0</v>
      </c>
      <c r="O37" s="12">
        <f>[33]Novembro!$K$18</f>
        <v>5.1999999999999993</v>
      </c>
      <c r="P37" s="12">
        <f>[33]Novembro!$K$19</f>
        <v>0</v>
      </c>
      <c r="Q37" s="12">
        <f>[33]Novembro!$K$20</f>
        <v>0</v>
      </c>
      <c r="R37" s="12">
        <f>[33]Novembro!$K$21</f>
        <v>7.6</v>
      </c>
      <c r="S37" s="12">
        <f>[33]Novembro!$K$22</f>
        <v>11</v>
      </c>
      <c r="T37" s="12">
        <f>[33]Novembro!$K$23</f>
        <v>4.2</v>
      </c>
      <c r="U37" s="12">
        <f>[33]Novembro!$K$24</f>
        <v>3.2</v>
      </c>
      <c r="V37" s="12">
        <f>[33]Novembro!$K$25</f>
        <v>0</v>
      </c>
      <c r="W37" s="12">
        <f>[33]Novembro!$K$26</f>
        <v>0</v>
      </c>
      <c r="X37" s="12">
        <f>[33]Novembro!$K$27</f>
        <v>17.8</v>
      </c>
      <c r="Y37" s="12">
        <f>[33]Novembro!$K$28</f>
        <v>4.4000000000000004</v>
      </c>
      <c r="Z37" s="12">
        <f>[33]Novembro!$K$29</f>
        <v>0</v>
      </c>
      <c r="AA37" s="12">
        <f>[33]Novembro!$K$30</f>
        <v>0</v>
      </c>
      <c r="AB37" s="12">
        <f>[33]Novembro!$K$31</f>
        <v>0</v>
      </c>
      <c r="AC37" s="12">
        <f>[33]Novembro!$K$32</f>
        <v>0</v>
      </c>
      <c r="AD37" s="12">
        <f>[33]Novembro!$K$33</f>
        <v>0</v>
      </c>
      <c r="AE37" s="12">
        <f>[33]Novembro!$K$34</f>
        <v>6.4</v>
      </c>
      <c r="AF37" s="16">
        <f t="shared" si="12"/>
        <v>192.99999999999997</v>
      </c>
      <c r="AG37" s="17">
        <f t="shared" si="13"/>
        <v>32.599999999999994</v>
      </c>
      <c r="AH37" s="68">
        <f t="shared" si="14"/>
        <v>13</v>
      </c>
    </row>
    <row r="38" spans="1:38" x14ac:dyDescent="0.2">
      <c r="A38" s="59" t="s">
        <v>174</v>
      </c>
      <c r="B38" s="12">
        <f>[34]Novembro!$K$5</f>
        <v>1.8</v>
      </c>
      <c r="C38" s="12">
        <f>[34]Novembro!$K$6</f>
        <v>42.000000000000014</v>
      </c>
      <c r="D38" s="12">
        <f>[34]Novembro!$K$7</f>
        <v>0.4</v>
      </c>
      <c r="E38" s="12">
        <f>[34]Novembro!$K$8</f>
        <v>38.400000000000006</v>
      </c>
      <c r="F38" s="12">
        <f>[34]Novembro!$K$9</f>
        <v>4.6000000000000005</v>
      </c>
      <c r="G38" s="12">
        <f>[34]Novembro!$K$10</f>
        <v>2</v>
      </c>
      <c r="H38" s="12">
        <f>[34]Novembro!$K$11</f>
        <v>21.2</v>
      </c>
      <c r="I38" s="12">
        <f>[34]Novembro!$K$12</f>
        <v>20.199999999999996</v>
      </c>
      <c r="J38" s="12">
        <f>[34]Novembro!$K$13</f>
        <v>1.4</v>
      </c>
      <c r="K38" s="12">
        <f>[34]Novembro!$K$14</f>
        <v>0</v>
      </c>
      <c r="L38" s="12">
        <f>[34]Novembro!$K$15</f>
        <v>2.4</v>
      </c>
      <c r="M38" s="12">
        <f>[34]Novembro!$K$16</f>
        <v>0</v>
      </c>
      <c r="N38" s="12">
        <f>[34]Novembro!$K$17</f>
        <v>26.4</v>
      </c>
      <c r="O38" s="12">
        <f>[34]Novembro!$K$18</f>
        <v>0.2</v>
      </c>
      <c r="P38" s="12">
        <f>[34]Novembro!$K$19</f>
        <v>4.8</v>
      </c>
      <c r="Q38" s="12">
        <f>[34]Novembro!$K$20</f>
        <v>4.8</v>
      </c>
      <c r="R38" s="12">
        <f>[34]Novembro!$K$21</f>
        <v>0.60000000000000009</v>
      </c>
      <c r="S38" s="12">
        <f>[34]Novembro!$K$22</f>
        <v>0.2</v>
      </c>
      <c r="T38" s="12">
        <f>[34]Novembro!$K$23</f>
        <v>3.8000000000000003</v>
      </c>
      <c r="U38" s="12">
        <f>[34]Novembro!$K$24</f>
        <v>26.999999999999996</v>
      </c>
      <c r="V38" s="12">
        <f>[34]Novembro!$K$25</f>
        <v>0.4</v>
      </c>
      <c r="W38" s="12">
        <f>[34]Novembro!$K$26</f>
        <v>15</v>
      </c>
      <c r="X38" s="12">
        <f>[34]Novembro!$K$27</f>
        <v>30.599999999999998</v>
      </c>
      <c r="Y38" s="12">
        <f>[34]Novembro!$K$28</f>
        <v>3.8000000000000007</v>
      </c>
      <c r="Z38" s="12">
        <f>[34]Novembro!$K$29</f>
        <v>0</v>
      </c>
      <c r="AA38" s="12">
        <f>[34]Novembro!$K$30</f>
        <v>0</v>
      </c>
      <c r="AB38" s="12">
        <f>[34]Novembro!$K$31</f>
        <v>0</v>
      </c>
      <c r="AC38" s="12">
        <f>[34]Novembro!$K$32</f>
        <v>2.8000000000000003</v>
      </c>
      <c r="AD38" s="12">
        <f>[34]Novembro!$K$33</f>
        <v>10.199999999999999</v>
      </c>
      <c r="AE38" s="12">
        <f>[34]Novembro!$K$34</f>
        <v>3.6000000000000005</v>
      </c>
      <c r="AF38" s="16">
        <f t="shared" si="12"/>
        <v>268.60000000000008</v>
      </c>
      <c r="AG38" s="17">
        <f t="shared" si="13"/>
        <v>42.000000000000014</v>
      </c>
      <c r="AH38" s="68">
        <f t="shared" si="14"/>
        <v>5</v>
      </c>
    </row>
    <row r="39" spans="1:38" x14ac:dyDescent="0.2">
      <c r="A39" s="59" t="s">
        <v>15</v>
      </c>
      <c r="B39" s="12">
        <f>[35]Novembro!$K$5</f>
        <v>88</v>
      </c>
      <c r="C39" s="12">
        <f>[35]Novembro!$K$6</f>
        <v>0</v>
      </c>
      <c r="D39" s="12">
        <f>[35]Novembro!$K$7</f>
        <v>0</v>
      </c>
      <c r="E39" s="12">
        <f>[35]Novembro!$K$8</f>
        <v>5.8000000000000007</v>
      </c>
      <c r="F39" s="12">
        <f>[35]Novembro!$K$9</f>
        <v>0</v>
      </c>
      <c r="G39" s="12">
        <f>[35]Novembro!$K$10</f>
        <v>0</v>
      </c>
      <c r="H39" s="12">
        <f>[35]Novembro!$K$11</f>
        <v>0</v>
      </c>
      <c r="I39" s="12">
        <f>[35]Novembro!$K$12</f>
        <v>0</v>
      </c>
      <c r="J39" s="12">
        <f>[35]Novembro!$K$13</f>
        <v>0</v>
      </c>
      <c r="K39" s="12">
        <f>[35]Novembro!$K$14</f>
        <v>0</v>
      </c>
      <c r="L39" s="12">
        <f>[35]Novembro!$K$15</f>
        <v>0</v>
      </c>
      <c r="M39" s="12">
        <f>[35]Novembro!$K$16</f>
        <v>1.8</v>
      </c>
      <c r="N39" s="12">
        <f>[35]Novembro!$K$17</f>
        <v>0.4</v>
      </c>
      <c r="O39" s="12">
        <f>[35]Novembro!$K$18</f>
        <v>22.000000000000004</v>
      </c>
      <c r="P39" s="12">
        <f>[35]Novembro!$K$19</f>
        <v>1.4000000000000001</v>
      </c>
      <c r="Q39" s="12">
        <f>[35]Novembro!$K$20</f>
        <v>42</v>
      </c>
      <c r="R39" s="12">
        <f>[35]Novembro!$K$21</f>
        <v>0.2</v>
      </c>
      <c r="S39" s="12">
        <f>[35]Novembro!$K$22</f>
        <v>20</v>
      </c>
      <c r="T39" s="12">
        <f>[35]Novembro!$K$23</f>
        <v>0</v>
      </c>
      <c r="U39" s="12">
        <f>[35]Novembro!$K$24</f>
        <v>0</v>
      </c>
      <c r="V39" s="12">
        <f>[35]Novembro!$K$25</f>
        <v>0</v>
      </c>
      <c r="W39" s="12">
        <f>[35]Novembro!$K$26</f>
        <v>0</v>
      </c>
      <c r="X39" s="12">
        <f>[35]Novembro!$K$27</f>
        <v>38</v>
      </c>
      <c r="Y39" s="12">
        <f>[35]Novembro!$K$28</f>
        <v>0.4</v>
      </c>
      <c r="Z39" s="12">
        <f>[35]Novembro!$K$29</f>
        <v>0</v>
      </c>
      <c r="AA39" s="12">
        <f>[35]Novembro!$K$30</f>
        <v>0</v>
      </c>
      <c r="AB39" s="12">
        <f>[35]Novembro!$K$31</f>
        <v>0</v>
      </c>
      <c r="AC39" s="12">
        <f>[35]Novembro!$K$32</f>
        <v>0</v>
      </c>
      <c r="AD39" s="12">
        <f>[35]Novembro!$K$33</f>
        <v>40.400000000000006</v>
      </c>
      <c r="AE39" s="12">
        <f>[35]Novembro!$K$34</f>
        <v>0</v>
      </c>
      <c r="AF39" s="16">
        <f t="shared" si="12"/>
        <v>260.39999999999998</v>
      </c>
      <c r="AG39" s="17">
        <f t="shared" si="13"/>
        <v>88</v>
      </c>
      <c r="AH39" s="68">
        <f t="shared" si="14"/>
        <v>18</v>
      </c>
      <c r="AI39" s="13" t="s">
        <v>47</v>
      </c>
      <c r="AL39" s="13" t="s">
        <v>47</v>
      </c>
    </row>
    <row r="40" spans="1:38" x14ac:dyDescent="0.2">
      <c r="A40" s="59" t="s">
        <v>16</v>
      </c>
      <c r="B40" s="12">
        <f>[36]Novembro!$K$5</f>
        <v>6.9999999999999991</v>
      </c>
      <c r="C40" s="12">
        <f>[36]Novembro!$K$6</f>
        <v>0.2</v>
      </c>
      <c r="D40" s="12">
        <f>[36]Novembro!$K$7</f>
        <v>0</v>
      </c>
      <c r="E40" s="12">
        <f>[36]Novembro!$K$8</f>
        <v>72.8</v>
      </c>
      <c r="F40" s="12">
        <f>[36]Novembro!$K$9</f>
        <v>0</v>
      </c>
      <c r="G40" s="12">
        <f>[36]Novembro!$K$10</f>
        <v>8.6</v>
      </c>
      <c r="H40" s="12">
        <f>[36]Novembro!$K$11</f>
        <v>18.799999999999997</v>
      </c>
      <c r="I40" s="12">
        <f>[36]Novembro!$K$12</f>
        <v>0</v>
      </c>
      <c r="J40" s="12">
        <f>[36]Novembro!$K$13</f>
        <v>0</v>
      </c>
      <c r="K40" s="12">
        <f>[36]Novembro!$K$14</f>
        <v>0</v>
      </c>
      <c r="L40" s="12">
        <f>[36]Novembro!$K$15</f>
        <v>0</v>
      </c>
      <c r="M40" s="12">
        <f>[36]Novembro!$K$16</f>
        <v>0</v>
      </c>
      <c r="N40" s="12">
        <f>[36]Novembro!$K$17</f>
        <v>0</v>
      </c>
      <c r="O40" s="12">
        <f>[36]Novembro!$K$18</f>
        <v>34.600000000000009</v>
      </c>
      <c r="P40" s="12">
        <f>[36]Novembro!$K$19</f>
        <v>1.6</v>
      </c>
      <c r="Q40" s="12">
        <f>[36]Novembro!$K$20</f>
        <v>0</v>
      </c>
      <c r="R40" s="12">
        <f>[36]Novembro!$K$21</f>
        <v>0.6</v>
      </c>
      <c r="S40" s="12">
        <f>[36]Novembro!$K$22</f>
        <v>27.400000000000002</v>
      </c>
      <c r="T40" s="12">
        <f>[36]Novembro!$K$23</f>
        <v>1</v>
      </c>
      <c r="U40" s="12">
        <f>[36]Novembro!$K$24</f>
        <v>0</v>
      </c>
      <c r="V40" s="12">
        <f>[36]Novembro!$K$25</f>
        <v>0.2</v>
      </c>
      <c r="W40" s="12">
        <f>[36]Novembro!$K$26</f>
        <v>0.2</v>
      </c>
      <c r="X40" s="12">
        <f>[36]Novembro!$K$27</f>
        <v>50.8</v>
      </c>
      <c r="Y40" s="12">
        <f>[36]Novembro!$K$28</f>
        <v>0.2</v>
      </c>
      <c r="Z40" s="12">
        <f>[36]Novembro!$K$29</f>
        <v>0</v>
      </c>
      <c r="AA40" s="12">
        <f>[36]Novembro!$K$30</f>
        <v>0</v>
      </c>
      <c r="AB40" s="12">
        <f>[36]Novembro!$K$31</f>
        <v>0.4</v>
      </c>
      <c r="AC40" s="12">
        <f>[36]Novembro!$K$32</f>
        <v>5.6000000000000005</v>
      </c>
      <c r="AD40" s="12">
        <f>[36]Novembro!$K$33</f>
        <v>26.599999999999998</v>
      </c>
      <c r="AE40" s="12">
        <f>[36]Novembro!$K$34</f>
        <v>13.600000000000001</v>
      </c>
      <c r="AF40" s="16">
        <f t="shared" si="12"/>
        <v>270.2</v>
      </c>
      <c r="AG40" s="17">
        <f t="shared" si="13"/>
        <v>72.8</v>
      </c>
      <c r="AH40" s="68">
        <f t="shared" si="14"/>
        <v>12</v>
      </c>
    </row>
    <row r="41" spans="1:38" x14ac:dyDescent="0.2">
      <c r="A41" s="59" t="s">
        <v>175</v>
      </c>
      <c r="B41" s="12">
        <f>[37]Novembro!$K$5</f>
        <v>38.400000000000006</v>
      </c>
      <c r="C41" s="12">
        <f>[37]Novembro!$K$6</f>
        <v>0.2</v>
      </c>
      <c r="D41" s="12">
        <f>[37]Novembro!$K$7</f>
        <v>0</v>
      </c>
      <c r="E41" s="12">
        <f>[37]Novembro!$K$8</f>
        <v>0.4</v>
      </c>
      <c r="F41" s="12">
        <f>[37]Novembro!$K$9</f>
        <v>0</v>
      </c>
      <c r="G41" s="12">
        <f>[37]Novembro!$K$10</f>
        <v>0</v>
      </c>
      <c r="H41" s="12">
        <f>[37]Novembro!$K$11</f>
        <v>3.4</v>
      </c>
      <c r="I41" s="12">
        <f>[37]Novembro!$K$12</f>
        <v>0.2</v>
      </c>
      <c r="J41" s="12">
        <f>[37]Novembro!$K$13</f>
        <v>0.2</v>
      </c>
      <c r="K41" s="12">
        <f>[37]Novembro!$K$14</f>
        <v>0</v>
      </c>
      <c r="L41" s="12">
        <f>[37]Novembro!$K$15</f>
        <v>9.6</v>
      </c>
      <c r="M41" s="12">
        <f>[37]Novembro!$K$16</f>
        <v>0.2</v>
      </c>
      <c r="N41" s="12">
        <f>[37]Novembro!$K$17</f>
        <v>0</v>
      </c>
      <c r="O41" s="12">
        <f>[37]Novembro!$K$18</f>
        <v>13.8</v>
      </c>
      <c r="P41" s="12">
        <f>[37]Novembro!$K$19</f>
        <v>0</v>
      </c>
      <c r="Q41" s="12">
        <f>[37]Novembro!$K$20</f>
        <v>17.399999999999999</v>
      </c>
      <c r="R41" s="12">
        <f>[37]Novembro!$K$21</f>
        <v>0.2</v>
      </c>
      <c r="S41" s="12">
        <f>[37]Novembro!$K$22</f>
        <v>19</v>
      </c>
      <c r="T41" s="12">
        <f>[37]Novembro!$K$23</f>
        <v>0.2</v>
      </c>
      <c r="U41" s="12">
        <f>[37]Novembro!$K$24</f>
        <v>0.4</v>
      </c>
      <c r="V41" s="12">
        <f>[37]Novembro!$K$25</f>
        <v>0</v>
      </c>
      <c r="W41" s="12">
        <f>[37]Novembro!$K$26</f>
        <v>0</v>
      </c>
      <c r="X41" s="12">
        <f>[37]Novembro!$K$27</f>
        <v>25.6</v>
      </c>
      <c r="Y41" s="12">
        <f>[37]Novembro!$K$28</f>
        <v>0.2</v>
      </c>
      <c r="Z41" s="12">
        <f>[37]Novembro!$K$29</f>
        <v>0</v>
      </c>
      <c r="AA41" s="12">
        <f>[37]Novembro!$K$30</f>
        <v>0</v>
      </c>
      <c r="AB41" s="12">
        <f>[37]Novembro!$K$31</f>
        <v>0</v>
      </c>
      <c r="AC41" s="12">
        <f>[37]Novembro!$K$32</f>
        <v>2</v>
      </c>
      <c r="AD41" s="12">
        <f>[37]Novembro!$K$33</f>
        <v>6</v>
      </c>
      <c r="AE41" s="12">
        <f>[37]Novembro!$K$34</f>
        <v>0.8</v>
      </c>
      <c r="AF41" s="16">
        <f t="shared" si="12"/>
        <v>138.20000000000002</v>
      </c>
      <c r="AG41" s="17">
        <f t="shared" si="13"/>
        <v>38.400000000000006</v>
      </c>
      <c r="AH41" s="68">
        <f t="shared" si="14"/>
        <v>11</v>
      </c>
    </row>
    <row r="42" spans="1:38" x14ac:dyDescent="0.2">
      <c r="A42" s="59" t="s">
        <v>17</v>
      </c>
      <c r="B42" s="12">
        <f>[38]Novembro!$K$5</f>
        <v>35.000000000000007</v>
      </c>
      <c r="C42" s="12">
        <f>[38]Novembro!$K$6</f>
        <v>0.2</v>
      </c>
      <c r="D42" s="12">
        <f>[38]Novembro!$K$7</f>
        <v>0</v>
      </c>
      <c r="E42" s="12">
        <f>[38]Novembro!$K$8</f>
        <v>12.6</v>
      </c>
      <c r="F42" s="12">
        <f>[38]Novembro!$K$9</f>
        <v>0</v>
      </c>
      <c r="G42" s="12">
        <f>[38]Novembro!$K$10</f>
        <v>0</v>
      </c>
      <c r="H42" s="12">
        <f>[38]Novembro!$K$11</f>
        <v>0</v>
      </c>
      <c r="I42" s="12">
        <f>[38]Novembro!$K$12</f>
        <v>0</v>
      </c>
      <c r="J42" s="12">
        <f>[38]Novembro!$K$13</f>
        <v>0</v>
      </c>
      <c r="K42" s="12">
        <f>[38]Novembro!$K$14</f>
        <v>0</v>
      </c>
      <c r="L42" s="12">
        <f>[38]Novembro!$K$15</f>
        <v>0</v>
      </c>
      <c r="M42" s="12">
        <f>[38]Novembro!$K$16</f>
        <v>0</v>
      </c>
      <c r="N42" s="12">
        <f>[38]Novembro!$K$17</f>
        <v>0</v>
      </c>
      <c r="O42" s="12">
        <f>[38]Novembro!$K$18</f>
        <v>1.6</v>
      </c>
      <c r="P42" s="12">
        <f>[38]Novembro!$K$19</f>
        <v>9.1999999999999993</v>
      </c>
      <c r="Q42" s="12">
        <f>[38]Novembro!$K$20</f>
        <v>2</v>
      </c>
      <c r="R42" s="12">
        <f>[38]Novembro!$K$21</f>
        <v>0.4</v>
      </c>
      <c r="S42" s="12">
        <f>[38]Novembro!$K$22</f>
        <v>32.799999999999997</v>
      </c>
      <c r="T42" s="12">
        <f>[38]Novembro!$K$23</f>
        <v>0</v>
      </c>
      <c r="U42" s="12">
        <f>[38]Novembro!$K$24</f>
        <v>0</v>
      </c>
      <c r="V42" s="12">
        <f>[38]Novembro!$K$25</f>
        <v>0</v>
      </c>
      <c r="W42" s="12">
        <f>[38]Novembro!$K$26</f>
        <v>2.2000000000000002</v>
      </c>
      <c r="X42" s="12">
        <f>[38]Novembro!$K$27</f>
        <v>39.200000000000003</v>
      </c>
      <c r="Y42" s="12">
        <f>[38]Novembro!$K$28</f>
        <v>3.2</v>
      </c>
      <c r="Z42" s="12">
        <f>[38]Novembro!$K$29</f>
        <v>0</v>
      </c>
      <c r="AA42" s="12">
        <f>[38]Novembro!$K$30</f>
        <v>0</v>
      </c>
      <c r="AB42" s="12">
        <f>[38]Novembro!$K$31</f>
        <v>0</v>
      </c>
      <c r="AC42" s="12">
        <f>[38]Novembro!$K$32</f>
        <v>16.399999999999999</v>
      </c>
      <c r="AD42" s="12">
        <f>[38]Novembro!$K$33</f>
        <v>11.000000000000002</v>
      </c>
      <c r="AE42" s="12">
        <f>[38]Novembro!$K$34</f>
        <v>12.399999999999999</v>
      </c>
      <c r="AF42" s="16">
        <f>SUM(B42:AE42)</f>
        <v>178.20000000000002</v>
      </c>
      <c r="AG42" s="17">
        <f>MAX(B42:AE42)</f>
        <v>39.200000000000003</v>
      </c>
      <c r="AH42" s="68">
        <f t="shared" si="14"/>
        <v>16</v>
      </c>
    </row>
    <row r="43" spans="1:38" x14ac:dyDescent="0.2">
      <c r="A43" s="59" t="s">
        <v>157</v>
      </c>
      <c r="B43" s="12">
        <f>[39]Novembro!$K$5</f>
        <v>4.6000000000000005</v>
      </c>
      <c r="C43" s="12">
        <f>[39]Novembro!$K$6</f>
        <v>0.2</v>
      </c>
      <c r="D43" s="12">
        <f>[39]Novembro!$K$7</f>
        <v>0</v>
      </c>
      <c r="E43" s="12">
        <f>[39]Novembro!$K$8</f>
        <v>13.200000000000001</v>
      </c>
      <c r="F43" s="12">
        <f>[39]Novembro!$K$9</f>
        <v>0</v>
      </c>
      <c r="G43" s="12">
        <f>[39]Novembro!$K$10</f>
        <v>0</v>
      </c>
      <c r="H43" s="12">
        <f>[39]Novembro!$K$11</f>
        <v>5.4</v>
      </c>
      <c r="I43" s="12">
        <f>[39]Novembro!$K$12</f>
        <v>0.4</v>
      </c>
      <c r="J43" s="12">
        <f>[39]Novembro!$K$13</f>
        <v>0.2</v>
      </c>
      <c r="K43" s="12">
        <f>[39]Novembro!$K$14</f>
        <v>0</v>
      </c>
      <c r="L43" s="12">
        <f>[39]Novembro!$K$15</f>
        <v>0</v>
      </c>
      <c r="M43" s="12">
        <f>[39]Novembro!$K$16</f>
        <v>0</v>
      </c>
      <c r="N43" s="12">
        <f>[39]Novembro!$K$17</f>
        <v>0</v>
      </c>
      <c r="O43" s="12">
        <f>[39]Novembro!$K$18</f>
        <v>0.60000000000000009</v>
      </c>
      <c r="P43" s="12">
        <f>[39]Novembro!$K$19</f>
        <v>0.2</v>
      </c>
      <c r="Q43" s="12">
        <f>[39]Novembro!$K$20</f>
        <v>8.6000000000000014</v>
      </c>
      <c r="R43" s="12">
        <f>[39]Novembro!$K$21</f>
        <v>1.5999999999999999</v>
      </c>
      <c r="S43" s="12">
        <f>[39]Novembro!$K$22</f>
        <v>12.8</v>
      </c>
      <c r="T43" s="12">
        <f>[39]Novembro!$K$23</f>
        <v>0.8</v>
      </c>
      <c r="U43" s="12">
        <f>[39]Novembro!$K$24</f>
        <v>0</v>
      </c>
      <c r="V43" s="12">
        <f>[39]Novembro!$K$25</f>
        <v>0</v>
      </c>
      <c r="W43" s="12">
        <f>[39]Novembro!$K$26</f>
        <v>0</v>
      </c>
      <c r="X43" s="12">
        <f>[39]Novembro!$K$27</f>
        <v>8.8000000000000007</v>
      </c>
      <c r="Y43" s="12">
        <f>[39]Novembro!$K$28</f>
        <v>0.2</v>
      </c>
      <c r="Z43" s="12">
        <f>[39]Novembro!$K$29</f>
        <v>0</v>
      </c>
      <c r="AA43" s="12">
        <f>[39]Novembro!$K$30</f>
        <v>0</v>
      </c>
      <c r="AB43" s="12">
        <f>[39]Novembro!$K$31</f>
        <v>0</v>
      </c>
      <c r="AC43" s="12">
        <f>[39]Novembro!$K$32</f>
        <v>0</v>
      </c>
      <c r="AD43" s="12">
        <f>[39]Novembro!$K$33</f>
        <v>22.799999999999997</v>
      </c>
      <c r="AE43" s="12">
        <f>[39]Novembro!$K$34</f>
        <v>0.4</v>
      </c>
      <c r="AF43" s="16">
        <f t="shared" si="12"/>
        <v>80.8</v>
      </c>
      <c r="AG43" s="17">
        <f t="shared" si="13"/>
        <v>22.799999999999997</v>
      </c>
      <c r="AH43" s="68">
        <f t="shared" si="14"/>
        <v>14</v>
      </c>
      <c r="AJ43" s="13" t="s">
        <v>47</v>
      </c>
    </row>
    <row r="44" spans="1:38" x14ac:dyDescent="0.2">
      <c r="A44" s="59" t="s">
        <v>18</v>
      </c>
      <c r="B44" s="12" t="str">
        <f>[40]Novembro!$K$5</f>
        <v>*</v>
      </c>
      <c r="C44" s="12" t="str">
        <f>[40]Novembro!$K$6</f>
        <v>*</v>
      </c>
      <c r="D44" s="12" t="str">
        <f>[40]Novembro!$K$7</f>
        <v>*</v>
      </c>
      <c r="E44" s="12" t="str">
        <f>[40]Novembro!$K$8</f>
        <v>*</v>
      </c>
      <c r="F44" s="12" t="str">
        <f>[40]Novembro!$K$9</f>
        <v>*</v>
      </c>
      <c r="G44" s="12" t="str">
        <f>[40]Novembro!$K$10</f>
        <v>*</v>
      </c>
      <c r="H44" s="12" t="str">
        <f>[40]Novembro!$K$11</f>
        <v>*</v>
      </c>
      <c r="I44" s="12" t="str">
        <f>[40]Novembro!$K$12</f>
        <v>*</v>
      </c>
      <c r="J44" s="12" t="str">
        <f>[40]Novembro!$K$13</f>
        <v>*</v>
      </c>
      <c r="K44" s="12" t="str">
        <f>[40]Novembro!$K$14</f>
        <v>*</v>
      </c>
      <c r="L44" s="12" t="str">
        <f>[40]Novembro!$K$15</f>
        <v>*</v>
      </c>
      <c r="M44" s="12" t="str">
        <f>[40]Novembro!$K$16</f>
        <v>*</v>
      </c>
      <c r="N44" s="12" t="str">
        <f>[40]Novembro!$K$17</f>
        <v>*</v>
      </c>
      <c r="O44" s="12" t="str">
        <f>[40]Novembro!$K$18</f>
        <v>*</v>
      </c>
      <c r="P44" s="12" t="str">
        <f>[40]Novembro!$K$19</f>
        <v>*</v>
      </c>
      <c r="Q44" s="12" t="str">
        <f>[40]Novembro!$K$20</f>
        <v>*</v>
      </c>
      <c r="R44" s="12" t="str">
        <f>[40]Novembro!$K$21</f>
        <v>*</v>
      </c>
      <c r="S44" s="12" t="str">
        <f>[40]Novembro!$K$22</f>
        <v>*</v>
      </c>
      <c r="T44" s="12" t="str">
        <f>[40]Novembro!$K$23</f>
        <v>*</v>
      </c>
      <c r="U44" s="12" t="str">
        <f>[40]Novembro!$K$24</f>
        <v>*</v>
      </c>
      <c r="V44" s="12">
        <f>[40]Novembro!$K$25</f>
        <v>0.8</v>
      </c>
      <c r="W44" s="12">
        <f>[40]Novembro!$K$26</f>
        <v>2</v>
      </c>
      <c r="X44" s="12">
        <f>[40]Novembro!$K$27</f>
        <v>23.2</v>
      </c>
      <c r="Y44" s="12">
        <f>[40]Novembro!$K$28</f>
        <v>2.8000000000000003</v>
      </c>
      <c r="Z44" s="12">
        <f>[40]Novembro!$K$29</f>
        <v>0</v>
      </c>
      <c r="AA44" s="12">
        <f>[40]Novembro!$K$30</f>
        <v>0</v>
      </c>
      <c r="AB44" s="12">
        <f>[40]Novembro!$K$31</f>
        <v>0</v>
      </c>
      <c r="AC44" s="12">
        <f>[40]Novembro!$K$32</f>
        <v>0</v>
      </c>
      <c r="AD44" s="12">
        <f>[40]Novembro!$K$33</f>
        <v>32.4</v>
      </c>
      <c r="AE44" s="12">
        <f>[40]Novembro!$K$34</f>
        <v>21.799999999999997</v>
      </c>
      <c r="AF44" s="16">
        <f>SUM(B44:AE44)</f>
        <v>83</v>
      </c>
      <c r="AG44" s="17">
        <f>MAX(B44:AE44)</f>
        <v>32.4</v>
      </c>
      <c r="AH44" s="68">
        <f t="shared" si="14"/>
        <v>4</v>
      </c>
    </row>
    <row r="45" spans="1:38" x14ac:dyDescent="0.2">
      <c r="A45" s="59" t="s">
        <v>162</v>
      </c>
      <c r="B45" s="12">
        <f>[41]Novembro!$K$5</f>
        <v>0.8</v>
      </c>
      <c r="C45" s="12">
        <f>[41]Novembro!$K$6</f>
        <v>0.60000000000000009</v>
      </c>
      <c r="D45" s="12">
        <f>[41]Novembro!$K$7</f>
        <v>0</v>
      </c>
      <c r="E45" s="12">
        <f>[41]Novembro!$K$8</f>
        <v>35</v>
      </c>
      <c r="F45" s="12">
        <f>[41]Novembro!$K$9</f>
        <v>0</v>
      </c>
      <c r="G45" s="12">
        <f>[41]Novembro!$K$10</f>
        <v>2.2000000000000002</v>
      </c>
      <c r="H45" s="12">
        <f>[41]Novembro!$K$11</f>
        <v>31.4</v>
      </c>
      <c r="I45" s="12">
        <f>[41]Novembro!$K$12</f>
        <v>0</v>
      </c>
      <c r="J45" s="12">
        <f>[41]Novembro!$K$13</f>
        <v>10.599999999999998</v>
      </c>
      <c r="K45" s="12">
        <f>[41]Novembro!$K$14</f>
        <v>1</v>
      </c>
      <c r="L45" s="12">
        <f>[41]Novembro!$K$15</f>
        <v>0</v>
      </c>
      <c r="M45" s="12">
        <f>[41]Novembro!$K$16</f>
        <v>0</v>
      </c>
      <c r="N45" s="12">
        <f>[41]Novembro!$K$17</f>
        <v>0</v>
      </c>
      <c r="O45" s="12">
        <f>[41]Novembro!$K$18</f>
        <v>15.2</v>
      </c>
      <c r="P45" s="12">
        <f>[41]Novembro!$K$19</f>
        <v>0.2</v>
      </c>
      <c r="Q45" s="12">
        <f>[41]Novembro!$K$20</f>
        <v>4.2</v>
      </c>
      <c r="R45" s="12">
        <f>[41]Novembro!$K$21</f>
        <v>24.799999999999997</v>
      </c>
      <c r="S45" s="12">
        <f>[41]Novembro!$K$22</f>
        <v>22.800000000000004</v>
      </c>
      <c r="T45" s="12">
        <f>[41]Novembro!$K$23</f>
        <v>13.799999999999999</v>
      </c>
      <c r="U45" s="12">
        <f>[41]Novembro!$K$24</f>
        <v>0.2</v>
      </c>
      <c r="V45" s="12">
        <f>[41]Novembro!$K$25</f>
        <v>0</v>
      </c>
      <c r="W45" s="12">
        <f>[41]Novembro!$K$26</f>
        <v>0</v>
      </c>
      <c r="X45" s="12">
        <f>[41]Novembro!$K$27</f>
        <v>13.999999999999998</v>
      </c>
      <c r="Y45" s="12">
        <f>[41]Novembro!$K$28</f>
        <v>16.8</v>
      </c>
      <c r="Z45" s="12">
        <f>[41]Novembro!$K$29</f>
        <v>4</v>
      </c>
      <c r="AA45" s="12">
        <f>[41]Novembro!$K$30</f>
        <v>0</v>
      </c>
      <c r="AB45" s="12">
        <f>[41]Novembro!$K$31</f>
        <v>0</v>
      </c>
      <c r="AC45" s="12">
        <f>[41]Novembro!$K$32</f>
        <v>0</v>
      </c>
      <c r="AD45" s="12">
        <f>[41]Novembro!$K$33</f>
        <v>1.2</v>
      </c>
      <c r="AE45" s="12">
        <f>[41]Novembro!$K$34</f>
        <v>42.999999999999993</v>
      </c>
      <c r="AF45" s="16">
        <f t="shared" ref="AF45:AF49" si="15">SUM(B45:AE45)</f>
        <v>241.8</v>
      </c>
      <c r="AG45" s="17">
        <f t="shared" ref="AG45:AG48" si="16">MAX(B45:AE45)</f>
        <v>42.999999999999993</v>
      </c>
      <c r="AH45" s="68">
        <f t="shared" ref="AH45:AH49" si="17">COUNTIF(B45:AE45,"=0,0")</f>
        <v>11</v>
      </c>
    </row>
    <row r="46" spans="1:38" x14ac:dyDescent="0.2">
      <c r="A46" s="59" t="s">
        <v>19</v>
      </c>
      <c r="B46" s="12">
        <f>[42]Novembro!$K$5</f>
        <v>46.600000000000009</v>
      </c>
      <c r="C46" s="12">
        <f>[42]Novembro!$K$6</f>
        <v>0.2</v>
      </c>
      <c r="D46" s="12">
        <f>[42]Novembro!$K$7</f>
        <v>22</v>
      </c>
      <c r="E46" s="12">
        <f>[42]Novembro!$K$8</f>
        <v>0.8</v>
      </c>
      <c r="F46" s="12">
        <f>[42]Novembro!$K$9</f>
        <v>0</v>
      </c>
      <c r="G46" s="12">
        <f>[42]Novembro!$K$10</f>
        <v>0</v>
      </c>
      <c r="H46" s="12">
        <f>[42]Novembro!$K$11</f>
        <v>0</v>
      </c>
      <c r="I46" s="12">
        <f>[42]Novembro!$K$12</f>
        <v>0</v>
      </c>
      <c r="J46" s="12">
        <f>[42]Novembro!$K$13</f>
        <v>0</v>
      </c>
      <c r="K46" s="12">
        <f>[42]Novembro!$K$14</f>
        <v>0</v>
      </c>
      <c r="L46" s="12">
        <f>[42]Novembro!$K$15</f>
        <v>0</v>
      </c>
      <c r="M46" s="12">
        <f>[42]Novembro!$K$16</f>
        <v>0</v>
      </c>
      <c r="N46" s="12">
        <f>[42]Novembro!$K$17</f>
        <v>0</v>
      </c>
      <c r="O46" s="12">
        <f>[42]Novembro!$K$18</f>
        <v>14.999999999999998</v>
      </c>
      <c r="P46" s="12">
        <f>[42]Novembro!$K$19</f>
        <v>0</v>
      </c>
      <c r="Q46" s="12">
        <f>[42]Novembro!$K$20</f>
        <v>0</v>
      </c>
      <c r="R46" s="12">
        <f>[42]Novembro!$K$21</f>
        <v>0</v>
      </c>
      <c r="S46" s="12">
        <f>[42]Novembro!$K$22</f>
        <v>16.2</v>
      </c>
      <c r="T46" s="12">
        <f>[42]Novembro!$K$23</f>
        <v>0.2</v>
      </c>
      <c r="U46" s="12">
        <f>[42]Novembro!$K$24</f>
        <v>0</v>
      </c>
      <c r="V46" s="12">
        <f>[42]Novembro!$K$25</f>
        <v>0</v>
      </c>
      <c r="W46" s="12">
        <f>[42]Novembro!$K$26</f>
        <v>0</v>
      </c>
      <c r="X46" s="12">
        <f>[42]Novembro!$K$27</f>
        <v>30.200000000000003</v>
      </c>
      <c r="Y46" s="12">
        <f>[42]Novembro!$K$28</f>
        <v>0.8</v>
      </c>
      <c r="Z46" s="12">
        <f>[42]Novembro!$K$29</f>
        <v>0</v>
      </c>
      <c r="AA46" s="12">
        <f>[42]Novembro!$K$30</f>
        <v>0</v>
      </c>
      <c r="AB46" s="12">
        <f>[42]Novembro!$K$31</f>
        <v>0</v>
      </c>
      <c r="AC46" s="12">
        <f>[42]Novembro!$K$32</f>
        <v>0</v>
      </c>
      <c r="AD46" s="12">
        <f>[42]Novembro!$K$33</f>
        <v>18.599999999999998</v>
      </c>
      <c r="AE46" s="12">
        <f>[42]Novembro!$K$34</f>
        <v>7.0000000000000009</v>
      </c>
      <c r="AF46" s="16">
        <f t="shared" si="15"/>
        <v>157.60000000000002</v>
      </c>
      <c r="AG46" s="17">
        <f t="shared" si="16"/>
        <v>46.600000000000009</v>
      </c>
      <c r="AH46" s="68">
        <f t="shared" si="17"/>
        <v>19</v>
      </c>
      <c r="AI46" s="13" t="s">
        <v>47</v>
      </c>
    </row>
    <row r="47" spans="1:38" x14ac:dyDescent="0.2">
      <c r="A47" s="59" t="s">
        <v>31</v>
      </c>
      <c r="B47" s="12">
        <f>[43]Novembro!$K$5</f>
        <v>5</v>
      </c>
      <c r="C47" s="12">
        <f>[43]Novembro!$K$6</f>
        <v>10.999999999999996</v>
      </c>
      <c r="D47" s="12">
        <f>[43]Novembro!$K$7</f>
        <v>0.60000000000000009</v>
      </c>
      <c r="E47" s="12">
        <f>[43]Novembro!$K$8</f>
        <v>1</v>
      </c>
      <c r="F47" s="12">
        <f>[43]Novembro!$K$9</f>
        <v>0.2</v>
      </c>
      <c r="G47" s="12">
        <f>[43]Novembro!$K$10</f>
        <v>0</v>
      </c>
      <c r="H47" s="12">
        <f>[43]Novembro!$K$11</f>
        <v>0</v>
      </c>
      <c r="I47" s="12">
        <f>[43]Novembro!$K$12</f>
        <v>0</v>
      </c>
      <c r="J47" s="12">
        <f>[43]Novembro!$K$13</f>
        <v>0</v>
      </c>
      <c r="K47" s="12">
        <f>[43]Novembro!$K$14</f>
        <v>0</v>
      </c>
      <c r="L47" s="12">
        <f>[43]Novembro!$K$15</f>
        <v>0</v>
      </c>
      <c r="M47" s="12">
        <f>[43]Novembro!$K$16</f>
        <v>0</v>
      </c>
      <c r="N47" s="12">
        <f>[43]Novembro!$K$17</f>
        <v>0</v>
      </c>
      <c r="O47" s="12">
        <f>[43]Novembro!$K$18</f>
        <v>2.6</v>
      </c>
      <c r="P47" s="12">
        <f>[43]Novembro!$K$19</f>
        <v>0</v>
      </c>
      <c r="Q47" s="12">
        <f>[43]Novembro!$K$20</f>
        <v>13.399999999999999</v>
      </c>
      <c r="R47" s="12">
        <f>[43]Novembro!$K$21</f>
        <v>0</v>
      </c>
      <c r="S47" s="12">
        <f>[43]Novembro!$K$22</f>
        <v>32.199999999999996</v>
      </c>
      <c r="T47" s="12">
        <f>[43]Novembro!$K$23</f>
        <v>0</v>
      </c>
      <c r="U47" s="12">
        <f>[43]Novembro!$K$24</f>
        <v>0</v>
      </c>
      <c r="V47" s="12">
        <f>[43]Novembro!$K$25</f>
        <v>0</v>
      </c>
      <c r="W47" s="12">
        <f>[43]Novembro!$K$26</f>
        <v>0.2</v>
      </c>
      <c r="X47" s="12">
        <f>[43]Novembro!$K$27</f>
        <v>1.5999999999999999</v>
      </c>
      <c r="Y47" s="12">
        <f>[43]Novembro!$K$28</f>
        <v>0.2</v>
      </c>
      <c r="Z47" s="12">
        <f>[43]Novembro!$K$29</f>
        <v>0.2</v>
      </c>
      <c r="AA47" s="12">
        <f>[43]Novembro!$K$30</f>
        <v>0</v>
      </c>
      <c r="AB47" s="12">
        <f>[43]Novembro!$K$31</f>
        <v>0.2</v>
      </c>
      <c r="AC47" s="12">
        <f>[43]Novembro!$K$32</f>
        <v>0.60000000000000009</v>
      </c>
      <c r="AD47" s="12">
        <f>[43]Novembro!$K$33</f>
        <v>0.4</v>
      </c>
      <c r="AE47" s="12">
        <f>[43]Novembro!$K$34</f>
        <v>1</v>
      </c>
      <c r="AF47" s="16">
        <f t="shared" si="15"/>
        <v>70.400000000000006</v>
      </c>
      <c r="AG47" s="17">
        <f t="shared" si="16"/>
        <v>32.199999999999996</v>
      </c>
      <c r="AH47" s="68">
        <f t="shared" si="17"/>
        <v>14</v>
      </c>
    </row>
    <row r="48" spans="1:38" x14ac:dyDescent="0.2">
      <c r="A48" s="59" t="s">
        <v>44</v>
      </c>
      <c r="B48" s="12">
        <f>[44]Novembro!$K$5</f>
        <v>0</v>
      </c>
      <c r="C48" s="12">
        <f>[44]Novembro!$K$6</f>
        <v>0</v>
      </c>
      <c r="D48" s="12">
        <f>[44]Novembro!$K$7</f>
        <v>0</v>
      </c>
      <c r="E48" s="12">
        <f>[44]Novembro!$K$8</f>
        <v>1.6</v>
      </c>
      <c r="F48" s="12">
        <f>[44]Novembro!$K$9</f>
        <v>0</v>
      </c>
      <c r="G48" s="12">
        <f>[44]Novembro!$K$10</f>
        <v>0.2</v>
      </c>
      <c r="H48" s="12">
        <f>[44]Novembro!$K$11</f>
        <v>0</v>
      </c>
      <c r="I48" s="12">
        <f>[44]Novembro!$K$12</f>
        <v>0</v>
      </c>
      <c r="J48" s="12">
        <f>[44]Novembro!$K$13</f>
        <v>0</v>
      </c>
      <c r="K48" s="12">
        <f>[44]Novembro!$K$14</f>
        <v>0</v>
      </c>
      <c r="L48" s="12">
        <f>[44]Novembro!$K$15</f>
        <v>5</v>
      </c>
      <c r="M48" s="12">
        <f>[44]Novembro!$K$16</f>
        <v>0</v>
      </c>
      <c r="N48" s="12">
        <f>[44]Novembro!$K$17</f>
        <v>0</v>
      </c>
      <c r="O48" s="12">
        <f>[44]Novembro!$K$18</f>
        <v>0</v>
      </c>
      <c r="P48" s="12">
        <f>[44]Novembro!$K$19</f>
        <v>0.2</v>
      </c>
      <c r="Q48" s="12" t="str">
        <f>[44]Novembro!$K$20</f>
        <v>*</v>
      </c>
      <c r="R48" s="12" t="str">
        <f>[44]Novembro!$K$21</f>
        <v>*</v>
      </c>
      <c r="S48" s="12">
        <f>[44]Novembro!$K$22</f>
        <v>0</v>
      </c>
      <c r="T48" s="12" t="str">
        <f>[44]Novembro!$K$23</f>
        <v>*</v>
      </c>
      <c r="U48" s="12">
        <f>[44]Novembro!$K$24</f>
        <v>0</v>
      </c>
      <c r="V48" s="12">
        <f>[44]Novembro!$K$25</f>
        <v>42.199999999999996</v>
      </c>
      <c r="W48" s="12">
        <f>[44]Novembro!$K$26</f>
        <v>20.2</v>
      </c>
      <c r="X48" s="12">
        <f>[44]Novembro!$K$27</f>
        <v>25.999999999999996</v>
      </c>
      <c r="Y48" s="12">
        <f>[44]Novembro!$K$28</f>
        <v>5.8</v>
      </c>
      <c r="Z48" s="12">
        <f>[44]Novembro!$K$29</f>
        <v>2.4</v>
      </c>
      <c r="AA48" s="12">
        <f>[44]Novembro!$K$30</f>
        <v>0.2</v>
      </c>
      <c r="AB48" s="12">
        <f>[44]Novembro!$K$31</f>
        <v>0</v>
      </c>
      <c r="AC48" s="12">
        <f>[44]Novembro!$K$32</f>
        <v>21.4</v>
      </c>
      <c r="AD48" s="12">
        <f>[44]Novembro!$K$33</f>
        <v>51.800000000000004</v>
      </c>
      <c r="AE48" s="12">
        <f>[44]Novembro!$K$34</f>
        <v>6.2</v>
      </c>
      <c r="AF48" s="16">
        <f t="shared" si="15"/>
        <v>183.2</v>
      </c>
      <c r="AG48" s="17">
        <f t="shared" si="16"/>
        <v>51.800000000000004</v>
      </c>
      <c r="AH48" s="68">
        <f t="shared" si="17"/>
        <v>14</v>
      </c>
      <c r="AI48" s="13" t="s">
        <v>47</v>
      </c>
    </row>
    <row r="49" spans="1:34" x14ac:dyDescent="0.2">
      <c r="A49" s="59" t="s">
        <v>20</v>
      </c>
      <c r="B49" s="12">
        <f>[45]Novembro!$K$5</f>
        <v>37.200000000000003</v>
      </c>
      <c r="C49" s="12">
        <f>[45]Novembro!$K$6</f>
        <v>0</v>
      </c>
      <c r="D49" s="12">
        <f>[45]Novembro!$K$7</f>
        <v>0</v>
      </c>
      <c r="E49" s="12">
        <f>[45]Novembro!$K$8</f>
        <v>43.800000000000004</v>
      </c>
      <c r="F49" s="12">
        <f>[45]Novembro!$K$9</f>
        <v>0</v>
      </c>
      <c r="G49" s="12">
        <f>[45]Novembro!$K$10</f>
        <v>0</v>
      </c>
      <c r="H49" s="12">
        <f>[45]Novembro!$K$11</f>
        <v>20.2</v>
      </c>
      <c r="I49" s="12">
        <f>[45]Novembro!$K$12</f>
        <v>0.60000000000000009</v>
      </c>
      <c r="J49" s="12">
        <f>[45]Novembro!$K$13</f>
        <v>2.2000000000000002</v>
      </c>
      <c r="K49" s="12">
        <f>[45]Novembro!$K$14</f>
        <v>1</v>
      </c>
      <c r="L49" s="12">
        <f>[45]Novembro!$K$15</f>
        <v>0</v>
      </c>
      <c r="M49" s="12">
        <f>[45]Novembro!$K$16</f>
        <v>0</v>
      </c>
      <c r="N49" s="12">
        <f>[45]Novembro!$K$17</f>
        <v>0</v>
      </c>
      <c r="O49" s="12">
        <f>[45]Novembro!$K$18</f>
        <v>2.8</v>
      </c>
      <c r="P49" s="12">
        <f>[45]Novembro!$K$19</f>
        <v>0</v>
      </c>
      <c r="Q49" s="12">
        <f>[45]Novembro!$K$20</f>
        <v>0.8</v>
      </c>
      <c r="R49" s="12">
        <f>[45]Novembro!$K$21</f>
        <v>14.199999999999998</v>
      </c>
      <c r="S49" s="12">
        <f>[45]Novembro!$K$22</f>
        <v>38.199999999999996</v>
      </c>
      <c r="T49" s="12">
        <f>[45]Novembro!$K$23</f>
        <v>10.399999999999999</v>
      </c>
      <c r="U49" s="12">
        <f>[45]Novembro!$K$24</f>
        <v>0</v>
      </c>
      <c r="V49" s="12">
        <f>[45]Novembro!$K$25</f>
        <v>0</v>
      </c>
      <c r="W49" s="12">
        <f>[45]Novembro!$K$26</f>
        <v>0</v>
      </c>
      <c r="X49" s="12">
        <f>[45]Novembro!$K$27</f>
        <v>34</v>
      </c>
      <c r="Y49" s="12">
        <f>[45]Novembro!$K$28</f>
        <v>0.4</v>
      </c>
      <c r="Z49" s="12">
        <f>[45]Novembro!$K$29</f>
        <v>0.2</v>
      </c>
      <c r="AA49" s="12">
        <f>[45]Novembro!$K$30</f>
        <v>0</v>
      </c>
      <c r="AB49" s="12">
        <f>[45]Novembro!$K$31</f>
        <v>0</v>
      </c>
      <c r="AC49" s="12">
        <f>[45]Novembro!$K$32</f>
        <v>0</v>
      </c>
      <c r="AD49" s="12">
        <f>[45]Novembro!$K$33</f>
        <v>0</v>
      </c>
      <c r="AE49" s="12">
        <f>[45]Novembro!$K$34</f>
        <v>0</v>
      </c>
      <c r="AF49" s="16">
        <f t="shared" si="15"/>
        <v>206</v>
      </c>
      <c r="AG49" s="17">
        <f>MAX(B49:AE49)</f>
        <v>43.800000000000004</v>
      </c>
      <c r="AH49" s="68">
        <f t="shared" si="17"/>
        <v>16</v>
      </c>
    </row>
    <row r="50" spans="1:34" s="5" customFormat="1" ht="17.100000000000001" customHeight="1" x14ac:dyDescent="0.2">
      <c r="A50" s="60" t="s">
        <v>33</v>
      </c>
      <c r="B50" s="14">
        <f t="shared" ref="B50:AG50" si="18">MAX(B5:B49)</f>
        <v>88</v>
      </c>
      <c r="C50" s="14">
        <f t="shared" si="18"/>
        <v>42.000000000000014</v>
      </c>
      <c r="D50" s="14">
        <f t="shared" si="18"/>
        <v>22</v>
      </c>
      <c r="E50" s="14">
        <f t="shared" si="18"/>
        <v>72.800000000000011</v>
      </c>
      <c r="F50" s="14">
        <f t="shared" si="18"/>
        <v>32.599999999999994</v>
      </c>
      <c r="G50" s="14">
        <f t="shared" si="18"/>
        <v>45.800000000000004</v>
      </c>
      <c r="H50" s="14">
        <f t="shared" si="18"/>
        <v>31.4</v>
      </c>
      <c r="I50" s="14">
        <f t="shared" si="18"/>
        <v>64.599999999999994</v>
      </c>
      <c r="J50" s="14">
        <f t="shared" si="18"/>
        <v>47.20000000000001</v>
      </c>
      <c r="K50" s="14">
        <f t="shared" si="18"/>
        <v>3.8000000000000003</v>
      </c>
      <c r="L50" s="14">
        <f t="shared" si="18"/>
        <v>9.6</v>
      </c>
      <c r="M50" s="14">
        <f t="shared" si="18"/>
        <v>1.8</v>
      </c>
      <c r="N50" s="14">
        <f t="shared" si="18"/>
        <v>26.4</v>
      </c>
      <c r="O50" s="14">
        <f t="shared" si="18"/>
        <v>43.400000000000006</v>
      </c>
      <c r="P50" s="14">
        <f t="shared" si="18"/>
        <v>66.2</v>
      </c>
      <c r="Q50" s="14">
        <f t="shared" si="18"/>
        <v>61.2</v>
      </c>
      <c r="R50" s="14">
        <f t="shared" si="18"/>
        <v>30.199999999999992</v>
      </c>
      <c r="S50" s="14">
        <f t="shared" si="18"/>
        <v>45.599999999999994</v>
      </c>
      <c r="T50" s="14">
        <f t="shared" si="18"/>
        <v>32.199999999999996</v>
      </c>
      <c r="U50" s="14">
        <f t="shared" si="18"/>
        <v>28.4</v>
      </c>
      <c r="V50" s="14">
        <f t="shared" si="18"/>
        <v>58</v>
      </c>
      <c r="W50" s="14">
        <f t="shared" si="18"/>
        <v>32.4</v>
      </c>
      <c r="X50" s="14">
        <f t="shared" si="18"/>
        <v>95.600000000000009</v>
      </c>
      <c r="Y50" s="14">
        <f t="shared" si="18"/>
        <v>16.8</v>
      </c>
      <c r="Z50" s="14">
        <f t="shared" si="18"/>
        <v>40.600000000000009</v>
      </c>
      <c r="AA50" s="14">
        <f t="shared" si="18"/>
        <v>0.8</v>
      </c>
      <c r="AB50" s="14">
        <f t="shared" si="18"/>
        <v>18.599999999999998</v>
      </c>
      <c r="AC50" s="14">
        <f t="shared" si="18"/>
        <v>21.4</v>
      </c>
      <c r="AD50" s="14">
        <f t="shared" si="18"/>
        <v>74.599999999999994</v>
      </c>
      <c r="AE50" s="14">
        <f t="shared" si="18"/>
        <v>42.999999999999993</v>
      </c>
      <c r="AF50" s="16">
        <f t="shared" si="18"/>
        <v>420.6</v>
      </c>
      <c r="AG50" s="95">
        <f t="shared" si="18"/>
        <v>95.600000000000009</v>
      </c>
      <c r="AH50" s="169"/>
    </row>
    <row r="51" spans="1:34" s="8" customFormat="1" x14ac:dyDescent="0.2">
      <c r="A51" s="69" t="s">
        <v>34</v>
      </c>
      <c r="B51" s="117">
        <f t="shared" ref="B51:AF51" si="19">SUM(B5:B49)</f>
        <v>1031.7999999999997</v>
      </c>
      <c r="C51" s="117">
        <f t="shared" si="19"/>
        <v>79.600000000000009</v>
      </c>
      <c r="D51" s="117">
        <f t="shared" si="19"/>
        <v>103</v>
      </c>
      <c r="E51" s="117">
        <f t="shared" si="19"/>
        <v>523.4</v>
      </c>
      <c r="F51" s="117">
        <f t="shared" si="19"/>
        <v>110.59999999999998</v>
      </c>
      <c r="G51" s="117">
        <f t="shared" si="19"/>
        <v>126.20000000000002</v>
      </c>
      <c r="H51" s="117">
        <f t="shared" si="19"/>
        <v>170.4</v>
      </c>
      <c r="I51" s="117">
        <f t="shared" si="19"/>
        <v>194.59999999999994</v>
      </c>
      <c r="J51" s="117">
        <f t="shared" si="19"/>
        <v>110.40000000000002</v>
      </c>
      <c r="K51" s="117">
        <f t="shared" si="19"/>
        <v>11.6</v>
      </c>
      <c r="L51" s="117">
        <f t="shared" si="19"/>
        <v>17.8</v>
      </c>
      <c r="M51" s="117">
        <f t="shared" si="19"/>
        <v>3.4000000000000004</v>
      </c>
      <c r="N51" s="117">
        <f t="shared" si="19"/>
        <v>70.400000000000006</v>
      </c>
      <c r="O51" s="117">
        <f t="shared" si="19"/>
        <v>349.40000000000009</v>
      </c>
      <c r="P51" s="117">
        <f t="shared" si="19"/>
        <v>194.19999999999996</v>
      </c>
      <c r="Q51" s="117">
        <f t="shared" si="19"/>
        <v>705.19999999999993</v>
      </c>
      <c r="R51" s="117">
        <f t="shared" si="19"/>
        <v>149.79999999999998</v>
      </c>
      <c r="S51" s="117">
        <f t="shared" si="19"/>
        <v>730.2</v>
      </c>
      <c r="T51" s="117">
        <f t="shared" si="19"/>
        <v>147.4</v>
      </c>
      <c r="U51" s="117">
        <f t="shared" si="19"/>
        <v>83</v>
      </c>
      <c r="V51" s="117">
        <f t="shared" si="19"/>
        <v>144.60000000000002</v>
      </c>
      <c r="W51" s="117">
        <f t="shared" si="19"/>
        <v>141.6</v>
      </c>
      <c r="X51" s="117">
        <f t="shared" si="19"/>
        <v>1119.2</v>
      </c>
      <c r="Y51" s="117">
        <f t="shared" si="19"/>
        <v>129.80000000000001</v>
      </c>
      <c r="Z51" s="117">
        <f t="shared" si="19"/>
        <v>87.600000000000023</v>
      </c>
      <c r="AA51" s="117">
        <f t="shared" si="19"/>
        <v>1</v>
      </c>
      <c r="AB51" s="117">
        <f t="shared" si="19"/>
        <v>19.199999999999996</v>
      </c>
      <c r="AC51" s="117">
        <f t="shared" si="19"/>
        <v>101.19999999999999</v>
      </c>
      <c r="AD51" s="117">
        <f t="shared" si="19"/>
        <v>504.00000000000006</v>
      </c>
      <c r="AE51" s="117">
        <f t="shared" si="19"/>
        <v>444.4</v>
      </c>
      <c r="AF51" s="16">
        <f t="shared" si="19"/>
        <v>7605</v>
      </c>
      <c r="AG51" s="104"/>
      <c r="AH51" s="170"/>
    </row>
    <row r="52" spans="1:34" x14ac:dyDescent="0.2">
      <c r="A52" s="48"/>
      <c r="B52" s="49"/>
      <c r="C52" s="49"/>
      <c r="D52" s="49" t="s">
        <v>101</v>
      </c>
      <c r="E52" s="49"/>
      <c r="F52" s="49"/>
      <c r="G52" s="49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56"/>
      <c r="AE52" s="62" t="s">
        <v>47</v>
      </c>
      <c r="AF52" s="53"/>
      <c r="AG52" s="57"/>
      <c r="AH52" s="55"/>
    </row>
    <row r="53" spans="1:34" x14ac:dyDescent="0.2">
      <c r="A53" s="48"/>
      <c r="B53" s="50" t="s">
        <v>102</v>
      </c>
      <c r="C53" s="50"/>
      <c r="D53" s="50"/>
      <c r="E53" s="50"/>
      <c r="F53" s="50"/>
      <c r="G53" s="50"/>
      <c r="H53" s="50"/>
      <c r="I53" s="50"/>
      <c r="J53" s="85"/>
      <c r="K53" s="85"/>
      <c r="L53" s="85"/>
      <c r="M53" s="85" t="s">
        <v>45</v>
      </c>
      <c r="N53" s="85"/>
      <c r="O53" s="85"/>
      <c r="P53" s="85"/>
      <c r="Q53" s="85"/>
      <c r="R53" s="85"/>
      <c r="S53" s="85"/>
      <c r="T53" s="143" t="s">
        <v>97</v>
      </c>
      <c r="U53" s="143"/>
      <c r="V53" s="143"/>
      <c r="W53" s="143"/>
      <c r="X53" s="143"/>
      <c r="Y53" s="85"/>
      <c r="Z53" s="85"/>
      <c r="AA53" s="85"/>
      <c r="AB53" s="85"/>
      <c r="AC53" s="85"/>
      <c r="AD53" s="85"/>
      <c r="AE53" s="85"/>
      <c r="AF53" s="53"/>
      <c r="AG53" s="85"/>
      <c r="AH53" s="55"/>
    </row>
    <row r="54" spans="1:34" x14ac:dyDescent="0.2">
      <c r="A54" s="51"/>
      <c r="B54" s="85"/>
      <c r="C54" s="85"/>
      <c r="D54" s="85"/>
      <c r="E54" s="85"/>
      <c r="F54" s="85"/>
      <c r="G54" s="85"/>
      <c r="H54" s="85"/>
      <c r="I54" s="85"/>
      <c r="J54" s="86"/>
      <c r="K54" s="86"/>
      <c r="L54" s="86"/>
      <c r="M54" s="86" t="s">
        <v>46</v>
      </c>
      <c r="N54" s="86"/>
      <c r="O54" s="86"/>
      <c r="P54" s="86"/>
      <c r="Q54" s="85"/>
      <c r="R54" s="85"/>
      <c r="S54" s="85"/>
      <c r="T54" s="144" t="s">
        <v>98</v>
      </c>
      <c r="U54" s="144"/>
      <c r="V54" s="144"/>
      <c r="W54" s="144"/>
      <c r="X54" s="144"/>
      <c r="Y54" s="85"/>
      <c r="Z54" s="85"/>
      <c r="AA54" s="85"/>
      <c r="AB54" s="85"/>
      <c r="AC54" s="85"/>
      <c r="AD54" s="56"/>
      <c r="AE54" s="56"/>
      <c r="AF54" s="53"/>
      <c r="AG54" s="85"/>
      <c r="AH54" s="52"/>
    </row>
    <row r="55" spans="1:34" x14ac:dyDescent="0.2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56"/>
      <c r="AE55" s="56"/>
      <c r="AF55" s="53"/>
      <c r="AG55" s="86"/>
      <c r="AH55" s="52"/>
    </row>
    <row r="56" spans="1:34" x14ac:dyDescent="0.2">
      <c r="A56" s="51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56"/>
      <c r="AF56" s="53"/>
      <c r="AG56" s="57"/>
      <c r="AH56" s="66"/>
    </row>
    <row r="57" spans="1:34" x14ac:dyDescent="0.2">
      <c r="A57" s="51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57"/>
      <c r="AF57" s="53"/>
      <c r="AG57" s="57"/>
      <c r="AH57" s="66"/>
    </row>
    <row r="58" spans="1:34" ht="13.5" thickBot="1" x14ac:dyDescent="0.25">
      <c r="A58" s="63"/>
      <c r="B58" s="64"/>
      <c r="C58" s="64"/>
      <c r="D58" s="64"/>
      <c r="E58" s="64"/>
      <c r="F58" s="64"/>
      <c r="G58" s="64" t="s">
        <v>47</v>
      </c>
      <c r="H58" s="64"/>
      <c r="I58" s="64"/>
      <c r="J58" s="64"/>
      <c r="K58" s="64"/>
      <c r="L58" s="64" t="s">
        <v>47</v>
      </c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5"/>
      <c r="AG58" s="67"/>
      <c r="AH58" s="58" t="s">
        <v>47</v>
      </c>
    </row>
    <row r="61" spans="1:34" x14ac:dyDescent="0.2">
      <c r="G61" s="2" t="s">
        <v>47</v>
      </c>
      <c r="S61" s="2" t="s">
        <v>47</v>
      </c>
      <c r="Z61" s="2" t="s">
        <v>47</v>
      </c>
      <c r="AB61" s="2" t="s">
        <v>47</v>
      </c>
    </row>
    <row r="62" spans="1:34" x14ac:dyDescent="0.2">
      <c r="P62" s="2" t="s">
        <v>47</v>
      </c>
      <c r="Q62" s="2" t="s">
        <v>47</v>
      </c>
      <c r="S62" s="2" t="s">
        <v>47</v>
      </c>
      <c r="T62" s="2" t="s">
        <v>47</v>
      </c>
      <c r="AA62" s="2" t="s">
        <v>47</v>
      </c>
      <c r="AB62" s="2" t="s">
        <v>47</v>
      </c>
      <c r="AD62" s="2" t="s">
        <v>47</v>
      </c>
    </row>
    <row r="63" spans="1:34" x14ac:dyDescent="0.2">
      <c r="J63" s="2" t="s">
        <v>47</v>
      </c>
      <c r="Q63" s="2" t="s">
        <v>47</v>
      </c>
      <c r="R63" s="2" t="s">
        <v>47</v>
      </c>
      <c r="S63" s="2" t="s">
        <v>47</v>
      </c>
      <c r="AA63" s="2" t="s">
        <v>47</v>
      </c>
      <c r="AB63" s="2" t="s">
        <v>47</v>
      </c>
      <c r="AD63" s="2" t="s">
        <v>47</v>
      </c>
    </row>
    <row r="64" spans="1:34" x14ac:dyDescent="0.2">
      <c r="M64" s="2" t="s">
        <v>47</v>
      </c>
      <c r="O64" s="2" t="s">
        <v>47</v>
      </c>
      <c r="R64" s="2" t="s">
        <v>47</v>
      </c>
      <c r="S64" s="2" t="s">
        <v>47</v>
      </c>
      <c r="T64" s="2" t="s">
        <v>47</v>
      </c>
      <c r="W64" s="2" t="s">
        <v>47</v>
      </c>
      <c r="AA64" s="2" t="s">
        <v>47</v>
      </c>
      <c r="AB64" s="2" t="s">
        <v>47</v>
      </c>
      <c r="AC64" s="2" t="s">
        <v>47</v>
      </c>
      <c r="AE64" s="2" t="s">
        <v>47</v>
      </c>
    </row>
    <row r="65" spans="13:35" x14ac:dyDescent="0.2">
      <c r="AB65" s="2" t="s">
        <v>47</v>
      </c>
      <c r="AH65" s="10" t="s">
        <v>47</v>
      </c>
    </row>
    <row r="66" spans="13:35" x14ac:dyDescent="0.2">
      <c r="S66" s="2" t="s">
        <v>47</v>
      </c>
      <c r="T66" s="2" t="s">
        <v>47</v>
      </c>
      <c r="W66" s="2" t="s">
        <v>47</v>
      </c>
      <c r="Z66" s="2" t="s">
        <v>47</v>
      </c>
      <c r="AA66" s="2" t="s">
        <v>47</v>
      </c>
    </row>
    <row r="68" spans="13:35" x14ac:dyDescent="0.2">
      <c r="N68" s="2" t="s">
        <v>47</v>
      </c>
      <c r="AB68" s="2" t="s">
        <v>47</v>
      </c>
      <c r="AC68" s="2" t="s">
        <v>47</v>
      </c>
    </row>
    <row r="69" spans="13:35" x14ac:dyDescent="0.2">
      <c r="M69" s="2" t="s">
        <v>47</v>
      </c>
      <c r="AE69" s="2" t="s">
        <v>47</v>
      </c>
      <c r="AI69" s="13" t="s">
        <v>47</v>
      </c>
    </row>
    <row r="70" spans="13:35" x14ac:dyDescent="0.2">
      <c r="Q70" s="2" t="s">
        <v>47</v>
      </c>
      <c r="AI70" s="13" t="s">
        <v>47</v>
      </c>
    </row>
    <row r="72" spans="13:35" x14ac:dyDescent="0.2">
      <c r="Z72" s="2" t="s">
        <v>47</v>
      </c>
    </row>
  </sheetData>
  <sheetProtection algorithmName="SHA-512" hashValue="Vz9yNA3RlhqACM4mOBUSZMB2lrwQ01n2P2CiTA5nmWzekqynwzmrVak1mx1f9i+tMgwinUymsgJS4pVQrMhYHg==" saltValue="x2n0XoG8MxMEGZmE0tN23Q==" spinCount="100000" sheet="1" objects="1" scenarios="1"/>
  <sortState ref="A5:AI49">
    <sortCondition ref="A5:A49"/>
  </sortState>
  <mergeCells count="36"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H50:AH51"/>
    <mergeCell ref="S3:S4"/>
    <mergeCell ref="T53:X53"/>
    <mergeCell ref="R3:R4"/>
    <mergeCell ref="T54:X54"/>
    <mergeCell ref="V3:V4"/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topLeftCell="A4" zoomScaleNormal="100" workbookViewId="0"/>
  </sheetViews>
  <sheetFormatPr defaultRowHeight="12.75" x14ac:dyDescent="0.2"/>
  <cols>
    <col min="1" max="1" width="30.28515625" customWidth="1"/>
    <col min="2" max="2" width="11.28515625" style="45" customWidth="1"/>
    <col min="3" max="3" width="9.5703125" style="46" customWidth="1"/>
    <col min="4" max="4" width="18.140625" style="45" customWidth="1"/>
    <col min="5" max="5" width="14" style="45" customWidth="1"/>
    <col min="6" max="6" width="10.140625" style="45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20" customFormat="1" ht="42.75" customHeight="1" x14ac:dyDescent="0.2">
      <c r="A1" s="18" t="s">
        <v>221</v>
      </c>
      <c r="B1" s="18" t="s">
        <v>48</v>
      </c>
      <c r="C1" s="18" t="s">
        <v>49</v>
      </c>
      <c r="D1" s="18" t="s">
        <v>50</v>
      </c>
      <c r="E1" s="18" t="s">
        <v>51</v>
      </c>
      <c r="F1" s="18" t="s">
        <v>52</v>
      </c>
      <c r="G1" s="18" t="s">
        <v>53</v>
      </c>
      <c r="H1" s="18" t="s">
        <v>103</v>
      </c>
      <c r="I1" s="18" t="s">
        <v>54</v>
      </c>
      <c r="J1" s="19"/>
      <c r="K1" s="19"/>
      <c r="L1" s="19"/>
      <c r="M1" s="19"/>
    </row>
    <row r="2" spans="1:13" s="25" customFormat="1" x14ac:dyDescent="0.2">
      <c r="A2" s="21" t="s">
        <v>176</v>
      </c>
      <c r="B2" s="21" t="s">
        <v>55</v>
      </c>
      <c r="C2" s="22" t="s">
        <v>56</v>
      </c>
      <c r="D2" s="22">
        <v>-20.444199999999999</v>
      </c>
      <c r="E2" s="22">
        <v>-52.875599999999999</v>
      </c>
      <c r="F2" s="22">
        <v>388</v>
      </c>
      <c r="G2" s="23">
        <v>40405</v>
      </c>
      <c r="H2" s="24">
        <v>1</v>
      </c>
      <c r="I2" s="22" t="s">
        <v>57</v>
      </c>
      <c r="J2" s="19"/>
      <c r="K2" s="19"/>
      <c r="L2" s="19"/>
      <c r="M2" s="19"/>
    </row>
    <row r="3" spans="1:13" ht="12.75" customHeight="1" x14ac:dyDescent="0.2">
      <c r="A3" s="21" t="s">
        <v>177</v>
      </c>
      <c r="B3" s="21" t="s">
        <v>55</v>
      </c>
      <c r="C3" s="22" t="s">
        <v>58</v>
      </c>
      <c r="D3" s="24">
        <v>-23.002500000000001</v>
      </c>
      <c r="E3" s="24">
        <v>-55.3294</v>
      </c>
      <c r="F3" s="24">
        <v>431</v>
      </c>
      <c r="G3" s="26">
        <v>39611</v>
      </c>
      <c r="H3" s="24">
        <v>1</v>
      </c>
      <c r="I3" s="22" t="s">
        <v>59</v>
      </c>
      <c r="J3" s="27"/>
      <c r="K3" s="27"/>
      <c r="L3" s="27"/>
      <c r="M3" s="27"/>
    </row>
    <row r="4" spans="1:13" x14ac:dyDescent="0.2">
      <c r="A4" s="21" t="s">
        <v>178</v>
      </c>
      <c r="B4" s="21" t="s">
        <v>55</v>
      </c>
      <c r="C4" s="22" t="s">
        <v>60</v>
      </c>
      <c r="D4" s="28">
        <v>-20.4756</v>
      </c>
      <c r="E4" s="28">
        <v>-55.783900000000003</v>
      </c>
      <c r="F4" s="28">
        <v>155</v>
      </c>
      <c r="G4" s="26">
        <v>39022</v>
      </c>
      <c r="H4" s="24">
        <v>1</v>
      </c>
      <c r="I4" s="22" t="s">
        <v>61</v>
      </c>
      <c r="J4" s="27"/>
      <c r="K4" s="27"/>
      <c r="L4" s="27"/>
      <c r="M4" s="27"/>
    </row>
    <row r="5" spans="1:13" ht="14.25" customHeight="1" x14ac:dyDescent="0.2">
      <c r="A5" s="21" t="s">
        <v>179</v>
      </c>
      <c r="B5" s="21" t="s">
        <v>105</v>
      </c>
      <c r="C5" s="22" t="s">
        <v>106</v>
      </c>
      <c r="D5" s="72">
        <v>-11148083</v>
      </c>
      <c r="E5" s="73">
        <v>-53763736</v>
      </c>
      <c r="F5" s="28">
        <v>347</v>
      </c>
      <c r="G5" s="26">
        <v>43199</v>
      </c>
      <c r="H5" s="24">
        <v>1</v>
      </c>
      <c r="I5" s="22" t="s">
        <v>107</v>
      </c>
      <c r="J5" s="27"/>
      <c r="K5" s="27"/>
      <c r="L5" s="27"/>
      <c r="M5" s="27"/>
    </row>
    <row r="6" spans="1:13" ht="14.25" customHeight="1" x14ac:dyDescent="0.2">
      <c r="A6" s="21" t="s">
        <v>180</v>
      </c>
      <c r="B6" s="21" t="s">
        <v>105</v>
      </c>
      <c r="C6" s="22" t="s">
        <v>108</v>
      </c>
      <c r="D6" s="73">
        <v>-22955028</v>
      </c>
      <c r="E6" s="73">
        <v>-55626001</v>
      </c>
      <c r="F6" s="28">
        <v>605</v>
      </c>
      <c r="G6" s="26">
        <v>43203</v>
      </c>
      <c r="H6" s="24">
        <v>1</v>
      </c>
      <c r="I6" s="22" t="s">
        <v>109</v>
      </c>
      <c r="J6" s="27"/>
      <c r="K6" s="27"/>
      <c r="L6" s="27"/>
      <c r="M6" s="27"/>
    </row>
    <row r="7" spans="1:13" s="30" customFormat="1" x14ac:dyDescent="0.2">
      <c r="A7" s="21" t="s">
        <v>181</v>
      </c>
      <c r="B7" s="21" t="s">
        <v>55</v>
      </c>
      <c r="C7" s="22" t="s">
        <v>62</v>
      </c>
      <c r="D7" s="28">
        <v>-22.1008</v>
      </c>
      <c r="E7" s="28">
        <v>-56.54</v>
      </c>
      <c r="F7" s="28">
        <v>208</v>
      </c>
      <c r="G7" s="26">
        <v>40764</v>
      </c>
      <c r="H7" s="24">
        <v>1</v>
      </c>
      <c r="I7" s="29" t="s">
        <v>63</v>
      </c>
      <c r="J7" s="27"/>
      <c r="K7" s="27"/>
      <c r="L7" s="27"/>
      <c r="M7" s="27"/>
    </row>
    <row r="8" spans="1:13" s="30" customFormat="1" x14ac:dyDescent="0.2">
      <c r="A8" s="21" t="s">
        <v>182</v>
      </c>
      <c r="B8" s="21" t="s">
        <v>55</v>
      </c>
      <c r="C8" s="22" t="s">
        <v>65</v>
      </c>
      <c r="D8" s="28">
        <v>-21.7514</v>
      </c>
      <c r="E8" s="28">
        <v>-52.470599999999997</v>
      </c>
      <c r="F8" s="28">
        <v>387</v>
      </c>
      <c r="G8" s="26">
        <v>41354</v>
      </c>
      <c r="H8" s="24">
        <v>1</v>
      </c>
      <c r="I8" s="29" t="s">
        <v>110</v>
      </c>
      <c r="J8" s="27"/>
      <c r="K8" s="27"/>
      <c r="L8" s="27"/>
      <c r="M8" s="27"/>
    </row>
    <row r="9" spans="1:13" s="30" customFormat="1" x14ac:dyDescent="0.2">
      <c r="A9" s="21" t="s">
        <v>183</v>
      </c>
      <c r="B9" s="21" t="s">
        <v>105</v>
      </c>
      <c r="C9" s="22" t="s">
        <v>112</v>
      </c>
      <c r="D9" s="73">
        <v>-19945539</v>
      </c>
      <c r="E9" s="73">
        <v>-54368533</v>
      </c>
      <c r="F9" s="28">
        <v>624</v>
      </c>
      <c r="G9" s="26">
        <v>43129</v>
      </c>
      <c r="H9" s="24">
        <v>1</v>
      </c>
      <c r="I9" s="29" t="s">
        <v>113</v>
      </c>
      <c r="J9" s="27"/>
      <c r="K9" s="27"/>
      <c r="L9" s="27"/>
      <c r="M9" s="27"/>
    </row>
    <row r="10" spans="1:13" s="30" customFormat="1" x14ac:dyDescent="0.2">
      <c r="A10" s="21" t="s">
        <v>184</v>
      </c>
      <c r="B10" s="21" t="s">
        <v>105</v>
      </c>
      <c r="C10" s="22" t="s">
        <v>115</v>
      </c>
      <c r="D10" s="73">
        <v>-21246756</v>
      </c>
      <c r="E10" s="73">
        <v>-564560442</v>
      </c>
      <c r="F10" s="28">
        <v>329</v>
      </c>
      <c r="G10" s="26" t="s">
        <v>116</v>
      </c>
      <c r="H10" s="24">
        <v>1</v>
      </c>
      <c r="I10" s="29" t="s">
        <v>117</v>
      </c>
      <c r="J10" s="27"/>
      <c r="K10" s="27"/>
      <c r="L10" s="27"/>
      <c r="M10" s="27"/>
    </row>
    <row r="11" spans="1:13" s="30" customFormat="1" x14ac:dyDescent="0.2">
      <c r="A11" s="21" t="s">
        <v>185</v>
      </c>
      <c r="B11" s="21" t="s">
        <v>105</v>
      </c>
      <c r="C11" s="22" t="s">
        <v>119</v>
      </c>
      <c r="D11" s="73">
        <v>-21298278</v>
      </c>
      <c r="E11" s="73">
        <v>-52068917</v>
      </c>
      <c r="F11" s="28">
        <v>345</v>
      </c>
      <c r="G11" s="26">
        <v>43196</v>
      </c>
      <c r="H11" s="24">
        <v>1</v>
      </c>
      <c r="I11" s="29" t="s">
        <v>120</v>
      </c>
      <c r="J11" s="27"/>
      <c r="K11" s="27"/>
      <c r="L11" s="27"/>
      <c r="M11" s="27"/>
    </row>
    <row r="12" spans="1:13" s="30" customFormat="1" x14ac:dyDescent="0.2">
      <c r="A12" s="21" t="s">
        <v>186</v>
      </c>
      <c r="B12" s="21" t="s">
        <v>105</v>
      </c>
      <c r="C12" s="22" t="s">
        <v>122</v>
      </c>
      <c r="D12" s="73">
        <v>-22657056</v>
      </c>
      <c r="E12" s="73">
        <v>-54819306</v>
      </c>
      <c r="F12" s="28">
        <v>456</v>
      </c>
      <c r="G12" s="26">
        <v>43165</v>
      </c>
      <c r="H12" s="24">
        <v>1</v>
      </c>
      <c r="I12" s="29" t="s">
        <v>123</v>
      </c>
      <c r="J12" s="27"/>
      <c r="K12" s="27"/>
      <c r="L12" s="27"/>
      <c r="M12" s="27"/>
    </row>
    <row r="13" spans="1:13" s="82" customFormat="1" ht="15" x14ac:dyDescent="0.25">
      <c r="A13" s="74" t="s">
        <v>187</v>
      </c>
      <c r="B13" s="74" t="s">
        <v>105</v>
      </c>
      <c r="C13" s="75" t="s">
        <v>124</v>
      </c>
      <c r="D13" s="76">
        <v>-19587528</v>
      </c>
      <c r="E13" s="76">
        <v>-54030083</v>
      </c>
      <c r="F13" s="77">
        <v>540</v>
      </c>
      <c r="G13" s="78">
        <v>43206</v>
      </c>
      <c r="H13" s="79">
        <v>1</v>
      </c>
      <c r="I13" s="80" t="s">
        <v>125</v>
      </c>
      <c r="J13" s="81"/>
      <c r="K13" s="81"/>
      <c r="L13" s="81"/>
      <c r="M13" s="81"/>
    </row>
    <row r="14" spans="1:13" x14ac:dyDescent="0.2">
      <c r="A14" s="21" t="s">
        <v>188</v>
      </c>
      <c r="B14" s="21" t="s">
        <v>55</v>
      </c>
      <c r="C14" s="22" t="s">
        <v>126</v>
      </c>
      <c r="D14" s="28">
        <v>-20.45</v>
      </c>
      <c r="E14" s="28">
        <v>-54.616599999999998</v>
      </c>
      <c r="F14" s="28">
        <v>530</v>
      </c>
      <c r="G14" s="26">
        <v>37145</v>
      </c>
      <c r="H14" s="24">
        <v>1</v>
      </c>
      <c r="I14" s="22" t="s">
        <v>66</v>
      </c>
      <c r="J14" s="27"/>
      <c r="K14" s="27"/>
      <c r="L14" s="27"/>
      <c r="M14" s="27"/>
    </row>
    <row r="15" spans="1:13" x14ac:dyDescent="0.2">
      <c r="A15" s="21" t="s">
        <v>189</v>
      </c>
      <c r="B15" s="21" t="s">
        <v>55</v>
      </c>
      <c r="C15" s="22" t="s">
        <v>127</v>
      </c>
      <c r="D15" s="24">
        <v>-19.122499999999999</v>
      </c>
      <c r="E15" s="24">
        <v>-51.720799999999997</v>
      </c>
      <c r="F15" s="28">
        <v>516</v>
      </c>
      <c r="G15" s="26">
        <v>39515</v>
      </c>
      <c r="H15" s="24">
        <v>1</v>
      </c>
      <c r="I15" s="22" t="s">
        <v>67</v>
      </c>
      <c r="J15" s="27"/>
      <c r="K15" s="27"/>
      <c r="L15" s="27" t="s">
        <v>47</v>
      </c>
      <c r="M15" s="27"/>
    </row>
    <row r="16" spans="1:13" x14ac:dyDescent="0.2">
      <c r="A16" s="21" t="s">
        <v>190</v>
      </c>
      <c r="B16" s="21" t="s">
        <v>55</v>
      </c>
      <c r="C16" s="22" t="s">
        <v>128</v>
      </c>
      <c r="D16" s="28">
        <v>-18.802199999999999</v>
      </c>
      <c r="E16" s="28">
        <v>-52.602800000000002</v>
      </c>
      <c r="F16" s="28">
        <v>818</v>
      </c>
      <c r="G16" s="26">
        <v>39070</v>
      </c>
      <c r="H16" s="24">
        <v>1</v>
      </c>
      <c r="I16" s="22" t="s">
        <v>99</v>
      </c>
      <c r="J16" s="27"/>
      <c r="K16" s="27"/>
      <c r="L16" s="27"/>
      <c r="M16" s="27"/>
    </row>
    <row r="17" spans="1:13" ht="13.5" customHeight="1" x14ac:dyDescent="0.2">
      <c r="A17" s="21" t="s">
        <v>191</v>
      </c>
      <c r="B17" s="21" t="s">
        <v>55</v>
      </c>
      <c r="C17" s="22" t="s">
        <v>129</v>
      </c>
      <c r="D17" s="28">
        <v>-18.996700000000001</v>
      </c>
      <c r="E17" s="28">
        <v>-57.637500000000003</v>
      </c>
      <c r="F17" s="28">
        <v>126</v>
      </c>
      <c r="G17" s="26">
        <v>39017</v>
      </c>
      <c r="H17" s="24">
        <v>1</v>
      </c>
      <c r="I17" s="22" t="s">
        <v>68</v>
      </c>
      <c r="J17" s="27"/>
      <c r="K17" s="27"/>
      <c r="L17" s="27"/>
      <c r="M17" s="27"/>
    </row>
    <row r="18" spans="1:13" ht="13.5" customHeight="1" x14ac:dyDescent="0.2">
      <c r="A18" s="21" t="s">
        <v>192</v>
      </c>
      <c r="B18" s="21" t="s">
        <v>55</v>
      </c>
      <c r="C18" s="22" t="s">
        <v>130</v>
      </c>
      <c r="D18" s="28">
        <v>-18.4922</v>
      </c>
      <c r="E18" s="28">
        <v>-53.167200000000001</v>
      </c>
      <c r="F18" s="28">
        <v>730</v>
      </c>
      <c r="G18" s="26">
        <v>41247</v>
      </c>
      <c r="H18" s="24">
        <v>1</v>
      </c>
      <c r="I18" s="29" t="s">
        <v>69</v>
      </c>
      <c r="J18" s="27"/>
      <c r="K18" s="27"/>
      <c r="L18" s="27" t="s">
        <v>47</v>
      </c>
      <c r="M18" s="27"/>
    </row>
    <row r="19" spans="1:13" x14ac:dyDescent="0.2">
      <c r="A19" s="21" t="s">
        <v>193</v>
      </c>
      <c r="B19" s="21" t="s">
        <v>55</v>
      </c>
      <c r="C19" s="22" t="s">
        <v>131</v>
      </c>
      <c r="D19" s="28">
        <v>-18.304400000000001</v>
      </c>
      <c r="E19" s="28">
        <v>-54.440899999999999</v>
      </c>
      <c r="F19" s="28">
        <v>252</v>
      </c>
      <c r="G19" s="26">
        <v>39028</v>
      </c>
      <c r="H19" s="24">
        <v>1</v>
      </c>
      <c r="I19" s="22" t="s">
        <v>70</v>
      </c>
      <c r="J19" s="27"/>
      <c r="K19" s="27"/>
      <c r="L19" s="27" t="s">
        <v>47</v>
      </c>
      <c r="M19" s="27"/>
    </row>
    <row r="20" spans="1:13" x14ac:dyDescent="0.2">
      <c r="A20" s="21" t="s">
        <v>194</v>
      </c>
      <c r="B20" s="21" t="s">
        <v>55</v>
      </c>
      <c r="C20" s="22" t="s">
        <v>132</v>
      </c>
      <c r="D20" s="28">
        <v>-22.193899999999999</v>
      </c>
      <c r="E20" s="31">
        <v>-54.9114</v>
      </c>
      <c r="F20" s="28">
        <v>469</v>
      </c>
      <c r="G20" s="26">
        <v>39011</v>
      </c>
      <c r="H20" s="24">
        <v>1</v>
      </c>
      <c r="I20" s="22" t="s">
        <v>71</v>
      </c>
      <c r="J20" s="27"/>
      <c r="K20" s="27"/>
      <c r="L20" s="27"/>
      <c r="M20" s="27"/>
    </row>
    <row r="21" spans="1:13" x14ac:dyDescent="0.2">
      <c r="A21" s="21" t="s">
        <v>195</v>
      </c>
      <c r="B21" s="21" t="s">
        <v>105</v>
      </c>
      <c r="C21" s="22" t="s">
        <v>133</v>
      </c>
      <c r="D21" s="73">
        <v>-22308694</v>
      </c>
      <c r="E21" s="83">
        <v>-54325833</v>
      </c>
      <c r="F21" s="28">
        <v>340</v>
      </c>
      <c r="G21" s="26">
        <v>43159</v>
      </c>
      <c r="H21" s="24">
        <v>1</v>
      </c>
      <c r="I21" s="22" t="s">
        <v>134</v>
      </c>
      <c r="J21" s="27"/>
      <c r="K21" s="27"/>
      <c r="L21" s="27"/>
      <c r="M21" s="27" t="s">
        <v>47</v>
      </c>
    </row>
    <row r="22" spans="1:13" ht="25.5" x14ac:dyDescent="0.2">
      <c r="A22" s="21" t="s">
        <v>196</v>
      </c>
      <c r="B22" s="21" t="s">
        <v>105</v>
      </c>
      <c r="C22" s="22" t="s">
        <v>135</v>
      </c>
      <c r="D22" s="73">
        <v>-23644881</v>
      </c>
      <c r="E22" s="83">
        <v>-54570289</v>
      </c>
      <c r="F22" s="28">
        <v>319</v>
      </c>
      <c r="G22" s="26">
        <v>43204</v>
      </c>
      <c r="H22" s="24">
        <v>1</v>
      </c>
      <c r="I22" s="22" t="s">
        <v>136</v>
      </c>
      <c r="J22" s="27"/>
      <c r="K22" s="27"/>
      <c r="L22" s="27"/>
      <c r="M22" s="27"/>
    </row>
    <row r="23" spans="1:13" x14ac:dyDescent="0.2">
      <c r="A23" s="21" t="s">
        <v>197</v>
      </c>
      <c r="B23" s="21" t="s">
        <v>105</v>
      </c>
      <c r="C23" s="22" t="s">
        <v>137</v>
      </c>
      <c r="D23" s="73">
        <v>-22092833</v>
      </c>
      <c r="E23" s="83">
        <v>-54798833</v>
      </c>
      <c r="F23" s="28">
        <v>360</v>
      </c>
      <c r="G23" s="26">
        <v>43157</v>
      </c>
      <c r="H23" s="24">
        <v>1</v>
      </c>
      <c r="I23" s="22" t="s">
        <v>138</v>
      </c>
      <c r="J23" s="27"/>
      <c r="K23" s="27"/>
      <c r="L23" s="27"/>
      <c r="M23" s="27"/>
    </row>
    <row r="24" spans="1:13" x14ac:dyDescent="0.2">
      <c r="A24" s="21" t="s">
        <v>198</v>
      </c>
      <c r="B24" s="21" t="s">
        <v>55</v>
      </c>
      <c r="C24" s="22" t="s">
        <v>72</v>
      </c>
      <c r="D24" s="24">
        <v>-23.449400000000001</v>
      </c>
      <c r="E24" s="24">
        <v>-54.181699999999999</v>
      </c>
      <c r="F24" s="24">
        <v>336</v>
      </c>
      <c r="G24" s="26">
        <v>39598</v>
      </c>
      <c r="H24" s="24">
        <v>1</v>
      </c>
      <c r="I24" s="22" t="s">
        <v>73</v>
      </c>
      <c r="J24" s="27"/>
      <c r="K24" s="27"/>
      <c r="L24" s="27" t="s">
        <v>47</v>
      </c>
      <c r="M24" s="27" t="s">
        <v>47</v>
      </c>
    </row>
    <row r="25" spans="1:13" x14ac:dyDescent="0.2">
      <c r="A25" s="21" t="s">
        <v>199</v>
      </c>
      <c r="B25" s="21" t="s">
        <v>55</v>
      </c>
      <c r="C25" s="22" t="s">
        <v>74</v>
      </c>
      <c r="D25" s="28">
        <v>-22.3</v>
      </c>
      <c r="E25" s="28">
        <v>-53.816600000000001</v>
      </c>
      <c r="F25" s="28">
        <v>373.29</v>
      </c>
      <c r="G25" s="26">
        <v>37662</v>
      </c>
      <c r="H25" s="24">
        <v>1</v>
      </c>
      <c r="I25" s="22" t="s">
        <v>75</v>
      </c>
      <c r="J25" s="27"/>
      <c r="K25" s="27"/>
      <c r="L25" s="27" t="s">
        <v>47</v>
      </c>
      <c r="M25" s="27"/>
    </row>
    <row r="26" spans="1:13" s="30" customFormat="1" x14ac:dyDescent="0.2">
      <c r="A26" s="21" t="s">
        <v>200</v>
      </c>
      <c r="B26" s="21" t="s">
        <v>55</v>
      </c>
      <c r="C26" s="22" t="s">
        <v>76</v>
      </c>
      <c r="D26" s="28">
        <v>-21.478200000000001</v>
      </c>
      <c r="E26" s="28">
        <v>-56.136899999999997</v>
      </c>
      <c r="F26" s="28">
        <v>249</v>
      </c>
      <c r="G26" s="26">
        <v>40759</v>
      </c>
      <c r="H26" s="24">
        <v>1</v>
      </c>
      <c r="I26" s="29" t="s">
        <v>77</v>
      </c>
      <c r="J26" s="27"/>
      <c r="K26" s="27"/>
      <c r="L26" s="27"/>
      <c r="M26" s="27"/>
    </row>
    <row r="27" spans="1:13" x14ac:dyDescent="0.2">
      <c r="A27" s="21" t="s">
        <v>201</v>
      </c>
      <c r="B27" s="21" t="s">
        <v>55</v>
      </c>
      <c r="C27" s="22" t="s">
        <v>78</v>
      </c>
      <c r="D27" s="24">
        <v>-22.857199999999999</v>
      </c>
      <c r="E27" s="24">
        <v>-54.605600000000003</v>
      </c>
      <c r="F27" s="24">
        <v>379</v>
      </c>
      <c r="G27" s="26">
        <v>39617</v>
      </c>
      <c r="H27" s="24">
        <v>1</v>
      </c>
      <c r="I27" s="22" t="s">
        <v>79</v>
      </c>
      <c r="J27" s="27"/>
      <c r="K27" s="27"/>
      <c r="L27" s="27"/>
      <c r="M27" s="27"/>
    </row>
    <row r="28" spans="1:13" x14ac:dyDescent="0.2">
      <c r="A28" s="21" t="s">
        <v>202</v>
      </c>
      <c r="B28" s="21" t="s">
        <v>105</v>
      </c>
      <c r="C28" s="22" t="s">
        <v>139</v>
      </c>
      <c r="D28" s="73">
        <v>-22575389</v>
      </c>
      <c r="E28" s="73">
        <v>-55160833</v>
      </c>
      <c r="F28" s="24">
        <v>499</v>
      </c>
      <c r="G28" s="26">
        <v>43166</v>
      </c>
      <c r="H28" s="24">
        <v>1</v>
      </c>
      <c r="I28" s="22" t="s">
        <v>140</v>
      </c>
      <c r="J28" s="27"/>
      <c r="K28" s="27"/>
      <c r="L28" s="27"/>
      <c r="M28" s="27"/>
    </row>
    <row r="29" spans="1:13" ht="12.75" customHeight="1" x14ac:dyDescent="0.2">
      <c r="A29" s="21" t="s">
        <v>203</v>
      </c>
      <c r="B29" s="21" t="s">
        <v>55</v>
      </c>
      <c r="C29" s="22" t="s">
        <v>141</v>
      </c>
      <c r="D29" s="28">
        <v>-21.609200000000001</v>
      </c>
      <c r="E29" s="28">
        <v>-55.177799999999998</v>
      </c>
      <c r="F29" s="28">
        <v>401</v>
      </c>
      <c r="G29" s="26">
        <v>39065</v>
      </c>
      <c r="H29" s="24">
        <v>1</v>
      </c>
      <c r="I29" s="22" t="s">
        <v>80</v>
      </c>
      <c r="J29" s="27"/>
      <c r="K29" s="27"/>
      <c r="L29" s="27"/>
      <c r="M29" s="27"/>
    </row>
    <row r="30" spans="1:13" ht="12.75" customHeight="1" x14ac:dyDescent="0.2">
      <c r="A30" s="21" t="s">
        <v>204</v>
      </c>
      <c r="B30" s="21" t="s">
        <v>105</v>
      </c>
      <c r="C30" s="22" t="s">
        <v>142</v>
      </c>
      <c r="D30" s="73">
        <v>-21450972</v>
      </c>
      <c r="E30" s="73">
        <v>-54341972</v>
      </c>
      <c r="F30" s="28">
        <v>500</v>
      </c>
      <c r="G30" s="26">
        <v>43153</v>
      </c>
      <c r="H30" s="24">
        <v>1</v>
      </c>
      <c r="I30" s="22" t="s">
        <v>143</v>
      </c>
      <c r="J30" s="27"/>
      <c r="K30" s="27"/>
      <c r="L30" s="27"/>
      <c r="M30" s="27"/>
    </row>
    <row r="31" spans="1:13" ht="12.75" customHeight="1" x14ac:dyDescent="0.2">
      <c r="A31" s="21" t="s">
        <v>205</v>
      </c>
      <c r="B31" s="21" t="s">
        <v>105</v>
      </c>
      <c r="C31" s="22" t="s">
        <v>145</v>
      </c>
      <c r="D31" s="73">
        <v>-22078528</v>
      </c>
      <c r="E31" s="73">
        <v>-53465889</v>
      </c>
      <c r="F31" s="28">
        <v>372</v>
      </c>
      <c r="G31" s="26">
        <v>43199</v>
      </c>
      <c r="H31" s="24">
        <v>1</v>
      </c>
      <c r="I31" s="22" t="s">
        <v>146</v>
      </c>
      <c r="J31" s="27"/>
      <c r="K31" s="27"/>
      <c r="L31" s="27"/>
      <c r="M31" s="27"/>
    </row>
    <row r="32" spans="1:13" s="30" customFormat="1" x14ac:dyDescent="0.2">
      <c r="A32" s="21" t="s">
        <v>206</v>
      </c>
      <c r="B32" s="21" t="s">
        <v>55</v>
      </c>
      <c r="C32" s="22" t="s">
        <v>147</v>
      </c>
      <c r="D32" s="28">
        <v>-20.395600000000002</v>
      </c>
      <c r="E32" s="28">
        <v>-56.431699999999999</v>
      </c>
      <c r="F32" s="28">
        <v>140</v>
      </c>
      <c r="G32" s="26">
        <v>39023</v>
      </c>
      <c r="H32" s="24">
        <v>1</v>
      </c>
      <c r="I32" s="22" t="s">
        <v>81</v>
      </c>
      <c r="J32" s="27"/>
      <c r="K32" s="27"/>
      <c r="L32" s="27"/>
      <c r="M32" s="27" t="s">
        <v>47</v>
      </c>
    </row>
    <row r="33" spans="1:13" x14ac:dyDescent="0.2">
      <c r="A33" s="21" t="s">
        <v>207</v>
      </c>
      <c r="B33" s="21" t="s">
        <v>55</v>
      </c>
      <c r="C33" s="22" t="s">
        <v>148</v>
      </c>
      <c r="D33" s="28">
        <v>-18.988900000000001</v>
      </c>
      <c r="E33" s="28">
        <v>-56.623100000000001</v>
      </c>
      <c r="F33" s="28">
        <v>104</v>
      </c>
      <c r="G33" s="26">
        <v>38932</v>
      </c>
      <c r="H33" s="24">
        <v>1</v>
      </c>
      <c r="I33" s="22" t="s">
        <v>82</v>
      </c>
      <c r="J33" s="27"/>
      <c r="K33" s="27"/>
      <c r="L33" s="27"/>
      <c r="M33" s="27"/>
    </row>
    <row r="34" spans="1:13" s="30" customFormat="1" x14ac:dyDescent="0.2">
      <c r="A34" s="21" t="s">
        <v>208</v>
      </c>
      <c r="B34" s="21" t="s">
        <v>55</v>
      </c>
      <c r="C34" s="22" t="s">
        <v>149</v>
      </c>
      <c r="D34" s="28">
        <v>-19.414300000000001</v>
      </c>
      <c r="E34" s="28">
        <v>-51.1053</v>
      </c>
      <c r="F34" s="28">
        <v>424</v>
      </c>
      <c r="G34" s="26" t="s">
        <v>83</v>
      </c>
      <c r="H34" s="24">
        <v>1</v>
      </c>
      <c r="I34" s="22" t="s">
        <v>84</v>
      </c>
      <c r="J34" s="27"/>
      <c r="K34" s="27"/>
      <c r="L34" s="27"/>
      <c r="M34" s="27"/>
    </row>
    <row r="35" spans="1:13" s="30" customFormat="1" x14ac:dyDescent="0.2">
      <c r="A35" s="21" t="s">
        <v>209</v>
      </c>
      <c r="B35" s="21" t="s">
        <v>105</v>
      </c>
      <c r="C35" s="22" t="s">
        <v>150</v>
      </c>
      <c r="D35" s="73">
        <v>-18072711</v>
      </c>
      <c r="E35" s="73">
        <v>-54548811</v>
      </c>
      <c r="F35" s="28">
        <v>251</v>
      </c>
      <c r="G35" s="26">
        <v>43133</v>
      </c>
      <c r="H35" s="24">
        <v>1</v>
      </c>
      <c r="I35" s="22" t="s">
        <v>151</v>
      </c>
      <c r="J35" s="27"/>
      <c r="K35" s="27"/>
      <c r="L35" s="27"/>
      <c r="M35" s="27" t="s">
        <v>47</v>
      </c>
    </row>
    <row r="36" spans="1:13" x14ac:dyDescent="0.2">
      <c r="A36" s="21" t="s">
        <v>210</v>
      </c>
      <c r="B36" s="21" t="s">
        <v>55</v>
      </c>
      <c r="C36" s="22" t="s">
        <v>152</v>
      </c>
      <c r="D36" s="28">
        <v>-22.533300000000001</v>
      </c>
      <c r="E36" s="28">
        <v>-55.533299999999997</v>
      </c>
      <c r="F36" s="28">
        <v>650</v>
      </c>
      <c r="G36" s="26">
        <v>37140</v>
      </c>
      <c r="H36" s="24">
        <v>1</v>
      </c>
      <c r="I36" s="22" t="s">
        <v>85</v>
      </c>
      <c r="J36" s="27"/>
      <c r="K36" s="27"/>
      <c r="L36" s="27"/>
      <c r="M36" s="27"/>
    </row>
    <row r="37" spans="1:13" x14ac:dyDescent="0.2">
      <c r="A37" s="21" t="s">
        <v>211</v>
      </c>
      <c r="B37" s="21" t="s">
        <v>55</v>
      </c>
      <c r="C37" s="22" t="s">
        <v>153</v>
      </c>
      <c r="D37" s="28">
        <v>-21.7058</v>
      </c>
      <c r="E37" s="28">
        <v>-57.5533</v>
      </c>
      <c r="F37" s="28">
        <v>85</v>
      </c>
      <c r="G37" s="26">
        <v>39014</v>
      </c>
      <c r="H37" s="24">
        <v>1</v>
      </c>
      <c r="I37" s="22" t="s">
        <v>86</v>
      </c>
      <c r="J37" s="27"/>
      <c r="K37" s="27"/>
      <c r="L37" s="27"/>
      <c r="M37" s="27"/>
    </row>
    <row r="38" spans="1:13" s="30" customFormat="1" x14ac:dyDescent="0.2">
      <c r="A38" s="21" t="s">
        <v>212</v>
      </c>
      <c r="B38" s="21" t="s">
        <v>55</v>
      </c>
      <c r="C38" s="22" t="s">
        <v>154</v>
      </c>
      <c r="D38" s="28">
        <v>-19.420100000000001</v>
      </c>
      <c r="E38" s="28">
        <v>-54.553100000000001</v>
      </c>
      <c r="F38" s="28">
        <v>647</v>
      </c>
      <c r="G38" s="26">
        <v>39067</v>
      </c>
      <c r="H38" s="24">
        <v>1</v>
      </c>
      <c r="I38" s="22" t="s">
        <v>100</v>
      </c>
      <c r="J38" s="27"/>
      <c r="K38" s="27"/>
      <c r="L38" s="27"/>
      <c r="M38" s="27"/>
    </row>
    <row r="39" spans="1:13" s="30" customFormat="1" x14ac:dyDescent="0.2">
      <c r="A39" s="21" t="s">
        <v>213</v>
      </c>
      <c r="B39" s="21" t="s">
        <v>105</v>
      </c>
      <c r="C39" s="22" t="s">
        <v>155</v>
      </c>
      <c r="D39" s="73">
        <v>-20466094</v>
      </c>
      <c r="E39" s="73">
        <v>-53763028</v>
      </c>
      <c r="F39" s="28">
        <v>442</v>
      </c>
      <c r="G39" s="26">
        <v>43118</v>
      </c>
      <c r="H39" s="24">
        <v>1</v>
      </c>
      <c r="I39" s="22"/>
      <c r="J39" s="27"/>
      <c r="K39" s="27"/>
      <c r="L39" s="27"/>
      <c r="M39" s="27"/>
    </row>
    <row r="40" spans="1:13" x14ac:dyDescent="0.2">
      <c r="A40" s="21" t="s">
        <v>214</v>
      </c>
      <c r="B40" s="21" t="s">
        <v>55</v>
      </c>
      <c r="C40" s="22" t="s">
        <v>156</v>
      </c>
      <c r="D40" s="24">
        <v>-21.774999999999999</v>
      </c>
      <c r="E40" s="24">
        <v>-54.528100000000002</v>
      </c>
      <c r="F40" s="24">
        <v>329</v>
      </c>
      <c r="G40" s="26">
        <v>39625</v>
      </c>
      <c r="H40" s="24">
        <v>1</v>
      </c>
      <c r="I40" s="22" t="s">
        <v>87</v>
      </c>
      <c r="J40" s="27"/>
      <c r="K40" s="27"/>
      <c r="L40" s="27"/>
      <c r="M40" s="27" t="s">
        <v>47</v>
      </c>
    </row>
    <row r="41" spans="1:13" s="35" customFormat="1" ht="15" customHeight="1" x14ac:dyDescent="0.2">
      <c r="A41" s="32" t="s">
        <v>215</v>
      </c>
      <c r="B41" s="32" t="s">
        <v>105</v>
      </c>
      <c r="C41" s="22" t="s">
        <v>158</v>
      </c>
      <c r="D41" s="84">
        <v>-21305889</v>
      </c>
      <c r="E41" s="84">
        <v>-52820375</v>
      </c>
      <c r="F41" s="33">
        <v>383</v>
      </c>
      <c r="G41" s="23">
        <v>43209</v>
      </c>
      <c r="H41" s="22">
        <v>1</v>
      </c>
      <c r="I41" s="32" t="s">
        <v>159</v>
      </c>
      <c r="J41" s="34"/>
      <c r="K41" s="34"/>
      <c r="L41" s="34"/>
      <c r="M41" s="34"/>
    </row>
    <row r="42" spans="1:13" s="35" customFormat="1" ht="15" customHeight="1" x14ac:dyDescent="0.2">
      <c r="A42" s="32" t="s">
        <v>216</v>
      </c>
      <c r="B42" s="32" t="s">
        <v>55</v>
      </c>
      <c r="C42" s="22" t="s">
        <v>160</v>
      </c>
      <c r="D42" s="84">
        <v>-20981633</v>
      </c>
      <c r="E42" s="33">
        <v>-54.971899999999998</v>
      </c>
      <c r="F42" s="33">
        <v>464</v>
      </c>
      <c r="G42" s="23" t="s">
        <v>88</v>
      </c>
      <c r="H42" s="22">
        <v>1</v>
      </c>
      <c r="I42" s="32" t="s">
        <v>89</v>
      </c>
      <c r="J42" s="34"/>
      <c r="K42" s="34"/>
      <c r="L42" s="34"/>
      <c r="M42" s="34"/>
    </row>
    <row r="43" spans="1:13" s="30" customFormat="1" x14ac:dyDescent="0.2">
      <c r="A43" s="21" t="s">
        <v>217</v>
      </c>
      <c r="B43" s="21" t="s">
        <v>55</v>
      </c>
      <c r="C43" s="22" t="s">
        <v>161</v>
      </c>
      <c r="D43" s="24">
        <v>-23.966899999999999</v>
      </c>
      <c r="E43" s="24">
        <v>-55.0242</v>
      </c>
      <c r="F43" s="24">
        <v>402</v>
      </c>
      <c r="G43" s="26">
        <v>39605</v>
      </c>
      <c r="H43" s="24">
        <v>1</v>
      </c>
      <c r="I43" s="22" t="s">
        <v>90</v>
      </c>
      <c r="J43" s="27"/>
      <c r="K43" s="27"/>
      <c r="L43" s="27"/>
      <c r="M43" s="27"/>
    </row>
    <row r="44" spans="1:13" s="30" customFormat="1" x14ac:dyDescent="0.2">
      <c r="A44" s="21" t="s">
        <v>218</v>
      </c>
      <c r="B44" s="21" t="s">
        <v>105</v>
      </c>
      <c r="C44" s="22" t="s">
        <v>163</v>
      </c>
      <c r="D44" s="73">
        <v>-20351444</v>
      </c>
      <c r="E44" s="73">
        <v>-51430222</v>
      </c>
      <c r="F44" s="24">
        <v>374</v>
      </c>
      <c r="G44" s="26">
        <v>43196</v>
      </c>
      <c r="H44" s="24">
        <v>1</v>
      </c>
      <c r="I44" s="22" t="s">
        <v>164</v>
      </c>
      <c r="J44" s="27"/>
      <c r="K44" s="27"/>
      <c r="L44" s="27"/>
      <c r="M44" s="27"/>
    </row>
    <row r="45" spans="1:13" s="37" customFormat="1" x14ac:dyDescent="0.2">
      <c r="A45" s="32" t="s">
        <v>219</v>
      </c>
      <c r="B45" s="32" t="s">
        <v>55</v>
      </c>
      <c r="C45" s="22" t="s">
        <v>165</v>
      </c>
      <c r="D45" s="22">
        <v>-17.634699999999999</v>
      </c>
      <c r="E45" s="22">
        <v>-54.760100000000001</v>
      </c>
      <c r="F45" s="22">
        <v>486</v>
      </c>
      <c r="G45" s="23" t="s">
        <v>91</v>
      </c>
      <c r="H45" s="22">
        <v>1</v>
      </c>
      <c r="I45" s="24" t="s">
        <v>92</v>
      </c>
      <c r="J45" s="36"/>
      <c r="K45" s="36"/>
      <c r="L45" s="36"/>
      <c r="M45" s="36"/>
    </row>
    <row r="46" spans="1:13" x14ac:dyDescent="0.2">
      <c r="A46" s="21" t="s">
        <v>220</v>
      </c>
      <c r="B46" s="21" t="s">
        <v>55</v>
      </c>
      <c r="C46" s="22" t="s">
        <v>166</v>
      </c>
      <c r="D46" s="24">
        <v>-20.783300000000001</v>
      </c>
      <c r="E46" s="24">
        <v>-51.7</v>
      </c>
      <c r="F46" s="24">
        <v>313</v>
      </c>
      <c r="G46" s="26">
        <v>37137</v>
      </c>
      <c r="H46" s="24">
        <v>1</v>
      </c>
      <c r="I46" s="22" t="s">
        <v>93</v>
      </c>
      <c r="J46" s="27"/>
      <c r="K46" s="27"/>
      <c r="L46" s="27"/>
      <c r="M46" s="27"/>
    </row>
    <row r="47" spans="1:13" ht="18" customHeight="1" x14ac:dyDescent="0.2">
      <c r="A47" s="38"/>
      <c r="B47" s="39"/>
      <c r="C47" s="40"/>
      <c r="D47" s="40"/>
      <c r="E47" s="40"/>
      <c r="F47" s="40"/>
      <c r="G47" s="18" t="s">
        <v>94</v>
      </c>
      <c r="H47" s="22">
        <f>SUM(H2:H46)</f>
        <v>45</v>
      </c>
      <c r="I47" s="38"/>
      <c r="J47" s="27"/>
      <c r="K47" s="27"/>
      <c r="L47" s="27"/>
      <c r="M47" s="27"/>
    </row>
    <row r="48" spans="1:13" x14ac:dyDescent="0.2">
      <c r="A48" s="27" t="s">
        <v>95</v>
      </c>
      <c r="B48" s="41"/>
      <c r="C48" s="41"/>
      <c r="D48" s="41"/>
      <c r="E48" s="41"/>
      <c r="F48" s="41"/>
      <c r="G48" s="27"/>
      <c r="H48" s="42"/>
      <c r="I48" s="27"/>
      <c r="J48" s="27"/>
      <c r="K48" s="27"/>
      <c r="L48" s="27"/>
      <c r="M48" s="27"/>
    </row>
    <row r="49" spans="1:13" x14ac:dyDescent="0.2">
      <c r="A49" s="43" t="s">
        <v>96</v>
      </c>
      <c r="B49" s="44"/>
      <c r="C49" s="44"/>
      <c r="D49" s="44"/>
      <c r="E49" s="44"/>
      <c r="F49" s="44"/>
      <c r="G49" s="27"/>
      <c r="H49" s="27"/>
      <c r="I49" s="27"/>
      <c r="J49" s="27"/>
      <c r="K49" s="27"/>
      <c r="L49" s="27"/>
      <c r="M49" s="27"/>
    </row>
    <row r="50" spans="1:13" x14ac:dyDescent="0.2">
      <c r="A50" s="27"/>
      <c r="B50" s="44"/>
      <c r="C50" s="44"/>
      <c r="D50" s="44"/>
      <c r="E50" s="44"/>
      <c r="F50" s="44"/>
      <c r="G50" s="27"/>
      <c r="H50" s="27"/>
      <c r="I50" s="27"/>
      <c r="J50" s="27"/>
      <c r="K50" s="27"/>
      <c r="L50" s="27"/>
      <c r="M50" s="27"/>
    </row>
    <row r="51" spans="1:13" x14ac:dyDescent="0.2">
      <c r="A51" s="27"/>
      <c r="B51" s="44"/>
      <c r="C51" s="44"/>
      <c r="D51" s="44"/>
      <c r="E51" s="44"/>
      <c r="F51" s="44"/>
      <c r="G51" s="27"/>
      <c r="H51" s="27"/>
      <c r="I51" s="27"/>
      <c r="J51" s="27"/>
      <c r="K51" s="27"/>
      <c r="L51" s="27"/>
      <c r="M51" s="27"/>
    </row>
    <row r="52" spans="1:13" x14ac:dyDescent="0.2">
      <c r="A52" s="27"/>
      <c r="B52" s="44"/>
      <c r="C52" s="44"/>
      <c r="D52" s="44"/>
      <c r="E52" s="44"/>
      <c r="F52" s="44"/>
      <c r="G52" s="27"/>
      <c r="H52" s="27"/>
      <c r="I52" s="27"/>
      <c r="J52" s="27"/>
      <c r="K52" s="27"/>
      <c r="L52" s="27"/>
      <c r="M52" s="27"/>
    </row>
    <row r="53" spans="1:13" x14ac:dyDescent="0.2">
      <c r="A53" s="27"/>
      <c r="B53" s="44"/>
      <c r="C53" s="44"/>
      <c r="D53" s="44"/>
      <c r="E53" s="44"/>
      <c r="F53" s="44"/>
      <c r="G53" s="27"/>
      <c r="H53" s="27"/>
      <c r="I53" s="27"/>
      <c r="J53" s="27"/>
      <c r="K53" s="27"/>
      <c r="L53" s="27"/>
      <c r="M53" s="27"/>
    </row>
    <row r="54" spans="1:13" x14ac:dyDescent="0.2">
      <c r="A54" s="27"/>
      <c r="B54" s="44"/>
      <c r="C54" s="44"/>
      <c r="D54" s="44"/>
      <c r="E54" s="44"/>
      <c r="F54" s="44"/>
      <c r="G54" s="27"/>
      <c r="H54" s="27"/>
      <c r="I54" s="27"/>
      <c r="J54" s="27"/>
      <c r="K54" s="27"/>
      <c r="L54" s="27"/>
      <c r="M54" s="27"/>
    </row>
    <row r="55" spans="1:13" x14ac:dyDescent="0.2">
      <c r="A55" s="27"/>
      <c r="B55" s="44"/>
      <c r="C55" s="44"/>
      <c r="D55" s="44"/>
      <c r="E55" s="44"/>
      <c r="F55" s="44"/>
      <c r="G55" s="27"/>
      <c r="H55" s="27"/>
      <c r="I55" s="27"/>
      <c r="J55" s="27"/>
      <c r="K55" s="27"/>
      <c r="L55" s="27"/>
      <c r="M55" s="27"/>
    </row>
    <row r="56" spans="1:13" x14ac:dyDescent="0.2">
      <c r="A56" s="27"/>
      <c r="B56" s="44"/>
      <c r="C56" s="44"/>
      <c r="D56" s="44"/>
      <c r="E56" s="44"/>
      <c r="F56" s="44"/>
      <c r="G56" s="27"/>
      <c r="H56" s="27"/>
      <c r="I56" s="27"/>
      <c r="J56" s="27"/>
      <c r="K56" s="27"/>
      <c r="L56" s="27"/>
      <c r="M56" s="27"/>
    </row>
    <row r="57" spans="1:13" x14ac:dyDescent="0.2">
      <c r="A57" s="27"/>
      <c r="B57" s="44"/>
      <c r="C57" s="44"/>
      <c r="D57" s="44"/>
      <c r="E57" s="44"/>
      <c r="F57" s="44"/>
      <c r="G57" s="27"/>
      <c r="H57" s="27"/>
      <c r="I57" s="27"/>
      <c r="J57" s="27"/>
      <c r="K57" s="27"/>
      <c r="L57" s="27"/>
      <c r="M57" s="27"/>
    </row>
    <row r="58" spans="1:13" x14ac:dyDescent="0.2">
      <c r="A58" s="27"/>
      <c r="B58" s="44"/>
      <c r="C58" s="44"/>
      <c r="D58" s="44"/>
      <c r="E58" s="44"/>
      <c r="F58" s="44"/>
      <c r="G58" s="27"/>
      <c r="H58" s="27"/>
      <c r="I58" s="27"/>
      <c r="J58" s="27"/>
      <c r="K58" s="27"/>
      <c r="L58" s="27"/>
      <c r="M58" s="27"/>
    </row>
    <row r="59" spans="1:13" x14ac:dyDescent="0.2">
      <c r="A59" s="27"/>
      <c r="B59" s="44"/>
      <c r="C59" s="44"/>
      <c r="D59" s="44"/>
      <c r="E59" s="44"/>
      <c r="F59" s="44" t="s">
        <v>47</v>
      </c>
      <c r="G59" s="27"/>
      <c r="H59" s="27"/>
      <c r="I59" s="27"/>
      <c r="J59" s="27"/>
      <c r="K59" s="27"/>
      <c r="L59" s="27"/>
      <c r="M59" s="27"/>
    </row>
    <row r="60" spans="1:13" x14ac:dyDescent="0.2">
      <c r="A60" s="27"/>
      <c r="B60" s="44"/>
      <c r="C60" s="44"/>
      <c r="D60" s="44"/>
      <c r="E60" s="44"/>
      <c r="F60" s="44"/>
      <c r="G60" s="27"/>
      <c r="H60" s="27"/>
      <c r="I60" s="27"/>
      <c r="J60" s="27"/>
      <c r="K60" s="27"/>
      <c r="L60" s="27"/>
      <c r="M60" s="27"/>
    </row>
    <row r="61" spans="1:13" x14ac:dyDescent="0.2">
      <c r="A61" s="27"/>
      <c r="B61" s="44"/>
      <c r="C61" s="44"/>
      <c r="D61" s="44"/>
      <c r="E61" s="44"/>
      <c r="F61" s="44"/>
      <c r="G61" s="27"/>
      <c r="H61" s="27"/>
      <c r="I61" s="27"/>
      <c r="J61" s="27"/>
      <c r="K61" s="27"/>
      <c r="L61" s="27"/>
      <c r="M61" s="27"/>
    </row>
    <row r="62" spans="1:13" x14ac:dyDescent="0.2">
      <c r="A62" s="27"/>
      <c r="B62" s="44"/>
      <c r="C62" s="44"/>
      <c r="D62" s="44"/>
      <c r="E62" s="44"/>
      <c r="F62" s="44"/>
      <c r="G62" s="27"/>
      <c r="H62" s="27"/>
      <c r="I62" s="27"/>
      <c r="J62" s="27"/>
      <c r="K62" s="27"/>
      <c r="L62" s="27"/>
      <c r="M62" s="27"/>
    </row>
    <row r="63" spans="1:13" x14ac:dyDescent="0.2">
      <c r="A63" s="27"/>
      <c r="B63" s="44"/>
      <c r="C63" s="44"/>
      <c r="D63" s="44"/>
      <c r="E63" s="44"/>
      <c r="F63" s="44"/>
      <c r="G63" s="27"/>
      <c r="H63" s="27"/>
      <c r="I63" s="27"/>
      <c r="J63" s="27"/>
      <c r="K63" s="27"/>
      <c r="L63" s="27"/>
      <c r="M63" s="27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zoomScale="90" zoomScaleNormal="90" workbookViewId="0">
      <selection activeCell="AJ50" sqref="AJ5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47" t="s">
        <v>23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</row>
    <row r="2" spans="1:35" ht="20.100000000000001" customHeight="1" x14ac:dyDescent="0.2">
      <c r="A2" s="150" t="s">
        <v>21</v>
      </c>
      <c r="B2" s="133" t="s">
        <v>225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</row>
    <row r="3" spans="1:35" s="4" customFormat="1" ht="20.100000000000001" customHeight="1" x14ac:dyDescent="0.2">
      <c r="A3" s="151"/>
      <c r="B3" s="145">
        <v>1</v>
      </c>
      <c r="C3" s="145">
        <f>SUM(B3+1)</f>
        <v>2</v>
      </c>
      <c r="D3" s="145">
        <f t="shared" ref="D3:AD3" si="0">SUM(C3+1)</f>
        <v>3</v>
      </c>
      <c r="E3" s="145">
        <f t="shared" si="0"/>
        <v>4</v>
      </c>
      <c r="F3" s="145">
        <f t="shared" si="0"/>
        <v>5</v>
      </c>
      <c r="G3" s="145">
        <f t="shared" si="0"/>
        <v>6</v>
      </c>
      <c r="H3" s="145">
        <f t="shared" si="0"/>
        <v>7</v>
      </c>
      <c r="I3" s="145">
        <f t="shared" si="0"/>
        <v>8</v>
      </c>
      <c r="J3" s="145">
        <f t="shared" si="0"/>
        <v>9</v>
      </c>
      <c r="K3" s="145">
        <f t="shared" si="0"/>
        <v>10</v>
      </c>
      <c r="L3" s="145">
        <f t="shared" si="0"/>
        <v>11</v>
      </c>
      <c r="M3" s="145">
        <f t="shared" si="0"/>
        <v>12</v>
      </c>
      <c r="N3" s="145">
        <f t="shared" si="0"/>
        <v>13</v>
      </c>
      <c r="O3" s="145">
        <f t="shared" si="0"/>
        <v>14</v>
      </c>
      <c r="P3" s="145">
        <f t="shared" si="0"/>
        <v>15</v>
      </c>
      <c r="Q3" s="145">
        <f t="shared" si="0"/>
        <v>16</v>
      </c>
      <c r="R3" s="145">
        <f t="shared" si="0"/>
        <v>17</v>
      </c>
      <c r="S3" s="145">
        <f t="shared" si="0"/>
        <v>18</v>
      </c>
      <c r="T3" s="145">
        <f t="shared" si="0"/>
        <v>19</v>
      </c>
      <c r="U3" s="145">
        <f t="shared" si="0"/>
        <v>20</v>
      </c>
      <c r="V3" s="145">
        <f t="shared" si="0"/>
        <v>21</v>
      </c>
      <c r="W3" s="145">
        <f t="shared" si="0"/>
        <v>22</v>
      </c>
      <c r="X3" s="145">
        <f t="shared" si="0"/>
        <v>23</v>
      </c>
      <c r="Y3" s="145">
        <f t="shared" si="0"/>
        <v>24</v>
      </c>
      <c r="Z3" s="145">
        <f t="shared" si="0"/>
        <v>25</v>
      </c>
      <c r="AA3" s="145">
        <f t="shared" si="0"/>
        <v>26</v>
      </c>
      <c r="AB3" s="145">
        <f t="shared" si="0"/>
        <v>27</v>
      </c>
      <c r="AC3" s="145">
        <f t="shared" si="0"/>
        <v>28</v>
      </c>
      <c r="AD3" s="145">
        <f t="shared" si="0"/>
        <v>29</v>
      </c>
      <c r="AE3" s="145">
        <v>30</v>
      </c>
      <c r="AF3" s="114" t="s">
        <v>37</v>
      </c>
      <c r="AG3" s="61" t="s">
        <v>36</v>
      </c>
    </row>
    <row r="4" spans="1:35" s="5" customFormat="1" ht="20.100000000000001" customHeight="1" x14ac:dyDescent="0.2">
      <c r="A4" s="15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14" t="s">
        <v>35</v>
      </c>
      <c r="AG4" s="61" t="s">
        <v>35</v>
      </c>
    </row>
    <row r="5" spans="1:35" s="5" customFormat="1" x14ac:dyDescent="0.2">
      <c r="A5" s="59" t="s">
        <v>40</v>
      </c>
      <c r="B5" s="11">
        <f>[1]Novembro!$C$5</f>
        <v>33.1</v>
      </c>
      <c r="C5" s="11">
        <f>[1]Novembro!$C$6</f>
        <v>32.200000000000003</v>
      </c>
      <c r="D5" s="11">
        <f>[1]Novembro!$C$7</f>
        <v>36.4</v>
      </c>
      <c r="E5" s="11">
        <f>[1]Novembro!$C$8</f>
        <v>30.5</v>
      </c>
      <c r="F5" s="11">
        <f>[1]Novembro!$C$9</f>
        <v>31.6</v>
      </c>
      <c r="G5" s="11">
        <f>[1]Novembro!$C$10</f>
        <v>33</v>
      </c>
      <c r="H5" s="11">
        <f>[1]Novembro!$C$11</f>
        <v>31</v>
      </c>
      <c r="I5" s="11">
        <f>[1]Novembro!$C$12</f>
        <v>25.5</v>
      </c>
      <c r="J5" s="11">
        <f>[1]Novembro!$C$13</f>
        <v>25</v>
      </c>
      <c r="K5" s="11">
        <f>[1]Novembro!$C$14</f>
        <v>31.9</v>
      </c>
      <c r="L5" s="11">
        <f>[1]Novembro!$C$15</f>
        <v>36.4</v>
      </c>
      <c r="M5" s="11">
        <f>[1]Novembro!$C$16</f>
        <v>37.6</v>
      </c>
      <c r="N5" s="11">
        <f>[1]Novembro!$C$17</f>
        <v>38.4</v>
      </c>
      <c r="O5" s="11">
        <f>[1]Novembro!$C$18</f>
        <v>36.5</v>
      </c>
      <c r="P5" s="11">
        <f>[1]Novembro!$C$19</f>
        <v>35.700000000000003</v>
      </c>
      <c r="Q5" s="11">
        <f>[1]Novembro!$C$20</f>
        <v>35.1</v>
      </c>
      <c r="R5" s="11">
        <f>[1]Novembro!$C$21</f>
        <v>32.5</v>
      </c>
      <c r="S5" s="11">
        <f>[1]Novembro!$C$22</f>
        <v>30.2</v>
      </c>
      <c r="T5" s="11">
        <f>[1]Novembro!$C$23</f>
        <v>27.6</v>
      </c>
      <c r="U5" s="11">
        <f>[1]Novembro!$C$24</f>
        <v>29.8</v>
      </c>
      <c r="V5" s="11">
        <f>[1]Novembro!$C$25</f>
        <v>32.299999999999997</v>
      </c>
      <c r="W5" s="11">
        <f>[1]Novembro!$C$26</f>
        <v>33.5</v>
      </c>
      <c r="X5" s="11">
        <f>[1]Novembro!$C$27</f>
        <v>27.4</v>
      </c>
      <c r="Y5" s="11">
        <f>[1]Novembro!$C$28</f>
        <v>30.2</v>
      </c>
      <c r="Z5" s="11">
        <f>[1]Novembro!$C$29</f>
        <v>33</v>
      </c>
      <c r="AA5" s="11">
        <f>[1]Novembro!$C$30</f>
        <v>33.299999999999997</v>
      </c>
      <c r="AB5" s="11">
        <f>[1]Novembro!$C$31</f>
        <v>33.299999999999997</v>
      </c>
      <c r="AC5" s="11">
        <f>[1]Novembro!$C$32</f>
        <v>35.9</v>
      </c>
      <c r="AD5" s="11">
        <f>[1]Novembro!$C$33</f>
        <v>33.700000000000003</v>
      </c>
      <c r="AE5" s="11">
        <f>[1]Novembro!$C$34</f>
        <v>33</v>
      </c>
      <c r="AF5" s="15">
        <f t="shared" ref="AF5:AF6" si="1">MAX(B5:AE5)</f>
        <v>38.4</v>
      </c>
      <c r="AG5" s="116">
        <f t="shared" ref="AG5:AG6" si="2">AVERAGE(B5:AE5)</f>
        <v>32.519999999999996</v>
      </c>
    </row>
    <row r="6" spans="1:35" x14ac:dyDescent="0.2">
      <c r="A6" s="59" t="s">
        <v>0</v>
      </c>
      <c r="B6" s="12">
        <f>[2]Novembro!$C$5</f>
        <v>21.9</v>
      </c>
      <c r="C6" s="12">
        <f>[2]Novembro!$C$6</f>
        <v>30.8</v>
      </c>
      <c r="D6" s="12">
        <f>[2]Novembro!$C$7</f>
        <v>35.200000000000003</v>
      </c>
      <c r="E6" s="12">
        <f>[2]Novembro!$C$8</f>
        <v>27.3</v>
      </c>
      <c r="F6" s="12">
        <f>[2]Novembro!$C$9</f>
        <v>30.8</v>
      </c>
      <c r="G6" s="12">
        <f>[2]Novembro!$C$10</f>
        <v>31.4</v>
      </c>
      <c r="H6" s="12">
        <f>[2]Novembro!$C$11</f>
        <v>31.7</v>
      </c>
      <c r="I6" s="12">
        <f>[2]Novembro!$C$12</f>
        <v>30.3</v>
      </c>
      <c r="J6" s="12">
        <f>[2]Novembro!$C$13</f>
        <v>26.9</v>
      </c>
      <c r="K6" s="12">
        <f>[2]Novembro!$C$14</f>
        <v>27.7</v>
      </c>
      <c r="L6" s="12">
        <f>[2]Novembro!$C$15</f>
        <v>35.200000000000003</v>
      </c>
      <c r="M6" s="12">
        <f>[2]Novembro!$C$16</f>
        <v>34.9</v>
      </c>
      <c r="N6" s="12">
        <f>[2]Novembro!$C$17</f>
        <v>35.5</v>
      </c>
      <c r="O6" s="12">
        <f>[2]Novembro!$C$18</f>
        <v>26.9</v>
      </c>
      <c r="P6" s="12">
        <f>[2]Novembro!$C$19</f>
        <v>29.3</v>
      </c>
      <c r="Q6" s="12">
        <f>[2]Novembro!$C$20</f>
        <v>31.6</v>
      </c>
      <c r="R6" s="12">
        <f>[2]Novembro!$C$21</f>
        <v>31.2</v>
      </c>
      <c r="S6" s="12">
        <f>[2]Novembro!$C$22</f>
        <v>32.6</v>
      </c>
      <c r="T6" s="12">
        <f>[2]Novembro!$C$23</f>
        <v>29.9</v>
      </c>
      <c r="U6" s="12">
        <f>[2]Novembro!$C$24</f>
        <v>29.4</v>
      </c>
      <c r="V6" s="12">
        <f>[2]Novembro!$C$25</f>
        <v>30.5</v>
      </c>
      <c r="W6" s="12">
        <f>[2]Novembro!$C$26</f>
        <v>32.700000000000003</v>
      </c>
      <c r="X6" s="12">
        <f>[2]Novembro!$C$27</f>
        <v>28.4</v>
      </c>
      <c r="Y6" s="12">
        <f>[2]Novembro!$C$28</f>
        <v>28.4</v>
      </c>
      <c r="Z6" s="12">
        <f>[2]Novembro!$C$29</f>
        <v>30.7</v>
      </c>
      <c r="AA6" s="12">
        <f>[2]Novembro!$C$30</f>
        <v>32.299999999999997</v>
      </c>
      <c r="AB6" s="12">
        <f>[2]Novembro!$C$31</f>
        <v>31</v>
      </c>
      <c r="AC6" s="12">
        <f>[2]Novembro!$C$32</f>
        <v>28.9</v>
      </c>
      <c r="AD6" s="12">
        <f>[2]Novembro!$C$33</f>
        <v>29.9</v>
      </c>
      <c r="AE6" s="12">
        <f>[2]Novembro!$C$34</f>
        <v>30.6</v>
      </c>
      <c r="AF6" s="16">
        <f t="shared" si="1"/>
        <v>35.5</v>
      </c>
      <c r="AG6" s="95">
        <f t="shared" si="2"/>
        <v>30.463333333333331</v>
      </c>
    </row>
    <row r="7" spans="1:35" x14ac:dyDescent="0.2">
      <c r="A7" s="59" t="s">
        <v>104</v>
      </c>
      <c r="B7" s="11">
        <f>[3]Novembro!$C$5</f>
        <v>22.7</v>
      </c>
      <c r="C7" s="11">
        <f>[3]Novembro!$C$6</f>
        <v>31.9</v>
      </c>
      <c r="D7" s="11">
        <f>[3]Novembro!$C$7</f>
        <v>33.9</v>
      </c>
      <c r="E7" s="11">
        <f>[3]Novembro!$C$8</f>
        <v>30</v>
      </c>
      <c r="F7" s="11">
        <f>[3]Novembro!$C$9</f>
        <v>31.4</v>
      </c>
      <c r="G7" s="11">
        <f>[3]Novembro!$C$10</f>
        <v>30.9</v>
      </c>
      <c r="H7" s="11">
        <f>[3]Novembro!$C$11</f>
        <v>27.6</v>
      </c>
      <c r="I7" s="11">
        <f>[3]Novembro!$C$12</f>
        <v>29.6</v>
      </c>
      <c r="J7" s="11">
        <f>[3]Novembro!$C$13</f>
        <v>27.5</v>
      </c>
      <c r="K7" s="11">
        <f>[3]Novembro!$C$14</f>
        <v>28</v>
      </c>
      <c r="L7" s="11">
        <f>[3]Novembro!$C$15</f>
        <v>35.4</v>
      </c>
      <c r="M7" s="11">
        <f>[3]Novembro!$C$16</f>
        <v>36.299999999999997</v>
      </c>
      <c r="N7" s="11">
        <f>[3]Novembro!$C$17</f>
        <v>37.299999999999997</v>
      </c>
      <c r="O7" s="11">
        <f>[3]Novembro!$C$18</f>
        <v>31.3</v>
      </c>
      <c r="P7" s="11">
        <f>[3]Novembro!$C$19</f>
        <v>30.9</v>
      </c>
      <c r="Q7" s="11">
        <f>[3]Novembro!$C$20</f>
        <v>33</v>
      </c>
      <c r="R7" s="11">
        <f>[3]Novembro!$C$21</f>
        <v>30.7</v>
      </c>
      <c r="S7" s="11">
        <f>[3]Novembro!$C$22</f>
        <v>29.2</v>
      </c>
      <c r="T7" s="11">
        <f>[3]Novembro!$C$23</f>
        <v>29.3</v>
      </c>
      <c r="U7" s="11">
        <f>[3]Novembro!$C$24</f>
        <v>29.2</v>
      </c>
      <c r="V7" s="11">
        <f>[3]Novembro!$C$25</f>
        <v>30.4</v>
      </c>
      <c r="W7" s="11">
        <f>[3]Novembro!$C$26</f>
        <v>32.9</v>
      </c>
      <c r="X7" s="11">
        <f>[3]Novembro!$C$27</f>
        <v>24.9</v>
      </c>
      <c r="Y7" s="11">
        <f>[3]Novembro!$C$28</f>
        <v>29.4</v>
      </c>
      <c r="Z7" s="11">
        <f>[3]Novembro!$C$29</f>
        <v>31.4</v>
      </c>
      <c r="AA7" s="11">
        <f>[3]Novembro!$C$30</f>
        <v>32.200000000000003</v>
      </c>
      <c r="AB7" s="11">
        <f>[3]Novembro!$C$31</f>
        <v>32.4</v>
      </c>
      <c r="AC7" s="11">
        <f>[3]Novembro!$C$32</f>
        <v>34.4</v>
      </c>
      <c r="AD7" s="11">
        <f>[3]Novembro!$C$33</f>
        <v>31.4</v>
      </c>
      <c r="AE7" s="11">
        <f>[3]Novembro!$C$34</f>
        <v>31.6</v>
      </c>
      <c r="AF7" s="15">
        <f t="shared" ref="AF7:AF8" si="3">MAX(B7:AE7)</f>
        <v>37.299999999999997</v>
      </c>
      <c r="AG7" s="119">
        <f t="shared" ref="AG7:AG8" si="4">AVERAGE(B7:AE7)</f>
        <v>30.903333333333329</v>
      </c>
    </row>
    <row r="8" spans="1:35" x14ac:dyDescent="0.2">
      <c r="A8" s="59" t="s">
        <v>1</v>
      </c>
      <c r="B8" s="12">
        <f>[4]Novembro!$C$5</f>
        <v>30.9</v>
      </c>
      <c r="C8" s="12">
        <f>[4]Novembro!$C$6</f>
        <v>31.4</v>
      </c>
      <c r="D8" s="12">
        <f>[4]Novembro!$C$7</f>
        <v>34.799999999999997</v>
      </c>
      <c r="E8" s="12">
        <f>[4]Novembro!$C$8</f>
        <v>29.6</v>
      </c>
      <c r="F8" s="12">
        <f>[4]Novembro!$C$9</f>
        <v>33.4</v>
      </c>
      <c r="G8" s="12">
        <f>[4]Novembro!$C$10</f>
        <v>33</v>
      </c>
      <c r="H8" s="12">
        <f>[4]Novembro!$C$11</f>
        <v>32.799999999999997</v>
      </c>
      <c r="I8" s="12">
        <f>[4]Novembro!$C$12</f>
        <v>31</v>
      </c>
      <c r="J8" s="12">
        <f>[4]Novembro!$C$13</f>
        <v>28.4</v>
      </c>
      <c r="K8" s="12">
        <f>[4]Novembro!$C$14</f>
        <v>33.799999999999997</v>
      </c>
      <c r="L8" s="12">
        <f>[4]Novembro!$C$15</f>
        <v>35.9</v>
      </c>
      <c r="M8" s="12">
        <f>[4]Novembro!$C$16</f>
        <v>36.200000000000003</v>
      </c>
      <c r="N8" s="12">
        <f>[4]Novembro!$C$17</f>
        <v>36.9</v>
      </c>
      <c r="O8" s="12">
        <f>[4]Novembro!$C$18</f>
        <v>31.1</v>
      </c>
      <c r="P8" s="12">
        <f>[4]Novembro!$C$19</f>
        <v>33.5</v>
      </c>
      <c r="Q8" s="12">
        <f>[4]Novembro!$C$20</f>
        <v>35.799999999999997</v>
      </c>
      <c r="R8" s="12">
        <f>[4]Novembro!$C$21</f>
        <v>33.4</v>
      </c>
      <c r="S8" s="12">
        <f>[4]Novembro!$C$22</f>
        <v>32.200000000000003</v>
      </c>
      <c r="T8" s="12">
        <f>[4]Novembro!$C$23</f>
        <v>29.4</v>
      </c>
      <c r="U8" s="12">
        <f>[4]Novembro!$C$24</f>
        <v>30.9</v>
      </c>
      <c r="V8" s="12">
        <f>[4]Novembro!$C$25</f>
        <v>34.4</v>
      </c>
      <c r="W8" s="12">
        <f>[4]Novembro!$C$26</f>
        <v>33</v>
      </c>
      <c r="X8" s="12">
        <f>[4]Novembro!$C$27</f>
        <v>27.2</v>
      </c>
      <c r="Y8" s="12">
        <f>[4]Novembro!$C$28</f>
        <v>31.7</v>
      </c>
      <c r="Z8" s="12">
        <f>[4]Novembro!$C$29</f>
        <v>32.9</v>
      </c>
      <c r="AA8" s="12">
        <f>[4]Novembro!$C$30</f>
        <v>35.700000000000003</v>
      </c>
      <c r="AB8" s="12">
        <f>[4]Novembro!$C$31</f>
        <v>35.6</v>
      </c>
      <c r="AC8" s="12">
        <f>[4]Novembro!$C$32</f>
        <v>34.5</v>
      </c>
      <c r="AD8" s="12">
        <f>[4]Novembro!$C$33</f>
        <v>29.3</v>
      </c>
      <c r="AE8" s="12">
        <f>[4]Novembro!$C$34</f>
        <v>29.4</v>
      </c>
      <c r="AF8" s="16">
        <f t="shared" si="3"/>
        <v>36.9</v>
      </c>
      <c r="AG8" s="95">
        <f t="shared" si="4"/>
        <v>32.603333333333332</v>
      </c>
      <c r="AI8" t="s">
        <v>47</v>
      </c>
    </row>
    <row r="9" spans="1:35" x14ac:dyDescent="0.2">
      <c r="A9" s="59" t="s">
        <v>167</v>
      </c>
      <c r="B9" s="12" t="str">
        <f>[5]Novembro!$C$5</f>
        <v>*</v>
      </c>
      <c r="C9" s="12" t="str">
        <f>[5]Novembro!$C$6</f>
        <v>*</v>
      </c>
      <c r="D9" s="12" t="str">
        <f>[5]Novembro!$C$7</f>
        <v>*</v>
      </c>
      <c r="E9" s="12" t="str">
        <f>[5]Novembro!$C$8</f>
        <v>*</v>
      </c>
      <c r="F9" s="12" t="str">
        <f>[5]Novembro!$C$9</f>
        <v>*</v>
      </c>
      <c r="G9" s="12" t="str">
        <f>[5]Novembro!$C$10</f>
        <v>*</v>
      </c>
      <c r="H9" s="12" t="str">
        <f>[5]Novembro!$C$11</f>
        <v>*</v>
      </c>
      <c r="I9" s="12" t="str">
        <f>[5]Novembro!$C$12</f>
        <v>*</v>
      </c>
      <c r="J9" s="12" t="str">
        <f>[5]Novembro!$C$13</f>
        <v>*</v>
      </c>
      <c r="K9" s="12" t="str">
        <f>[5]Novembro!$C$14</f>
        <v>*</v>
      </c>
      <c r="L9" s="12" t="str">
        <f>[5]Novembro!$C$15</f>
        <v>*</v>
      </c>
      <c r="M9" s="12" t="str">
        <f>[5]Novembro!$C$16</f>
        <v>*</v>
      </c>
      <c r="N9" s="12" t="str">
        <f>[5]Novembro!$C$17</f>
        <v>*</v>
      </c>
      <c r="O9" s="12" t="str">
        <f>[5]Novembro!$C$18</f>
        <v>*</v>
      </c>
      <c r="P9" s="12" t="str">
        <f>[5]Novembro!$C$19</f>
        <v>*</v>
      </c>
      <c r="Q9" s="12" t="str">
        <f>[5]Novembro!$C$20</f>
        <v>*</v>
      </c>
      <c r="R9" s="12" t="str">
        <f>[5]Novembro!$C$21</f>
        <v>*</v>
      </c>
      <c r="S9" s="12" t="str">
        <f>[5]Novembro!$C$22</f>
        <v>*</v>
      </c>
      <c r="T9" s="12" t="str">
        <f>[5]Novembro!$C$23</f>
        <v>*</v>
      </c>
      <c r="U9" s="12" t="str">
        <f>[5]Novembro!$C$24</f>
        <v>*</v>
      </c>
      <c r="V9" s="12" t="str">
        <f>[5]Novembro!$C$25</f>
        <v>*</v>
      </c>
      <c r="W9" s="12" t="str">
        <f>[5]Novembro!$C$26</f>
        <v>*</v>
      </c>
      <c r="X9" s="12" t="str">
        <f>[5]Novembro!$C$27</f>
        <v>*</v>
      </c>
      <c r="Y9" s="12" t="str">
        <f>[5]Novembro!$C$28</f>
        <v>*</v>
      </c>
      <c r="Z9" s="12" t="str">
        <f>[5]Novembro!$C$29</f>
        <v>*</v>
      </c>
      <c r="AA9" s="12" t="str">
        <f>[5]Novembro!$C$30</f>
        <v>*</v>
      </c>
      <c r="AB9" s="12" t="str">
        <f>[5]Novembro!$C$31</f>
        <v>*</v>
      </c>
      <c r="AC9" s="12" t="str">
        <f>[5]Novembro!$C$32</f>
        <v>*</v>
      </c>
      <c r="AD9" s="12" t="str">
        <f>[5]Novembro!$C$33</f>
        <v>*</v>
      </c>
      <c r="AE9" s="12" t="str">
        <f>[5]Novembro!$C$34</f>
        <v>*</v>
      </c>
      <c r="AF9" s="16" t="s">
        <v>227</v>
      </c>
      <c r="AG9" s="95" t="s">
        <v>227</v>
      </c>
    </row>
    <row r="10" spans="1:35" x14ac:dyDescent="0.2">
      <c r="A10" s="59" t="s">
        <v>111</v>
      </c>
      <c r="B10" s="12">
        <f>[6]Novembro!$C$5</f>
        <v>30.9</v>
      </c>
      <c r="C10" s="12">
        <f>[6]Novembro!$C$6</f>
        <v>28.9</v>
      </c>
      <c r="D10" s="12">
        <f>[6]Novembro!$C$7</f>
        <v>32.299999999999997</v>
      </c>
      <c r="E10" s="12">
        <f>[6]Novembro!$C$8</f>
        <v>27.4</v>
      </c>
      <c r="F10" s="12">
        <f>[6]Novembro!$C$9</f>
        <v>27.8</v>
      </c>
      <c r="G10" s="12">
        <f>[6]Novembro!$C$10</f>
        <v>31.8</v>
      </c>
      <c r="H10" s="12">
        <f>[6]Novembro!$C$11</f>
        <v>30.4</v>
      </c>
      <c r="I10" s="12">
        <f>[6]Novembro!$C$12</f>
        <v>26.6</v>
      </c>
      <c r="J10" s="12">
        <f>[6]Novembro!$C$13</f>
        <v>25.2</v>
      </c>
      <c r="K10" s="12">
        <f>[6]Novembro!$C$14</f>
        <v>31.4</v>
      </c>
      <c r="L10" s="12">
        <f>[6]Novembro!$C$15</f>
        <v>33.6</v>
      </c>
      <c r="M10" s="12">
        <f>[6]Novembro!$C$16</f>
        <v>32.6</v>
      </c>
      <c r="N10" s="12">
        <f>[6]Novembro!$C$17</f>
        <v>35.299999999999997</v>
      </c>
      <c r="O10" s="12">
        <f>[6]Novembro!$C$18</f>
        <v>31.2</v>
      </c>
      <c r="P10" s="12">
        <f>[6]Novembro!$C$19</f>
        <v>30.7</v>
      </c>
      <c r="Q10" s="12">
        <f>[6]Novembro!$C$20</f>
        <v>31.2</v>
      </c>
      <c r="R10" s="12">
        <f>[6]Novembro!$C$21</f>
        <v>30.4</v>
      </c>
      <c r="S10" s="12">
        <f>[6]Novembro!$C$22</f>
        <v>29.3</v>
      </c>
      <c r="T10" s="12">
        <f>[6]Novembro!$C$23</f>
        <v>26.1</v>
      </c>
      <c r="U10" s="12">
        <f>[6]Novembro!$C$24</f>
        <v>27</v>
      </c>
      <c r="V10" s="12">
        <f>[6]Novembro!$C$25</f>
        <v>30.3</v>
      </c>
      <c r="W10" s="12">
        <f>[6]Novembro!$C$26</f>
        <v>30</v>
      </c>
      <c r="X10" s="12">
        <f>[6]Novembro!$C$27</f>
        <v>23.9</v>
      </c>
      <c r="Y10" s="12">
        <f>[6]Novembro!$C$28</f>
        <v>27</v>
      </c>
      <c r="Z10" s="12">
        <f>[6]Novembro!$C$29</f>
        <v>31</v>
      </c>
      <c r="AA10" s="12">
        <f>[6]Novembro!$C$30</f>
        <v>33.700000000000003</v>
      </c>
      <c r="AB10" s="12">
        <f>[6]Novembro!$C$31</f>
        <v>33.6</v>
      </c>
      <c r="AC10" s="12">
        <f>[6]Novembro!$C$32</f>
        <v>32.200000000000003</v>
      </c>
      <c r="AD10" s="12">
        <f>[6]Novembro!$C$33</f>
        <v>30.2</v>
      </c>
      <c r="AE10" s="12" t="str">
        <f>[6]Novembro!$C$34</f>
        <v>*</v>
      </c>
      <c r="AF10" s="16">
        <f t="shared" ref="AF10" si="5">MAX(B10:AE10)</f>
        <v>35.299999999999997</v>
      </c>
      <c r="AG10" s="95">
        <f t="shared" ref="AG10" si="6">AVERAGE(B10:AE10)</f>
        <v>30.068965517241384</v>
      </c>
      <c r="AI10" t="s">
        <v>47</v>
      </c>
    </row>
    <row r="11" spans="1:35" x14ac:dyDescent="0.2">
      <c r="A11" s="59" t="s">
        <v>64</v>
      </c>
      <c r="B11" s="12">
        <f>[7]Novembro!$C$5</f>
        <v>26.9</v>
      </c>
      <c r="C11" s="12">
        <f>[7]Novembro!$C$6</f>
        <v>31.6</v>
      </c>
      <c r="D11" s="12">
        <f>[7]Novembro!$C$7</f>
        <v>35</v>
      </c>
      <c r="E11" s="12">
        <f>[7]Novembro!$C$8</f>
        <v>29.9</v>
      </c>
      <c r="F11" s="12">
        <f>[7]Novembro!$C$9</f>
        <v>30.9</v>
      </c>
      <c r="G11" s="12">
        <f>[7]Novembro!$C$10</f>
        <v>30.8</v>
      </c>
      <c r="H11" s="12">
        <f>[7]Novembro!$C$11</f>
        <v>30.2</v>
      </c>
      <c r="I11" s="12">
        <f>[7]Novembro!$C$12</f>
        <v>27</v>
      </c>
      <c r="J11" s="12">
        <f>[7]Novembro!$C$13</f>
        <v>26.9</v>
      </c>
      <c r="K11" s="12">
        <f>[7]Novembro!$C$14</f>
        <v>28</v>
      </c>
      <c r="L11" s="12">
        <f>[7]Novembro!$C$15</f>
        <v>33.299999999999997</v>
      </c>
      <c r="M11" s="12">
        <f>[7]Novembro!$C$16</f>
        <v>35.200000000000003</v>
      </c>
      <c r="N11" s="12">
        <f>[7]Novembro!$C$17</f>
        <v>36.6</v>
      </c>
      <c r="O11" s="12">
        <f>[7]Novembro!$C$18</f>
        <v>33.4</v>
      </c>
      <c r="P11" s="12">
        <f>[7]Novembro!$C$19</f>
        <v>32.9</v>
      </c>
      <c r="Q11" s="12">
        <f>[7]Novembro!$C$20</f>
        <v>34.799999999999997</v>
      </c>
      <c r="R11" s="12">
        <f>[7]Novembro!$C$21</f>
        <v>30.5</v>
      </c>
      <c r="S11" s="12">
        <f>[7]Novembro!$C$22</f>
        <v>28.9</v>
      </c>
      <c r="T11" s="12">
        <f>[7]Novembro!$C$23</f>
        <v>26.7</v>
      </c>
      <c r="U11" s="12">
        <f>[7]Novembro!$C$24</f>
        <v>30.2</v>
      </c>
      <c r="V11" s="12">
        <f>[7]Novembro!$C$25</f>
        <v>30.6</v>
      </c>
      <c r="W11" s="12">
        <f>[7]Novembro!$C$26</f>
        <v>31.8</v>
      </c>
      <c r="X11" s="12">
        <f>[7]Novembro!$C$27</f>
        <v>27.8</v>
      </c>
      <c r="Y11" s="12">
        <f>[7]Novembro!$C$28</f>
        <v>29.1</v>
      </c>
      <c r="Z11" s="12">
        <f>[7]Novembro!$C$29</f>
        <v>32</v>
      </c>
      <c r="AA11" s="12">
        <f>[7]Novembro!$C$30</f>
        <v>31.8</v>
      </c>
      <c r="AB11" s="12">
        <f>[7]Novembro!$C$31</f>
        <v>32.299999999999997</v>
      </c>
      <c r="AC11" s="12">
        <f>[7]Novembro!$C$32</f>
        <v>34.200000000000003</v>
      </c>
      <c r="AD11" s="12">
        <f>[7]Novembro!$C$33</f>
        <v>31.8</v>
      </c>
      <c r="AE11" s="12">
        <f>[7]Novembro!$C$34</f>
        <v>33.5</v>
      </c>
      <c r="AF11" s="16">
        <f>MAX(B11:AE11)</f>
        <v>36.6</v>
      </c>
      <c r="AG11" s="95">
        <f>AVERAGE(B11:AE11)</f>
        <v>31.153333333333329</v>
      </c>
    </row>
    <row r="12" spans="1:35" x14ac:dyDescent="0.2">
      <c r="A12" s="59" t="s">
        <v>41</v>
      </c>
      <c r="B12" s="12">
        <f>[8]Novembro!$C$5</f>
        <v>29.8</v>
      </c>
      <c r="C12" s="12">
        <f>[8]Novembro!$C$6</f>
        <v>32.200000000000003</v>
      </c>
      <c r="D12" s="12">
        <f>[8]Novembro!$C$7</f>
        <v>34.6</v>
      </c>
      <c r="E12" s="12">
        <f>[8]Novembro!$C$8</f>
        <v>30.7</v>
      </c>
      <c r="F12" s="12">
        <f>[8]Novembro!$C$9</f>
        <v>32.299999999999997</v>
      </c>
      <c r="G12" s="12">
        <f>[8]Novembro!$C$10</f>
        <v>31.2</v>
      </c>
      <c r="H12" s="12">
        <f>[8]Novembro!$C$11</f>
        <v>32.6</v>
      </c>
      <c r="I12" s="12">
        <f>[8]Novembro!$C$12</f>
        <v>32.4</v>
      </c>
      <c r="J12" s="12">
        <f>[8]Novembro!$C$13</f>
        <v>30.5</v>
      </c>
      <c r="K12" s="12">
        <f>[8]Novembro!$C$14</f>
        <v>32</v>
      </c>
      <c r="L12" s="12">
        <f>[8]Novembro!$C$15</f>
        <v>35.4</v>
      </c>
      <c r="M12" s="12">
        <f>[8]Novembro!$C$16</f>
        <v>35.799999999999997</v>
      </c>
      <c r="N12" s="12">
        <f>[8]Novembro!$C$17</f>
        <v>33.700000000000003</v>
      </c>
      <c r="O12" s="12">
        <f>[8]Novembro!$C$18</f>
        <v>29.8</v>
      </c>
      <c r="P12" s="12">
        <f>[8]Novembro!$C$19</f>
        <v>31.2</v>
      </c>
      <c r="Q12" s="12">
        <f>[8]Novembro!$C$20</f>
        <v>35</v>
      </c>
      <c r="R12" s="12">
        <f>[8]Novembro!$C$21</f>
        <v>33.299999999999997</v>
      </c>
      <c r="S12" s="12">
        <f>[8]Novembro!$C$22</f>
        <v>31.5</v>
      </c>
      <c r="T12" s="12">
        <f>[8]Novembro!$C$23</f>
        <v>29.9</v>
      </c>
      <c r="U12" s="12">
        <f>[8]Novembro!$C$24</f>
        <v>32.299999999999997</v>
      </c>
      <c r="V12" s="12">
        <f>[8]Novembro!$C$25</f>
        <v>33.4</v>
      </c>
      <c r="W12" s="12">
        <f>[8]Novembro!$C$26</f>
        <v>33.6</v>
      </c>
      <c r="X12" s="12">
        <f>[8]Novembro!$C$27</f>
        <v>28.9</v>
      </c>
      <c r="Y12" s="12">
        <f>[8]Novembro!$C$28</f>
        <v>29</v>
      </c>
      <c r="Z12" s="12">
        <f>[8]Novembro!$C$29</f>
        <v>31.2</v>
      </c>
      <c r="AA12" s="12">
        <f>[8]Novembro!$C$30</f>
        <v>34.700000000000003</v>
      </c>
      <c r="AB12" s="12">
        <f>[8]Novembro!$C$31</f>
        <v>33.700000000000003</v>
      </c>
      <c r="AC12" s="12">
        <f>[8]Novembro!$C$32</f>
        <v>29.8</v>
      </c>
      <c r="AD12" s="12">
        <f>[8]Novembro!$C$33</f>
        <v>32.6</v>
      </c>
      <c r="AE12" s="12">
        <f>[8]Novembro!$C$34</f>
        <v>29.1</v>
      </c>
      <c r="AF12" s="16">
        <f t="shared" ref="AF12" si="7">MAX(B12:AE12)</f>
        <v>35.799999999999997</v>
      </c>
      <c r="AG12" s="95">
        <f t="shared" ref="AG12" si="8">AVERAGE(B12:AE12)</f>
        <v>32.073333333333331</v>
      </c>
    </row>
    <row r="13" spans="1:35" x14ac:dyDescent="0.2">
      <c r="A13" s="59" t="s">
        <v>114</v>
      </c>
      <c r="B13" s="12">
        <f>[9]Novembro!$C$5</f>
        <v>29.4</v>
      </c>
      <c r="C13" s="12">
        <f>[9]Novembro!$C$6</f>
        <v>31.5</v>
      </c>
      <c r="D13" s="12">
        <f>[9]Novembro!$C$7</f>
        <v>34.200000000000003</v>
      </c>
      <c r="E13" s="12">
        <f>[9]Novembro!$C$8</f>
        <v>28.1</v>
      </c>
      <c r="F13" s="12">
        <f>[9]Novembro!$C$9</f>
        <v>32.5</v>
      </c>
      <c r="G13" s="12">
        <f>[9]Novembro!$C$10</f>
        <v>32.6</v>
      </c>
      <c r="H13" s="12">
        <f>[9]Novembro!$C$11</f>
        <v>32.200000000000003</v>
      </c>
      <c r="I13" s="12">
        <f>[9]Novembro!$C$12</f>
        <v>31.3</v>
      </c>
      <c r="J13" s="12">
        <f>[9]Novembro!$C$13</f>
        <v>28.5</v>
      </c>
      <c r="K13" s="12">
        <f>[9]Novembro!$C$14</f>
        <v>33.799999999999997</v>
      </c>
      <c r="L13" s="12">
        <f>[9]Novembro!$C$15</f>
        <v>35.799999999999997</v>
      </c>
      <c r="M13" s="12">
        <f>[9]Novembro!$C$16</f>
        <v>35.6</v>
      </c>
      <c r="N13" s="12">
        <f>[9]Novembro!$C$17</f>
        <v>36.1</v>
      </c>
      <c r="O13" s="12">
        <f>[9]Novembro!$C$18</f>
        <v>31.1</v>
      </c>
      <c r="P13" s="12">
        <f>[9]Novembro!$C$19</f>
        <v>32.6</v>
      </c>
      <c r="Q13" s="12">
        <f>[9]Novembro!$C$20</f>
        <v>35.700000000000003</v>
      </c>
      <c r="R13" s="12">
        <f>[9]Novembro!$C$21</f>
        <v>32.6</v>
      </c>
      <c r="S13" s="12">
        <f>[9]Novembro!$C$22</f>
        <v>29.1</v>
      </c>
      <c r="T13" s="12">
        <f>[9]Novembro!$C$23</f>
        <v>29</v>
      </c>
      <c r="U13" s="12">
        <f>[9]Novembro!$C$24</f>
        <v>31.5</v>
      </c>
      <c r="V13" s="12">
        <f>[9]Novembro!$C$25</f>
        <v>32.9</v>
      </c>
      <c r="W13" s="12">
        <f>[9]Novembro!$C$26</f>
        <v>33.200000000000003</v>
      </c>
      <c r="X13" s="12">
        <f>[9]Novembro!$C$27</f>
        <v>27.8</v>
      </c>
      <c r="Y13" s="12">
        <f>[9]Novembro!$C$28</f>
        <v>28.5</v>
      </c>
      <c r="Z13" s="12">
        <f>[9]Novembro!$C$29</f>
        <v>31.5</v>
      </c>
      <c r="AA13" s="12">
        <f>[9]Novembro!$C$30</f>
        <v>35.1</v>
      </c>
      <c r="AB13" s="12">
        <f>[9]Novembro!$C$31</f>
        <v>34.299999999999997</v>
      </c>
      <c r="AC13" s="12">
        <f>[9]Novembro!$C$32</f>
        <v>32.5</v>
      </c>
      <c r="AD13" s="12">
        <f>[9]Novembro!$C$33</f>
        <v>29</v>
      </c>
      <c r="AE13" s="12">
        <f>[9]Novembro!$C$34</f>
        <v>26.5</v>
      </c>
      <c r="AF13" s="16">
        <f t="shared" ref="AF13:AF43" si="9">MAX(B13:AE13)</f>
        <v>36.1</v>
      </c>
      <c r="AG13" s="95">
        <f t="shared" ref="AG13:AG43" si="10">AVERAGE(B13:AE13)</f>
        <v>31.81666666666667</v>
      </c>
    </row>
    <row r="14" spans="1:35" x14ac:dyDescent="0.2">
      <c r="A14" s="59" t="s">
        <v>118</v>
      </c>
      <c r="B14" s="12">
        <f>[10]Novembro!$C$5</f>
        <v>29.4</v>
      </c>
      <c r="C14" s="12">
        <f>[10]Novembro!$C$6</f>
        <v>33</v>
      </c>
      <c r="D14" s="12">
        <f>[10]Novembro!$C$7</f>
        <v>35.4</v>
      </c>
      <c r="E14" s="12">
        <f>[10]Novembro!$C$8</f>
        <v>30.8</v>
      </c>
      <c r="F14" s="12">
        <f>[10]Novembro!$C$9</f>
        <v>31.6</v>
      </c>
      <c r="G14" s="12">
        <f>[10]Novembro!$C$10</f>
        <v>32.299999999999997</v>
      </c>
      <c r="H14" s="12">
        <f>[10]Novembro!$C$11</f>
        <v>30.7</v>
      </c>
      <c r="I14" s="12">
        <f>[10]Novembro!$C$12</f>
        <v>25.5</v>
      </c>
      <c r="J14" s="12">
        <f>[10]Novembro!$C$13</f>
        <v>26.9</v>
      </c>
      <c r="K14" s="12">
        <f>[10]Novembro!$C$14</f>
        <v>29.1</v>
      </c>
      <c r="L14" s="12">
        <f>[10]Novembro!$C$15</f>
        <v>34.9</v>
      </c>
      <c r="M14" s="12">
        <f>[10]Novembro!$C$16</f>
        <v>36.200000000000003</v>
      </c>
      <c r="N14" s="12">
        <f>[10]Novembro!$C$17</f>
        <v>37.1</v>
      </c>
      <c r="O14" s="12">
        <f>[10]Novembro!$C$18</f>
        <v>35.6</v>
      </c>
      <c r="P14" s="12">
        <f>[10]Novembro!$C$19</f>
        <v>33.299999999999997</v>
      </c>
      <c r="Q14" s="12">
        <f>[10]Novembro!$C$20</f>
        <v>35.799999999999997</v>
      </c>
      <c r="R14" s="12">
        <f>[10]Novembro!$C$21</f>
        <v>31.4</v>
      </c>
      <c r="S14" s="12">
        <f>[10]Novembro!$C$22</f>
        <v>31</v>
      </c>
      <c r="T14" s="12">
        <f>[10]Novembro!$C$23</f>
        <v>26.6</v>
      </c>
      <c r="U14" s="12">
        <f>[10]Novembro!$C$24</f>
        <v>28.8</v>
      </c>
      <c r="V14" s="12">
        <f>[10]Novembro!$C$25</f>
        <v>31.4</v>
      </c>
      <c r="W14" s="12">
        <f>[10]Novembro!$C$26</f>
        <v>33.5</v>
      </c>
      <c r="X14" s="12">
        <f>[10]Novembro!$C$27</f>
        <v>26.5</v>
      </c>
      <c r="Y14" s="12">
        <f>[10]Novembro!$C$28</f>
        <v>28.3</v>
      </c>
      <c r="Z14" s="12">
        <f>[10]Novembro!$C$29</f>
        <v>32.4</v>
      </c>
      <c r="AA14" s="12">
        <f>[10]Novembro!$C$30</f>
        <v>33.1</v>
      </c>
      <c r="AB14" s="12">
        <f>[10]Novembro!$C$31</f>
        <v>33.1</v>
      </c>
      <c r="AC14" s="12">
        <f>[10]Novembro!$C$32</f>
        <v>34.6</v>
      </c>
      <c r="AD14" s="12">
        <f>[10]Novembro!$C$33</f>
        <v>30.8</v>
      </c>
      <c r="AE14" s="12">
        <f>[10]Novembro!$C$34</f>
        <v>33.200000000000003</v>
      </c>
      <c r="AF14" s="16">
        <f t="shared" si="9"/>
        <v>37.1</v>
      </c>
      <c r="AG14" s="95">
        <f t="shared" si="10"/>
        <v>31.743333333333332</v>
      </c>
      <c r="AI14" t="s">
        <v>47</v>
      </c>
    </row>
    <row r="15" spans="1:35" x14ac:dyDescent="0.2">
      <c r="A15" s="59" t="s">
        <v>121</v>
      </c>
      <c r="B15" s="12">
        <f>[11]Novembro!$C$5</f>
        <v>21.5</v>
      </c>
      <c r="C15" s="12">
        <f>[11]Novembro!$C$6</f>
        <v>30.7</v>
      </c>
      <c r="D15" s="12">
        <f>[11]Novembro!$C$7</f>
        <v>34.200000000000003</v>
      </c>
      <c r="E15" s="12">
        <f>[11]Novembro!$C$8</f>
        <v>29.7</v>
      </c>
      <c r="F15" s="12">
        <f>[11]Novembro!$C$9</f>
        <v>30.6</v>
      </c>
      <c r="G15" s="12">
        <f>[11]Novembro!$C$10</f>
        <v>30.6</v>
      </c>
      <c r="H15" s="12">
        <f>[11]Novembro!$C$11</f>
        <v>30.8</v>
      </c>
      <c r="I15" s="12">
        <f>[11]Novembro!$C$12</f>
        <v>29.7</v>
      </c>
      <c r="J15" s="12">
        <f>[11]Novembro!$C$13</f>
        <v>25.7</v>
      </c>
      <c r="K15" s="12">
        <f>[11]Novembro!$C$14</f>
        <v>28</v>
      </c>
      <c r="L15" s="12">
        <f>[11]Novembro!$C$15</f>
        <v>35</v>
      </c>
      <c r="M15" s="12">
        <f>[11]Novembro!$C$16</f>
        <v>35.5</v>
      </c>
      <c r="N15" s="12">
        <f>[11]Novembro!$C$17</f>
        <v>35.9</v>
      </c>
      <c r="O15" s="12">
        <f>[11]Novembro!$C$18</f>
        <v>27.7</v>
      </c>
      <c r="P15" s="12">
        <f>[11]Novembro!$C$19</f>
        <v>30</v>
      </c>
      <c r="Q15" s="12">
        <f>[11]Novembro!$C$20</f>
        <v>30.8</v>
      </c>
      <c r="R15" s="12">
        <f>[11]Novembro!$C$21</f>
        <v>31</v>
      </c>
      <c r="S15" s="12">
        <f>[11]Novembro!$C$22</f>
        <v>29.6</v>
      </c>
      <c r="T15" s="12">
        <f>[11]Novembro!$C$23</f>
        <v>28.2</v>
      </c>
      <c r="U15" s="12">
        <f>[11]Novembro!$C$24</f>
        <v>29.5</v>
      </c>
      <c r="V15" s="12">
        <f>[11]Novembro!$C$25</f>
        <v>31.9</v>
      </c>
      <c r="W15" s="12">
        <f>[11]Novembro!$C$26</f>
        <v>33.1</v>
      </c>
      <c r="X15" s="12">
        <f>[11]Novembro!$C$27</f>
        <v>26.9</v>
      </c>
      <c r="Y15" s="12">
        <f>[11]Novembro!$C$28</f>
        <v>27.4</v>
      </c>
      <c r="Z15" s="12">
        <f>[11]Novembro!$C$29</f>
        <v>30.3</v>
      </c>
      <c r="AA15" s="12">
        <f>[11]Novembro!$C$30</f>
        <v>33</v>
      </c>
      <c r="AB15" s="12">
        <f>[11]Novembro!$C$31</f>
        <v>31.8</v>
      </c>
      <c r="AC15" s="12">
        <f>[11]Novembro!$C$32</f>
        <v>31.8</v>
      </c>
      <c r="AD15" s="12">
        <f>[11]Novembro!$C$33</f>
        <v>29.6</v>
      </c>
      <c r="AE15" s="12">
        <f>[11]Novembro!$C$34</f>
        <v>30.8</v>
      </c>
      <c r="AF15" s="16">
        <f t="shared" si="9"/>
        <v>35.9</v>
      </c>
      <c r="AG15" s="95">
        <f t="shared" si="10"/>
        <v>30.376666666666662</v>
      </c>
      <c r="AI15" s="13" t="s">
        <v>47</v>
      </c>
    </row>
    <row r="16" spans="1:35" x14ac:dyDescent="0.2">
      <c r="A16" s="59" t="s">
        <v>168</v>
      </c>
      <c r="B16" s="12">
        <f>[12]Novembro!$C$5</f>
        <v>32.1</v>
      </c>
      <c r="C16" s="12">
        <f>[12]Novembro!$C$6</f>
        <v>30.2</v>
      </c>
      <c r="D16" s="12">
        <f>[12]Novembro!$C$7</f>
        <v>31.9</v>
      </c>
      <c r="E16" s="12">
        <f>[12]Novembro!$C$8</f>
        <v>27.7</v>
      </c>
      <c r="F16" s="12">
        <f>[12]Novembro!$C$9</f>
        <v>28.4</v>
      </c>
      <c r="G16" s="12">
        <f>[12]Novembro!$C$10</f>
        <v>31.6</v>
      </c>
      <c r="H16" s="12">
        <f>[12]Novembro!$C$11</f>
        <v>30.3</v>
      </c>
      <c r="I16" s="12">
        <f>[12]Novembro!$C$12</f>
        <v>26.8</v>
      </c>
      <c r="J16" s="12">
        <f>[12]Novembro!$C$13</f>
        <v>25.7</v>
      </c>
      <c r="K16" s="12">
        <f>[12]Novembro!$C$14</f>
        <v>32.299999999999997</v>
      </c>
      <c r="L16" s="12">
        <f>[12]Novembro!$C$15</f>
        <v>32.299999999999997</v>
      </c>
      <c r="M16" s="12">
        <f>[12]Novembro!$C$16</f>
        <v>33.6</v>
      </c>
      <c r="N16" s="12">
        <f>[12]Novembro!$C$17</f>
        <v>34.6</v>
      </c>
      <c r="O16" s="12">
        <f>[12]Novembro!$C$18</f>
        <v>32.1</v>
      </c>
      <c r="P16" s="12">
        <f>[12]Novembro!$C$19</f>
        <v>31.9</v>
      </c>
      <c r="Q16" s="12">
        <f>[12]Novembro!$C$20</f>
        <v>32.6</v>
      </c>
      <c r="R16" s="12">
        <f>[12]Novembro!$C$21</f>
        <v>29.9</v>
      </c>
      <c r="S16" s="12">
        <f>[12]Novembro!$C$22</f>
        <v>29.4</v>
      </c>
      <c r="T16" s="12">
        <f>[12]Novembro!$C$23</f>
        <v>25.3</v>
      </c>
      <c r="U16" s="12">
        <f>[12]Novembro!$C$24</f>
        <v>28.2</v>
      </c>
      <c r="V16" s="12">
        <f>[12]Novembro!$C$25</f>
        <v>30.9</v>
      </c>
      <c r="W16" s="12">
        <f>[12]Novembro!$C$26</f>
        <v>30.5</v>
      </c>
      <c r="X16" s="12">
        <f>[12]Novembro!$C$27</f>
        <v>24.9</v>
      </c>
      <c r="Y16" s="12">
        <f>[12]Novembro!$C$28</f>
        <v>28.7</v>
      </c>
      <c r="Z16" s="12">
        <f>[12]Novembro!$C$29</f>
        <v>30.8</v>
      </c>
      <c r="AA16" s="12">
        <f>[12]Novembro!$C$30</f>
        <v>33.200000000000003</v>
      </c>
      <c r="AB16" s="12">
        <f>[12]Novembro!$C$31</f>
        <v>33.1</v>
      </c>
      <c r="AC16" s="12">
        <f>[12]Novembro!$C$32</f>
        <v>32</v>
      </c>
      <c r="AD16" s="12">
        <f>[12]Novembro!$C$33</f>
        <v>30.8</v>
      </c>
      <c r="AE16" s="12">
        <f>[12]Novembro!$C$34</f>
        <v>29.4</v>
      </c>
      <c r="AF16" s="16">
        <f t="shared" si="9"/>
        <v>34.6</v>
      </c>
      <c r="AG16" s="95">
        <f t="shared" si="10"/>
        <v>30.373333333333335</v>
      </c>
      <c r="AI16" s="13" t="s">
        <v>47</v>
      </c>
    </row>
    <row r="17" spans="1:35" x14ac:dyDescent="0.2">
      <c r="A17" s="59" t="s">
        <v>2</v>
      </c>
      <c r="B17" s="12">
        <f>[13]Novembro!$C$5</f>
        <v>29.3</v>
      </c>
      <c r="C17" s="12">
        <f>[13]Novembro!$C$6</f>
        <v>29.7</v>
      </c>
      <c r="D17" s="12">
        <f>[13]Novembro!$C$7</f>
        <v>31.8</v>
      </c>
      <c r="E17" s="12">
        <f>[13]Novembro!$C$8</f>
        <v>27.1</v>
      </c>
      <c r="F17" s="12">
        <f>[13]Novembro!$C$9</f>
        <v>29.4</v>
      </c>
      <c r="G17" s="12">
        <f>[13]Novembro!$C$10</f>
        <v>32.1</v>
      </c>
      <c r="H17" s="12">
        <f>[13]Novembro!$C$11</f>
        <v>29.3</v>
      </c>
      <c r="I17" s="12">
        <f>[13]Novembro!$C$12</f>
        <v>28.5</v>
      </c>
      <c r="J17" s="12">
        <f>[13]Novembro!$C$13</f>
        <v>25</v>
      </c>
      <c r="K17" s="12">
        <f>[13]Novembro!$C$14</f>
        <v>31.4</v>
      </c>
      <c r="L17" s="12">
        <f>[13]Novembro!$C$15</f>
        <v>33.700000000000003</v>
      </c>
      <c r="M17" s="12">
        <f>[13]Novembro!$C$16</f>
        <v>34.1</v>
      </c>
      <c r="N17" s="12">
        <f>[13]Novembro!$C$17</f>
        <v>35</v>
      </c>
      <c r="O17" s="12">
        <f>[13]Novembro!$C$18</f>
        <v>29.4</v>
      </c>
      <c r="P17" s="12">
        <f>[13]Novembro!$C$19</f>
        <v>31.6</v>
      </c>
      <c r="Q17" s="12">
        <f>[13]Novembro!$C$20</f>
        <v>30</v>
      </c>
      <c r="R17" s="12">
        <f>[13]Novembro!$C$21</f>
        <v>31.3</v>
      </c>
      <c r="S17" s="12">
        <f>[13]Novembro!$C$22</f>
        <v>29.4</v>
      </c>
      <c r="T17" s="12">
        <f>[13]Novembro!$C$23</f>
        <v>28.2</v>
      </c>
      <c r="U17" s="12">
        <f>[13]Novembro!$C$24</f>
        <v>29</v>
      </c>
      <c r="V17" s="12">
        <f>[13]Novembro!$C$25</f>
        <v>31.2</v>
      </c>
      <c r="W17" s="12">
        <f>[13]Novembro!$C$26</f>
        <v>31.8</v>
      </c>
      <c r="X17" s="12">
        <f>[13]Novembro!$C$27</f>
        <v>24.6</v>
      </c>
      <c r="Y17" s="12">
        <f>[13]Novembro!$C$28</f>
        <v>28.3</v>
      </c>
      <c r="Z17" s="12">
        <f>[13]Novembro!$C$29</f>
        <v>31.3</v>
      </c>
      <c r="AA17" s="12">
        <f>[13]Novembro!$C$30</f>
        <v>34</v>
      </c>
      <c r="AB17" s="12">
        <f>[13]Novembro!$C$31</f>
        <v>33.700000000000003</v>
      </c>
      <c r="AC17" s="12">
        <f>[13]Novembro!$C$32</f>
        <v>32</v>
      </c>
      <c r="AD17" s="12">
        <f>[13]Novembro!$C$33</f>
        <v>29.3</v>
      </c>
      <c r="AE17" s="12">
        <f>[13]Novembro!$C$34</f>
        <v>27.7</v>
      </c>
      <c r="AF17" s="16">
        <f t="shared" si="9"/>
        <v>35</v>
      </c>
      <c r="AG17" s="95">
        <f t="shared" si="10"/>
        <v>30.306666666666668</v>
      </c>
      <c r="AI17" s="13" t="s">
        <v>47</v>
      </c>
    </row>
    <row r="18" spans="1:35" x14ac:dyDescent="0.2">
      <c r="A18" s="59" t="s">
        <v>3</v>
      </c>
      <c r="B18" s="12">
        <f>[14]Novembro!$C$5</f>
        <v>33.799999999999997</v>
      </c>
      <c r="C18" s="12">
        <f>[14]Novembro!$C$6</f>
        <v>30.5</v>
      </c>
      <c r="D18" s="12">
        <f>[14]Novembro!$C$7</f>
        <v>33.5</v>
      </c>
      <c r="E18" s="12">
        <f>[14]Novembro!$C$8</f>
        <v>27.3</v>
      </c>
      <c r="F18" s="12">
        <f>[14]Novembro!$C$9</f>
        <v>29.3</v>
      </c>
      <c r="G18" s="12">
        <f>[14]Novembro!$C$10</f>
        <v>31.7</v>
      </c>
      <c r="H18" s="12">
        <f>[14]Novembro!$C$11</f>
        <v>29.3</v>
      </c>
      <c r="I18" s="12">
        <f>[14]Novembro!$C$12</f>
        <v>24.2</v>
      </c>
      <c r="J18" s="12">
        <f>[14]Novembro!$C$13</f>
        <v>25.2</v>
      </c>
      <c r="K18" s="12">
        <f>[14]Novembro!$C$14</f>
        <v>31.4</v>
      </c>
      <c r="L18" s="12">
        <f>[14]Novembro!$C$15</f>
        <v>34.799999999999997</v>
      </c>
      <c r="M18" s="12">
        <f>[14]Novembro!$C$16</f>
        <v>35</v>
      </c>
      <c r="N18" s="12">
        <f>[14]Novembro!$C$17</f>
        <v>35.4</v>
      </c>
      <c r="O18" s="12">
        <f>[14]Novembro!$C$18</f>
        <v>34.6</v>
      </c>
      <c r="P18" s="12">
        <f>[14]Novembro!$C$19</f>
        <v>32.700000000000003</v>
      </c>
      <c r="Q18" s="12">
        <f>[14]Novembro!$C$20</f>
        <v>33.1</v>
      </c>
      <c r="R18" s="12">
        <f>[14]Novembro!$C$21</f>
        <v>29.1</v>
      </c>
      <c r="S18" s="12">
        <f>[14]Novembro!$C$22</f>
        <v>30.3</v>
      </c>
      <c r="T18" s="12">
        <f>[14]Novembro!$C$23</f>
        <v>28.4</v>
      </c>
      <c r="U18" s="12">
        <f>[14]Novembro!$C$24</f>
        <v>27.9</v>
      </c>
      <c r="V18" s="12">
        <f>[14]Novembro!$C$25</f>
        <v>27.7</v>
      </c>
      <c r="W18" s="12">
        <f>[14]Novembro!$C$26</f>
        <v>32.200000000000003</v>
      </c>
      <c r="X18" s="12">
        <f>[14]Novembro!$C$27</f>
        <v>29.8</v>
      </c>
      <c r="Y18" s="12">
        <f>[14]Novembro!$C$28</f>
        <v>30.6</v>
      </c>
      <c r="Z18" s="12">
        <f>[14]Novembro!$C$29</f>
        <v>32.1</v>
      </c>
      <c r="AA18" s="12">
        <f>[14]Novembro!$C$30</f>
        <v>31.1</v>
      </c>
      <c r="AB18" s="12">
        <f>[14]Novembro!$C$31</f>
        <v>32.200000000000003</v>
      </c>
      <c r="AC18" s="12">
        <f>[14]Novembro!$C$32</f>
        <v>33.299999999999997</v>
      </c>
      <c r="AD18" s="12">
        <f>[14]Novembro!$C$33</f>
        <v>30.8</v>
      </c>
      <c r="AE18" s="12">
        <f>[14]Novembro!$C$34</f>
        <v>30.6</v>
      </c>
      <c r="AF18" s="16">
        <f t="shared" si="9"/>
        <v>35.4</v>
      </c>
      <c r="AG18" s="95">
        <f t="shared" si="10"/>
        <v>30.93</v>
      </c>
      <c r="AH18" s="13" t="s">
        <v>47</v>
      </c>
      <c r="AI18" s="13" t="s">
        <v>47</v>
      </c>
    </row>
    <row r="19" spans="1:35" x14ac:dyDescent="0.2">
      <c r="A19" s="59" t="s">
        <v>4</v>
      </c>
      <c r="B19" s="12">
        <f>[15]Novembro!$C$5</f>
        <v>31.9</v>
      </c>
      <c r="C19" s="12">
        <f>[15]Novembro!$C$6</f>
        <v>29.5</v>
      </c>
      <c r="D19" s="12">
        <f>[15]Novembro!$C$7</f>
        <v>28.8</v>
      </c>
      <c r="E19" s="12">
        <f>[15]Novembro!$C$8</f>
        <v>24.5</v>
      </c>
      <c r="F19" s="12">
        <f>[15]Novembro!$C$9</f>
        <v>27.3</v>
      </c>
      <c r="G19" s="12">
        <f>[15]Novembro!$C$10</f>
        <v>28.1</v>
      </c>
      <c r="H19" s="12">
        <f>[15]Novembro!$C$11</f>
        <v>27.5</v>
      </c>
      <c r="I19" s="12">
        <f>[15]Novembro!$C$12</f>
        <v>24.5</v>
      </c>
      <c r="J19" s="12">
        <f>[15]Novembro!$C$13</f>
        <v>24.9</v>
      </c>
      <c r="K19" s="12">
        <f>[15]Novembro!$C$14</f>
        <v>29.8</v>
      </c>
      <c r="L19" s="12">
        <f>[15]Novembro!$C$15</f>
        <v>32</v>
      </c>
      <c r="M19" s="12">
        <f>[15]Novembro!$C$16</f>
        <v>32.200000000000003</v>
      </c>
      <c r="N19" s="12">
        <f>[15]Novembro!$C$17</f>
        <v>32.9</v>
      </c>
      <c r="O19" s="12">
        <f>[15]Novembro!$C$18</f>
        <v>31.5</v>
      </c>
      <c r="P19" s="12">
        <f>[15]Novembro!$C$19</f>
        <v>30.4</v>
      </c>
      <c r="Q19" s="12">
        <f>[15]Novembro!$C$20</f>
        <v>28.5</v>
      </c>
      <c r="R19" s="12">
        <f>[15]Novembro!$C$21</f>
        <v>29.7</v>
      </c>
      <c r="S19" s="12">
        <f>[15]Novembro!$C$22</f>
        <v>28.3</v>
      </c>
      <c r="T19" s="12">
        <f>[15]Novembro!$C$23</f>
        <v>25.3</v>
      </c>
      <c r="U19" s="12">
        <f>[15]Novembro!$C$24</f>
        <v>24.6</v>
      </c>
      <c r="V19" s="12">
        <f>[15]Novembro!$C$25</f>
        <v>27.7</v>
      </c>
      <c r="W19" s="12">
        <f>[15]Novembro!$C$26</f>
        <v>30.1</v>
      </c>
      <c r="X19" s="12">
        <f>[15]Novembro!$C$27</f>
        <v>25.6</v>
      </c>
      <c r="Y19" s="12">
        <f>[15]Novembro!$C$28</f>
        <v>27.9</v>
      </c>
      <c r="Z19" s="12">
        <f>[15]Novembro!$C$29</f>
        <v>28.7</v>
      </c>
      <c r="AA19" s="12">
        <f>[15]Novembro!$C$30</f>
        <v>29.8</v>
      </c>
      <c r="AB19" s="12">
        <f>[15]Novembro!$C$31</f>
        <v>29.6</v>
      </c>
      <c r="AC19" s="12">
        <f>[15]Novembro!$C$32</f>
        <v>30.7</v>
      </c>
      <c r="AD19" s="12">
        <f>[15]Novembro!$C$33</f>
        <v>28.2</v>
      </c>
      <c r="AE19" s="12">
        <f>[15]Novembro!$C$34</f>
        <v>29.5</v>
      </c>
      <c r="AF19" s="16">
        <f t="shared" si="9"/>
        <v>32.9</v>
      </c>
      <c r="AG19" s="95">
        <f t="shared" si="10"/>
        <v>28.666666666666671</v>
      </c>
    </row>
    <row r="20" spans="1:35" x14ac:dyDescent="0.2">
      <c r="A20" s="59" t="s">
        <v>5</v>
      </c>
      <c r="B20" s="12">
        <f>[16]Novembro!$C$5</f>
        <v>36</v>
      </c>
      <c r="C20" s="12">
        <f>[16]Novembro!$C$6</f>
        <v>32.200000000000003</v>
      </c>
      <c r="D20" s="12">
        <f>[16]Novembro!$C$7</f>
        <v>34.9</v>
      </c>
      <c r="E20" s="12">
        <f>[16]Novembro!$C$8</f>
        <v>29.1</v>
      </c>
      <c r="F20" s="12" t="str">
        <f>[16]Novembro!$C$9</f>
        <v>*</v>
      </c>
      <c r="G20" s="12" t="str">
        <f>[16]Novembro!$C$10</f>
        <v>*</v>
      </c>
      <c r="H20" s="12" t="str">
        <f>[16]Novembro!$C$11</f>
        <v>*</v>
      </c>
      <c r="I20" s="12" t="str">
        <f>[16]Novembro!$C$12</f>
        <v>*</v>
      </c>
      <c r="J20" s="12">
        <f>[16]Novembro!$C$13</f>
        <v>31.6</v>
      </c>
      <c r="K20" s="12">
        <f>[16]Novembro!$C$14</f>
        <v>33.9</v>
      </c>
      <c r="L20" s="12">
        <f>[16]Novembro!$C$15</f>
        <v>35.6</v>
      </c>
      <c r="M20" s="12">
        <f>[16]Novembro!$C$16</f>
        <v>36.1</v>
      </c>
      <c r="N20" s="12">
        <f>[16]Novembro!$C$17</f>
        <v>31.2</v>
      </c>
      <c r="O20" s="12" t="str">
        <f>[16]Novembro!$C$18</f>
        <v>*</v>
      </c>
      <c r="P20" s="12" t="str">
        <f>[16]Novembro!$C$19</f>
        <v>*</v>
      </c>
      <c r="Q20" s="12" t="str">
        <f>[16]Novembro!$C$20</f>
        <v>*</v>
      </c>
      <c r="R20" s="12" t="str">
        <f>[16]Novembro!$C$21</f>
        <v>*</v>
      </c>
      <c r="S20" s="12" t="str">
        <f>[16]Novembro!$C$22</f>
        <v>*</v>
      </c>
      <c r="T20" s="12">
        <f>[16]Novembro!$C$23</f>
        <v>26.6</v>
      </c>
      <c r="U20" s="12">
        <f>[16]Novembro!$C$24</f>
        <v>30.5</v>
      </c>
      <c r="V20" s="12">
        <f>[16]Novembro!$C$25</f>
        <v>33.700000000000003</v>
      </c>
      <c r="W20" s="12">
        <f>[16]Novembro!$C$26</f>
        <v>32.5</v>
      </c>
      <c r="X20" s="12">
        <f>[16]Novembro!$C$27</f>
        <v>28.7</v>
      </c>
      <c r="Y20" s="12" t="str">
        <f>[16]Novembro!$C$28</f>
        <v>*</v>
      </c>
      <c r="Z20" s="12" t="str">
        <f>[16]Novembro!$C$29</f>
        <v>*</v>
      </c>
      <c r="AA20" s="12" t="str">
        <f>[16]Novembro!$C$30</f>
        <v>*</v>
      </c>
      <c r="AB20" s="12" t="str">
        <f>[16]Novembro!$C$31</f>
        <v>*</v>
      </c>
      <c r="AC20" s="12">
        <f>[16]Novembro!$C$32</f>
        <v>32.1</v>
      </c>
      <c r="AD20" s="12">
        <f>[16]Novembro!$C$33</f>
        <v>28.4</v>
      </c>
      <c r="AE20" s="12">
        <f>[16]Novembro!$C$34</f>
        <v>29</v>
      </c>
      <c r="AF20" s="16">
        <f t="shared" si="9"/>
        <v>36.1</v>
      </c>
      <c r="AG20" s="95">
        <f t="shared" si="10"/>
        <v>31.888235294117649</v>
      </c>
      <c r="AH20" s="13" t="s">
        <v>47</v>
      </c>
      <c r="AI20" s="13" t="s">
        <v>47</v>
      </c>
    </row>
    <row r="21" spans="1:35" x14ac:dyDescent="0.2">
      <c r="A21" s="59" t="s">
        <v>43</v>
      </c>
      <c r="B21" s="12">
        <f>[17]Novembro!$C$5</f>
        <v>33.299999999999997</v>
      </c>
      <c r="C21" s="12">
        <f>[17]Novembro!$C$6</f>
        <v>30.8</v>
      </c>
      <c r="D21" s="12">
        <f>[17]Novembro!$C$7</f>
        <v>30.9</v>
      </c>
      <c r="E21" s="12">
        <f>[17]Novembro!$C$8</f>
        <v>23.8</v>
      </c>
      <c r="F21" s="12">
        <f>[17]Novembro!$C$9</f>
        <v>29.3</v>
      </c>
      <c r="G21" s="12">
        <f>[17]Novembro!$C$10</f>
        <v>31.2</v>
      </c>
      <c r="H21" s="12">
        <f>[17]Novembro!$C$11</f>
        <v>28.8</v>
      </c>
      <c r="I21" s="12">
        <f>[17]Novembro!$C$12</f>
        <v>25.7</v>
      </c>
      <c r="J21" s="12">
        <f>[17]Novembro!$C$13</f>
        <v>27.5</v>
      </c>
      <c r="K21" s="12">
        <f>[17]Novembro!$C$14</f>
        <v>30.5</v>
      </c>
      <c r="L21" s="12">
        <f>[17]Novembro!$C$15</f>
        <v>32.799999999999997</v>
      </c>
      <c r="M21" s="12">
        <f>[17]Novembro!$C$16</f>
        <v>33</v>
      </c>
      <c r="N21" s="12">
        <f>[17]Novembro!$C$17</f>
        <v>33.5</v>
      </c>
      <c r="O21" s="12">
        <f>[17]Novembro!$C$18</f>
        <v>32.6</v>
      </c>
      <c r="P21" s="12">
        <f>[17]Novembro!$C$19</f>
        <v>32.5</v>
      </c>
      <c r="Q21" s="12">
        <f>[17]Novembro!$C$20</f>
        <v>28.2</v>
      </c>
      <c r="R21" s="12">
        <f>[17]Novembro!$C$21</f>
        <v>31.3</v>
      </c>
      <c r="S21" s="12">
        <f>[17]Novembro!$C$22</f>
        <v>30.7</v>
      </c>
      <c r="T21" s="12">
        <f>[17]Novembro!$C$23</f>
        <v>28.5</v>
      </c>
      <c r="U21" s="12">
        <f>[17]Novembro!$C$24</f>
        <v>27.6</v>
      </c>
      <c r="V21" s="12">
        <f>[17]Novembro!$C$25</f>
        <v>26.9</v>
      </c>
      <c r="W21" s="12">
        <f>[17]Novembro!$C$26</f>
        <v>31.4</v>
      </c>
      <c r="X21" s="12">
        <f>[17]Novembro!$C$27</f>
        <v>25.2</v>
      </c>
      <c r="Y21" s="12">
        <f>[17]Novembro!$C$28</f>
        <v>28.4</v>
      </c>
      <c r="Z21" s="12">
        <f>[17]Novembro!$C$29</f>
        <v>29.3</v>
      </c>
      <c r="AA21" s="12">
        <f>[17]Novembro!$C$30</f>
        <v>32.299999999999997</v>
      </c>
      <c r="AB21" s="12">
        <f>[17]Novembro!$C$31</f>
        <v>32.200000000000003</v>
      </c>
      <c r="AC21" s="12">
        <f>[17]Novembro!$C$32</f>
        <v>31.8</v>
      </c>
      <c r="AD21" s="12">
        <f>[17]Novembro!$C$33</f>
        <v>30.4</v>
      </c>
      <c r="AE21" s="12">
        <f>[17]Novembro!$C$34</f>
        <v>29.9</v>
      </c>
      <c r="AF21" s="16">
        <f>MAX(B21:AE21)</f>
        <v>33.5</v>
      </c>
      <c r="AG21" s="95">
        <f>AVERAGE(B21:AE21)</f>
        <v>30.009999999999994</v>
      </c>
      <c r="AI21" t="s">
        <v>230</v>
      </c>
    </row>
    <row r="22" spans="1:35" x14ac:dyDescent="0.2">
      <c r="A22" s="59" t="s">
        <v>6</v>
      </c>
      <c r="B22" s="12">
        <f>[18]Novembro!$C$5</f>
        <v>34.5</v>
      </c>
      <c r="C22" s="12">
        <f>[18]Novembro!$C$6</f>
        <v>31.7</v>
      </c>
      <c r="D22" s="12">
        <f>[18]Novembro!$C$7</f>
        <v>30.4</v>
      </c>
      <c r="E22" s="12">
        <f>[18]Novembro!$C$8</f>
        <v>25.9</v>
      </c>
      <c r="F22" s="12">
        <f>[18]Novembro!$C$9</f>
        <v>28.2</v>
      </c>
      <c r="G22" s="12">
        <f>[18]Novembro!$C$10</f>
        <v>25.3</v>
      </c>
      <c r="H22" s="12">
        <f>[18]Novembro!$C$11</f>
        <v>26.9</v>
      </c>
      <c r="I22" s="12">
        <f>[18]Novembro!$C$12</f>
        <v>32.9</v>
      </c>
      <c r="J22" s="12">
        <f>[18]Novembro!$C$13</f>
        <v>25.3</v>
      </c>
      <c r="K22" s="12">
        <f>[18]Novembro!$C$14</f>
        <v>26.9</v>
      </c>
      <c r="L22" s="12">
        <f>[18]Novembro!$C$15</f>
        <v>32.9</v>
      </c>
      <c r="M22" s="12">
        <f>[18]Novembro!$C$16</f>
        <v>34.200000000000003</v>
      </c>
      <c r="N22" s="12">
        <f>[18]Novembro!$C$17</f>
        <v>33</v>
      </c>
      <c r="O22" s="12">
        <f>[18]Novembro!$C$18</f>
        <v>32.700000000000003</v>
      </c>
      <c r="P22" s="12">
        <f>[18]Novembro!$C$19</f>
        <v>32.6</v>
      </c>
      <c r="Q22" s="12">
        <f>[18]Novembro!$C$20</f>
        <v>31.6</v>
      </c>
      <c r="R22" s="12">
        <f>[18]Novembro!$C$21</f>
        <v>27.2</v>
      </c>
      <c r="S22" s="12">
        <f>[18]Novembro!$C$22</f>
        <v>25.3</v>
      </c>
      <c r="T22" s="12">
        <f>[18]Novembro!$C$23</f>
        <v>27.2</v>
      </c>
      <c r="U22" s="12">
        <f>[18]Novembro!$C$24</f>
        <v>30.4</v>
      </c>
      <c r="V22" s="12">
        <f>[18]Novembro!$C$25</f>
        <v>28.9</v>
      </c>
      <c r="W22" s="12">
        <f>[18]Novembro!$C$26</f>
        <v>31.3</v>
      </c>
      <c r="X22" s="12">
        <f>[18]Novembro!$C$27</f>
        <v>26.8</v>
      </c>
      <c r="Y22" s="12">
        <f>[18]Novembro!$C$28</f>
        <v>27.3</v>
      </c>
      <c r="Z22" s="12">
        <f>[18]Novembro!$C$29</f>
        <v>26.7</v>
      </c>
      <c r="AA22" s="12" t="str">
        <f>[18]Novembro!$C$30</f>
        <v>*</v>
      </c>
      <c r="AB22" s="12">
        <f>[18]Novembro!$C$31</f>
        <v>32.1</v>
      </c>
      <c r="AC22" s="12">
        <f>[18]Novembro!$C$32</f>
        <v>27.2</v>
      </c>
      <c r="AD22" s="12">
        <f>[18]Novembro!$C$33</f>
        <v>29.4</v>
      </c>
      <c r="AE22" s="12">
        <f>[18]Novembro!$C$34</f>
        <v>26</v>
      </c>
      <c r="AF22" s="16">
        <f t="shared" ref="AF22:AF23" si="11">MAX(B22:AE22)</f>
        <v>34.5</v>
      </c>
      <c r="AG22" s="95">
        <f t="shared" ref="AG22:AG23" si="12">AVERAGE(B22:AE22)</f>
        <v>29.337931034482757</v>
      </c>
      <c r="AI22" t="s">
        <v>47</v>
      </c>
    </row>
    <row r="23" spans="1:35" x14ac:dyDescent="0.2">
      <c r="A23" s="59" t="s">
        <v>7</v>
      </c>
      <c r="B23" s="12">
        <f>[19]Novembro!$C$5</f>
        <v>21.2</v>
      </c>
      <c r="C23" s="12">
        <f>[19]Novembro!$C$6</f>
        <v>30.5</v>
      </c>
      <c r="D23" s="12">
        <f>[19]Novembro!$C$7</f>
        <v>34.4</v>
      </c>
      <c r="E23" s="12">
        <f>[19]Novembro!$C$8</f>
        <v>27.9</v>
      </c>
      <c r="F23" s="12">
        <f>[19]Novembro!$C$9</f>
        <v>29.6</v>
      </c>
      <c r="G23" s="12">
        <f>[19]Novembro!$C$10</f>
        <v>30</v>
      </c>
      <c r="H23" s="12">
        <f>[19]Novembro!$C$11</f>
        <v>30.6</v>
      </c>
      <c r="I23" s="12">
        <f>[19]Novembro!$C$12</f>
        <v>29.7</v>
      </c>
      <c r="J23" s="12">
        <f>[19]Novembro!$C$13</f>
        <v>25.2</v>
      </c>
      <c r="K23" s="12">
        <f>[19]Novembro!$C$14</f>
        <v>27.5</v>
      </c>
      <c r="L23" s="12">
        <f>[19]Novembro!$C$15</f>
        <v>34.5</v>
      </c>
      <c r="M23" s="12">
        <f>[19]Novembro!$C$16</f>
        <v>33.799999999999997</v>
      </c>
      <c r="N23" s="12">
        <f>[19]Novembro!$C$17</f>
        <v>35.9</v>
      </c>
      <c r="O23" s="12">
        <f>[19]Novembro!$C$18</f>
        <v>27.5</v>
      </c>
      <c r="P23" s="12">
        <f>[19]Novembro!$C$19</f>
        <v>30.8</v>
      </c>
      <c r="Q23" s="12">
        <f>[19]Novembro!$C$20</f>
        <v>31.5</v>
      </c>
      <c r="R23" s="12">
        <f>[19]Novembro!$C$21</f>
        <v>30.5</v>
      </c>
      <c r="S23" s="12">
        <f>[19]Novembro!$C$22</f>
        <v>31.3</v>
      </c>
      <c r="T23" s="12">
        <f>[19]Novembro!$C$23</f>
        <v>27.3</v>
      </c>
      <c r="U23" s="12">
        <f>[19]Novembro!$C$24</f>
        <v>28.6</v>
      </c>
      <c r="V23" s="12">
        <f>[19]Novembro!$C$25</f>
        <v>29.7</v>
      </c>
      <c r="W23" s="12">
        <f>[19]Novembro!$C$26</f>
        <v>32</v>
      </c>
      <c r="X23" s="12">
        <f>[19]Novembro!$C$27</f>
        <v>26</v>
      </c>
      <c r="Y23" s="12">
        <f>[19]Novembro!$C$28</f>
        <v>27.8</v>
      </c>
      <c r="Z23" s="12">
        <f>[19]Novembro!$C$29</f>
        <v>29.4</v>
      </c>
      <c r="AA23" s="12">
        <f>[19]Novembro!$C$30</f>
        <v>31.6</v>
      </c>
      <c r="AB23" s="12">
        <f>[19]Novembro!$C$31</f>
        <v>30.4</v>
      </c>
      <c r="AC23" s="12">
        <f>[19]Novembro!$C$32</f>
        <v>32.1</v>
      </c>
      <c r="AD23" s="12">
        <f>[19]Novembro!$C$33</f>
        <v>30.3</v>
      </c>
      <c r="AE23" s="12">
        <f>[19]Novembro!$C$34</f>
        <v>27.6</v>
      </c>
      <c r="AF23" s="16">
        <f t="shared" si="11"/>
        <v>35.9</v>
      </c>
      <c r="AG23" s="95">
        <f t="shared" si="12"/>
        <v>29.839999999999996</v>
      </c>
      <c r="AH23" s="13" t="s">
        <v>47</v>
      </c>
      <c r="AI23" s="13" t="s">
        <v>47</v>
      </c>
    </row>
    <row r="24" spans="1:35" x14ac:dyDescent="0.2">
      <c r="A24" s="59" t="s">
        <v>169</v>
      </c>
      <c r="B24" s="12">
        <f>[20]Novembro!$C$5</f>
        <v>22.5</v>
      </c>
      <c r="C24" s="12">
        <f>[20]Novembro!$C$6</f>
        <v>31.6</v>
      </c>
      <c r="D24" s="12">
        <f>[20]Novembro!$C$7</f>
        <v>35.1</v>
      </c>
      <c r="E24" s="12">
        <f>[20]Novembro!$C$8</f>
        <v>29.7</v>
      </c>
      <c r="F24" s="12">
        <f>[20]Novembro!$C$9</f>
        <v>31.6</v>
      </c>
      <c r="G24" s="12">
        <f>[20]Novembro!$C$10</f>
        <v>31.8</v>
      </c>
      <c r="H24" s="12">
        <f>[20]Novembro!$C$11</f>
        <v>29.9</v>
      </c>
      <c r="I24" s="12">
        <f>[20]Novembro!$C$12</f>
        <v>30.6</v>
      </c>
      <c r="J24" s="12">
        <f>[20]Novembro!$C$13</f>
        <v>27.1</v>
      </c>
      <c r="K24" s="12">
        <f>[20]Novembro!$C$14</f>
        <v>28.2</v>
      </c>
      <c r="L24" s="12">
        <f>[20]Novembro!$C$15</f>
        <v>35.799999999999997</v>
      </c>
      <c r="M24" s="12">
        <f>[20]Novembro!$C$16</f>
        <v>36.700000000000003</v>
      </c>
      <c r="N24" s="12">
        <f>[20]Novembro!$C$17</f>
        <v>37.700000000000003</v>
      </c>
      <c r="O24" s="12">
        <f>[20]Novembro!$C$18</f>
        <v>30.9</v>
      </c>
      <c r="P24" s="12">
        <f>[20]Novembro!$C$19</f>
        <v>33.6</v>
      </c>
      <c r="Q24" s="12">
        <f>[20]Novembro!$C$20</f>
        <v>33.1</v>
      </c>
      <c r="R24" s="12">
        <f>[20]Novembro!$C$21</f>
        <v>31.3</v>
      </c>
      <c r="S24" s="12">
        <f>[20]Novembro!$C$22</f>
        <v>28.7</v>
      </c>
      <c r="T24" s="12">
        <f>[20]Novembro!$C$23</f>
        <v>29.4</v>
      </c>
      <c r="U24" s="12">
        <f>[20]Novembro!$C$24</f>
        <v>29.8</v>
      </c>
      <c r="V24" s="12">
        <f>[20]Novembro!$C$25</f>
        <v>31.3</v>
      </c>
      <c r="W24" s="12">
        <f>[20]Novembro!$C$26</f>
        <v>32.700000000000003</v>
      </c>
      <c r="X24" s="12">
        <f>[20]Novembro!$C$27</f>
        <v>27.2</v>
      </c>
      <c r="Y24" s="12">
        <f>[20]Novembro!$C$28</f>
        <v>28.5</v>
      </c>
      <c r="Z24" s="12">
        <f>[20]Novembro!$C$29</f>
        <v>31.1</v>
      </c>
      <c r="AA24" s="12">
        <f>[20]Novembro!$C$30</f>
        <v>31.7</v>
      </c>
      <c r="AB24" s="12">
        <f>[20]Novembro!$C$31</f>
        <v>31.6</v>
      </c>
      <c r="AC24" s="12">
        <f>[20]Novembro!$C$32</f>
        <v>33.6</v>
      </c>
      <c r="AD24" s="12">
        <f>[20]Novembro!$C$33</f>
        <v>31.5</v>
      </c>
      <c r="AE24" s="12">
        <f>[20]Novembro!$C$34</f>
        <v>30.7</v>
      </c>
      <c r="AF24" s="16">
        <f t="shared" si="9"/>
        <v>37.700000000000003</v>
      </c>
      <c r="AG24" s="95">
        <f t="shared" si="10"/>
        <v>31.166666666666675</v>
      </c>
      <c r="AI24" s="13" t="s">
        <v>47</v>
      </c>
    </row>
    <row r="25" spans="1:35" x14ac:dyDescent="0.2">
      <c r="A25" s="59" t="s">
        <v>170</v>
      </c>
      <c r="B25" s="12">
        <f>[21]Novembro!$C$5</f>
        <v>21.9</v>
      </c>
      <c r="C25" s="12">
        <f>[21]Novembro!$C$6</f>
        <v>31.8</v>
      </c>
      <c r="D25" s="12">
        <f>[21]Novembro!$C$7</f>
        <v>34.1</v>
      </c>
      <c r="E25" s="12">
        <f>[21]Novembro!$C$8</f>
        <v>29.3</v>
      </c>
      <c r="F25" s="12">
        <f>[21]Novembro!$C$9</f>
        <v>30.9</v>
      </c>
      <c r="G25" s="12">
        <f>[21]Novembro!$C$10</f>
        <v>30.3</v>
      </c>
      <c r="H25" s="12">
        <f>[21]Novembro!$C$11</f>
        <v>31.5</v>
      </c>
      <c r="I25" s="12">
        <f>[21]Novembro!$C$12</f>
        <v>30.7</v>
      </c>
      <c r="J25" s="12">
        <f>[21]Novembro!$C$13</f>
        <v>30.1</v>
      </c>
      <c r="K25" s="12">
        <f>[21]Novembro!$C$14</f>
        <v>26.7</v>
      </c>
      <c r="L25" s="12">
        <f>[21]Novembro!$C$15</f>
        <v>34.5</v>
      </c>
      <c r="M25" s="12">
        <f>[21]Novembro!$C$16</f>
        <v>36.299999999999997</v>
      </c>
      <c r="N25" s="12">
        <f>[21]Novembro!$C$17</f>
        <v>36.9</v>
      </c>
      <c r="O25" s="12">
        <f>[21]Novembro!$C$18</f>
        <v>27.7</v>
      </c>
      <c r="P25" s="12">
        <f>[21]Novembro!$C$19</f>
        <v>29</v>
      </c>
      <c r="Q25" s="12">
        <f>[21]Novembro!$C$20</f>
        <v>31.6</v>
      </c>
      <c r="R25" s="12">
        <f>[21]Novembro!$C$21</f>
        <v>32.799999999999997</v>
      </c>
      <c r="S25" s="12">
        <f>[21]Novembro!$C$22</f>
        <v>30.6</v>
      </c>
      <c r="T25" s="12">
        <f>[21]Novembro!$C$23</f>
        <v>29.6</v>
      </c>
      <c r="U25" s="12">
        <f>[21]Novembro!$C$24</f>
        <v>29.6</v>
      </c>
      <c r="V25" s="12">
        <f>[21]Novembro!$C$25</f>
        <v>31.3</v>
      </c>
      <c r="W25" s="12">
        <f>[21]Novembro!$C$26</f>
        <v>33.5</v>
      </c>
      <c r="X25" s="12">
        <f>[21]Novembro!$C$27</f>
        <v>27.8</v>
      </c>
      <c r="Y25" s="12">
        <f>[21]Novembro!$C$28</f>
        <v>27</v>
      </c>
      <c r="Z25" s="12">
        <f>[21]Novembro!$C$29</f>
        <v>30.4</v>
      </c>
      <c r="AA25" s="12">
        <f>[21]Novembro!$C$30</f>
        <v>32.700000000000003</v>
      </c>
      <c r="AB25" s="12">
        <f>[21]Novembro!$C$31</f>
        <v>32.799999999999997</v>
      </c>
      <c r="AC25" s="12">
        <f>[21]Novembro!$C$32</f>
        <v>31.2</v>
      </c>
      <c r="AD25" s="12">
        <f>[21]Novembro!$C$33</f>
        <v>30.8</v>
      </c>
      <c r="AE25" s="12">
        <f>[21]Novembro!$C$34</f>
        <v>30.8</v>
      </c>
      <c r="AF25" s="16">
        <f t="shared" si="9"/>
        <v>36.9</v>
      </c>
      <c r="AG25" s="95">
        <f t="shared" si="10"/>
        <v>30.806666666666665</v>
      </c>
      <c r="AH25" s="13" t="s">
        <v>47</v>
      </c>
      <c r="AI25" s="13" t="s">
        <v>47</v>
      </c>
    </row>
    <row r="26" spans="1:35" x14ac:dyDescent="0.2">
      <c r="A26" s="59" t="s">
        <v>171</v>
      </c>
      <c r="B26" s="12">
        <f>[22]Novembro!$C$5</f>
        <v>22.3</v>
      </c>
      <c r="C26" s="12">
        <f>[22]Novembro!$C$6</f>
        <v>31.6</v>
      </c>
      <c r="D26" s="12">
        <f>[22]Novembro!$C$7</f>
        <v>34.4</v>
      </c>
      <c r="E26" s="12">
        <f>[22]Novembro!$C$8</f>
        <v>29.6</v>
      </c>
      <c r="F26" s="12">
        <f>[22]Novembro!$C$9</f>
        <v>30.6</v>
      </c>
      <c r="G26" s="12">
        <f>[22]Novembro!$C$10</f>
        <v>31.6</v>
      </c>
      <c r="H26" s="12">
        <f>[22]Novembro!$C$11</f>
        <v>31.4</v>
      </c>
      <c r="I26" s="12">
        <f>[22]Novembro!$C$12</f>
        <v>30.2</v>
      </c>
      <c r="J26" s="12">
        <f>[22]Novembro!$C$13</f>
        <v>26.3</v>
      </c>
      <c r="K26" s="12">
        <f>[22]Novembro!$C$14</f>
        <v>28.8</v>
      </c>
      <c r="L26" s="12">
        <f>[22]Novembro!$C$15</f>
        <v>35.9</v>
      </c>
      <c r="M26" s="12">
        <f>[22]Novembro!$C$16</f>
        <v>34.4</v>
      </c>
      <c r="N26" s="12">
        <f>[22]Novembro!$C$17</f>
        <v>36.6</v>
      </c>
      <c r="O26" s="12">
        <f>[22]Novembro!$C$18</f>
        <v>29</v>
      </c>
      <c r="P26" s="12">
        <f>[22]Novembro!$C$19</f>
        <v>32.1</v>
      </c>
      <c r="Q26" s="12">
        <f>[22]Novembro!$C$20</f>
        <v>33</v>
      </c>
      <c r="R26" s="12">
        <f>[22]Novembro!$C$21</f>
        <v>31</v>
      </c>
      <c r="S26" s="12">
        <f>[22]Novembro!$C$22</f>
        <v>31.9</v>
      </c>
      <c r="T26" s="12">
        <f>[22]Novembro!$C$23</f>
        <v>28.4</v>
      </c>
      <c r="U26" s="12">
        <f>[22]Novembro!$C$24</f>
        <v>29.1</v>
      </c>
      <c r="V26" s="12">
        <f>[22]Novembro!$C$25</f>
        <v>30.8</v>
      </c>
      <c r="W26" s="12">
        <f>[22]Novembro!$C$26</f>
        <v>32.799999999999997</v>
      </c>
      <c r="X26" s="12">
        <f>[22]Novembro!$C$27</f>
        <v>26.5</v>
      </c>
      <c r="Y26" s="12">
        <f>[22]Novembro!$C$28</f>
        <v>28.6</v>
      </c>
      <c r="Z26" s="12">
        <f>[22]Novembro!$C$29</f>
        <v>30.8</v>
      </c>
      <c r="AA26" s="12">
        <f>[22]Novembro!$C$30</f>
        <v>32.5</v>
      </c>
      <c r="AB26" s="12">
        <f>[22]Novembro!$C$31</f>
        <v>31.8</v>
      </c>
      <c r="AC26" s="12">
        <f>[22]Novembro!$C$32</f>
        <v>33.200000000000003</v>
      </c>
      <c r="AD26" s="12">
        <f>[22]Novembro!$C$33</f>
        <v>30.9</v>
      </c>
      <c r="AE26" s="12">
        <f>[22]Novembro!$C$34</f>
        <v>29.1</v>
      </c>
      <c r="AF26" s="16">
        <f>MAX(B26:AE26)</f>
        <v>36.6</v>
      </c>
      <c r="AG26" s="95">
        <f>AVERAGE(B26:AE26)</f>
        <v>30.839999999999993</v>
      </c>
      <c r="AI26" s="13" t="s">
        <v>47</v>
      </c>
    </row>
    <row r="27" spans="1:35" x14ac:dyDescent="0.2">
      <c r="A27" s="59" t="s">
        <v>8</v>
      </c>
      <c r="B27" s="12">
        <f>[23]Novembro!$C$5</f>
        <v>21.2</v>
      </c>
      <c r="C27" s="12">
        <f>[23]Novembro!$C$6</f>
        <v>30.5</v>
      </c>
      <c r="D27" s="12">
        <f>[23]Novembro!$C$7</f>
        <v>34</v>
      </c>
      <c r="E27" s="12">
        <f>[23]Novembro!$C$8</f>
        <v>29.1</v>
      </c>
      <c r="F27" s="12">
        <f>[23]Novembro!$C$9</f>
        <v>30</v>
      </c>
      <c r="G27" s="12">
        <f>[23]Novembro!$C$10</f>
        <v>30.4</v>
      </c>
      <c r="H27" s="12">
        <f>[23]Novembro!$C$11</f>
        <v>30.7</v>
      </c>
      <c r="I27" s="12">
        <f>[23]Novembro!$C$12</f>
        <v>30.2</v>
      </c>
      <c r="J27" s="12">
        <f>[23]Novembro!$C$13</f>
        <v>29.3</v>
      </c>
      <c r="K27" s="12">
        <f>[23]Novembro!$C$14</f>
        <v>26.3</v>
      </c>
      <c r="L27" s="12">
        <f>[23]Novembro!$C$15</f>
        <v>32.799999999999997</v>
      </c>
      <c r="M27" s="12">
        <f>[23]Novembro!$C$16</f>
        <v>35.200000000000003</v>
      </c>
      <c r="N27" s="12">
        <f>[23]Novembro!$C$17</f>
        <v>35.4</v>
      </c>
      <c r="O27" s="12">
        <f>[23]Novembro!$C$18</f>
        <v>31.3</v>
      </c>
      <c r="P27" s="12">
        <f>[23]Novembro!$C$19</f>
        <v>29.6</v>
      </c>
      <c r="Q27" s="12">
        <f>[23]Novembro!$C$20</f>
        <v>32.5</v>
      </c>
      <c r="R27" s="12">
        <f>[23]Novembro!$C$21</f>
        <v>31.6</v>
      </c>
      <c r="S27" s="12">
        <f>[23]Novembro!$C$22</f>
        <v>32.4</v>
      </c>
      <c r="T27" s="12">
        <f>[23]Novembro!$C$23</f>
        <v>29.8</v>
      </c>
      <c r="U27" s="12">
        <f>[23]Novembro!$C$24</f>
        <v>29.4</v>
      </c>
      <c r="V27" s="12">
        <f>[23]Novembro!$C$25</f>
        <v>30</v>
      </c>
      <c r="W27" s="12">
        <f>[23]Novembro!$C$26</f>
        <v>32.1</v>
      </c>
      <c r="X27" s="12">
        <f>[23]Novembro!$C$27</f>
        <v>27.9</v>
      </c>
      <c r="Y27" s="12">
        <f>[23]Novembro!$C$28</f>
        <v>29.7</v>
      </c>
      <c r="Z27" s="12">
        <f>[23]Novembro!$C$29</f>
        <v>31.6</v>
      </c>
      <c r="AA27" s="12">
        <f>[23]Novembro!$C$30</f>
        <v>32.5</v>
      </c>
      <c r="AB27" s="12">
        <f>[23]Novembro!$C$31</f>
        <v>32.6</v>
      </c>
      <c r="AC27" s="12">
        <f>[23]Novembro!$C$32</f>
        <v>31.5</v>
      </c>
      <c r="AD27" s="12">
        <f>[23]Novembro!$C$33</f>
        <v>29.3</v>
      </c>
      <c r="AE27" s="12">
        <f>[23]Novembro!$C$34</f>
        <v>31</v>
      </c>
      <c r="AF27" s="16">
        <f t="shared" ref="AF27:AF30" si="13">MAX(B27:AE27)</f>
        <v>35.4</v>
      </c>
      <c r="AG27" s="95">
        <f t="shared" ref="AG27:AG30" si="14">AVERAGE(B27:AE27)</f>
        <v>30.663333333333334</v>
      </c>
      <c r="AI27" s="13" t="s">
        <v>47</v>
      </c>
    </row>
    <row r="28" spans="1:35" x14ac:dyDescent="0.2">
      <c r="A28" s="59" t="s">
        <v>9</v>
      </c>
      <c r="B28" s="12">
        <f>[24]Novembro!$C$5</f>
        <v>22</v>
      </c>
      <c r="C28" s="12">
        <f>[24]Novembro!$C$6</f>
        <v>31.9</v>
      </c>
      <c r="D28" s="12">
        <f>[24]Novembro!$C$7</f>
        <v>33.5</v>
      </c>
      <c r="E28" s="12">
        <f>[24]Novembro!$C$8</f>
        <v>29.6</v>
      </c>
      <c r="F28" s="12">
        <f>[24]Novembro!$C$9</f>
        <v>30.6</v>
      </c>
      <c r="G28" s="12">
        <f>[24]Novembro!$C$10</f>
        <v>30.6</v>
      </c>
      <c r="H28" s="12">
        <f>[24]Novembro!$C$11</f>
        <v>27.9</v>
      </c>
      <c r="I28" s="12">
        <f>[24]Novembro!$C$12</f>
        <v>29.1</v>
      </c>
      <c r="J28" s="12">
        <f>[24]Novembro!$C$13</f>
        <v>26.5</v>
      </c>
      <c r="K28" s="12">
        <f>[24]Novembro!$C$14</f>
        <v>27.6</v>
      </c>
      <c r="L28" s="12">
        <f>[24]Novembro!$C$15</f>
        <v>34.200000000000003</v>
      </c>
      <c r="M28" s="12">
        <f>[24]Novembro!$C$16</f>
        <v>35.5</v>
      </c>
      <c r="N28" s="12">
        <f>[24]Novembro!$C$17</f>
        <v>36.700000000000003</v>
      </c>
      <c r="O28" s="12">
        <f>[24]Novembro!$C$18</f>
        <v>30.5</v>
      </c>
      <c r="P28" s="12">
        <f>[24]Novembro!$C$19</f>
        <v>31.9</v>
      </c>
      <c r="Q28" s="12">
        <f>[24]Novembro!$C$20</f>
        <v>32.6</v>
      </c>
      <c r="R28" s="12">
        <f>[24]Novembro!$C$21</f>
        <v>31</v>
      </c>
      <c r="S28" s="12">
        <f>[24]Novembro!$C$22</f>
        <v>30.4</v>
      </c>
      <c r="T28" s="12">
        <f>[24]Novembro!$C$23</f>
        <v>29.4</v>
      </c>
      <c r="U28" s="12">
        <f>[24]Novembro!$C$24</f>
        <v>29.5</v>
      </c>
      <c r="V28" s="12">
        <f>[24]Novembro!$C$25</f>
        <v>30.9</v>
      </c>
      <c r="W28" s="12">
        <f>[24]Novembro!$C$26</f>
        <v>32.6</v>
      </c>
      <c r="X28" s="12">
        <f>[24]Novembro!$C$27</f>
        <v>25.8</v>
      </c>
      <c r="Y28" s="12">
        <f>[24]Novembro!$C$28</f>
        <v>29.5</v>
      </c>
      <c r="Z28" s="12">
        <f>[24]Novembro!$C$29</f>
        <v>31.5</v>
      </c>
      <c r="AA28" s="12">
        <f>[24]Novembro!$C$30</f>
        <v>32.200000000000003</v>
      </c>
      <c r="AB28" s="12">
        <f>[24]Novembro!$C$31</f>
        <v>32.4</v>
      </c>
      <c r="AC28" s="12">
        <f>[24]Novembro!$C$32</f>
        <v>33.9</v>
      </c>
      <c r="AD28" s="12">
        <f>[24]Novembro!$C$33</f>
        <v>30.9</v>
      </c>
      <c r="AE28" s="12">
        <f>[24]Novembro!$C$34</f>
        <v>31.6</v>
      </c>
      <c r="AF28" s="16">
        <f t="shared" si="13"/>
        <v>36.700000000000003</v>
      </c>
      <c r="AG28" s="95">
        <f t="shared" si="14"/>
        <v>30.743333333333332</v>
      </c>
      <c r="AI28" s="13" t="s">
        <v>47</v>
      </c>
    </row>
    <row r="29" spans="1:35" x14ac:dyDescent="0.2">
      <c r="A29" s="59" t="s">
        <v>42</v>
      </c>
      <c r="B29" s="12">
        <f>[25]Novembro!$C$5</f>
        <v>30.3</v>
      </c>
      <c r="C29" s="12">
        <f>[25]Novembro!$C$6</f>
        <v>31.6</v>
      </c>
      <c r="D29" s="12">
        <f>[25]Novembro!$C$7</f>
        <v>33.200000000000003</v>
      </c>
      <c r="E29" s="12">
        <f>[25]Novembro!$C$8</f>
        <v>29.2</v>
      </c>
      <c r="F29" s="12">
        <f>[25]Novembro!$C$9</f>
        <v>32.1</v>
      </c>
      <c r="G29" s="12">
        <f>[25]Novembro!$C$10</f>
        <v>32.5</v>
      </c>
      <c r="H29" s="12">
        <f>[25]Novembro!$C$11</f>
        <v>32.6</v>
      </c>
      <c r="I29" s="12">
        <f>[25]Novembro!$C$12</f>
        <v>31.6</v>
      </c>
      <c r="J29" s="12">
        <f>[25]Novembro!$C$13</f>
        <v>28.5</v>
      </c>
      <c r="K29" s="12">
        <f>[25]Novembro!$C$14</f>
        <v>32</v>
      </c>
      <c r="L29" s="12">
        <f>[25]Novembro!$C$15</f>
        <v>34.4</v>
      </c>
      <c r="M29" s="12">
        <f>[25]Novembro!$C$16</f>
        <v>35</v>
      </c>
      <c r="N29" s="12">
        <f>[25]Novembro!$C$17</f>
        <v>35.4</v>
      </c>
      <c r="O29" s="12">
        <f>[25]Novembro!$C$18</f>
        <v>29.5</v>
      </c>
      <c r="P29" s="12">
        <f>[25]Novembro!$C$19</f>
        <v>32.200000000000003</v>
      </c>
      <c r="Q29" s="12">
        <f>[25]Novembro!$C$20</f>
        <v>34.6</v>
      </c>
      <c r="R29" s="12">
        <f>[25]Novembro!$C$21</f>
        <v>32</v>
      </c>
      <c r="S29" s="12">
        <f>[25]Novembro!$C$22</f>
        <v>30.2</v>
      </c>
      <c r="T29" s="12">
        <f>[25]Novembro!$C$23</f>
        <v>30</v>
      </c>
      <c r="U29" s="12">
        <f>[25]Novembro!$C$24</f>
        <v>29.8</v>
      </c>
      <c r="V29" s="12">
        <f>[25]Novembro!$C$25</f>
        <v>33.700000000000003</v>
      </c>
      <c r="W29" s="12">
        <f>[25]Novembro!$C$26</f>
        <v>32.299999999999997</v>
      </c>
      <c r="X29" s="12">
        <f>[25]Novembro!$C$27</f>
        <v>27.8</v>
      </c>
      <c r="Y29" s="12">
        <f>[25]Novembro!$C$28</f>
        <v>28.8</v>
      </c>
      <c r="Z29" s="12">
        <f>[25]Novembro!$C$29</f>
        <v>32.200000000000003</v>
      </c>
      <c r="AA29" s="12">
        <f>[25]Novembro!$C$30</f>
        <v>34.700000000000003</v>
      </c>
      <c r="AB29" s="12">
        <f>[25]Novembro!$C$31</f>
        <v>34</v>
      </c>
      <c r="AC29" s="12">
        <f>[25]Novembro!$C$32</f>
        <v>32.299999999999997</v>
      </c>
      <c r="AD29" s="12">
        <f>[25]Novembro!$C$33</f>
        <v>29.8</v>
      </c>
      <c r="AE29" s="12">
        <f>[25]Novembro!$C$34</f>
        <v>26.3</v>
      </c>
      <c r="AF29" s="16">
        <f t="shared" si="13"/>
        <v>35.4</v>
      </c>
      <c r="AG29" s="95">
        <f t="shared" si="14"/>
        <v>31.619999999999994</v>
      </c>
    </row>
    <row r="30" spans="1:35" x14ac:dyDescent="0.2">
      <c r="A30" s="59" t="s">
        <v>10</v>
      </c>
      <c r="B30" s="12">
        <f>[26]Novembro!$C$5</f>
        <v>20.9</v>
      </c>
      <c r="C30" s="12">
        <f>[26]Novembro!$C$6</f>
        <v>31.3</v>
      </c>
      <c r="D30" s="12">
        <f>[26]Novembro!$C$7</f>
        <v>34.4</v>
      </c>
      <c r="E30" s="12">
        <f>[26]Novembro!$C$8</f>
        <v>29.9</v>
      </c>
      <c r="F30" s="12">
        <f>[26]Novembro!$C$9</f>
        <v>30.9</v>
      </c>
      <c r="G30" s="12">
        <f>[26]Novembro!$C$10</f>
        <v>30.9</v>
      </c>
      <c r="H30" s="12">
        <f>[26]Novembro!$C$11</f>
        <v>31.3</v>
      </c>
      <c r="I30" s="12">
        <f>[26]Novembro!$C$12</f>
        <v>30.5</v>
      </c>
      <c r="J30" s="12">
        <f>[26]Novembro!$C$13</f>
        <v>28</v>
      </c>
      <c r="K30" s="12">
        <f>[26]Novembro!$C$14</f>
        <v>27.4</v>
      </c>
      <c r="L30" s="12">
        <f>[26]Novembro!$C$15</f>
        <v>34.700000000000003</v>
      </c>
      <c r="M30" s="12">
        <f>[26]Novembro!$C$16</f>
        <v>35.4</v>
      </c>
      <c r="N30" s="12">
        <f>[26]Novembro!$C$17</f>
        <v>36</v>
      </c>
      <c r="O30" s="12">
        <f>[26]Novembro!$C$18</f>
        <v>27.4</v>
      </c>
      <c r="P30" s="12">
        <f>[26]Novembro!$C$19</f>
        <v>30.7</v>
      </c>
      <c r="Q30" s="12">
        <f>[26]Novembro!$C$20</f>
        <v>32</v>
      </c>
      <c r="R30" s="12">
        <f>[26]Novembro!$C$21</f>
        <v>31.5</v>
      </c>
      <c r="S30" s="12">
        <f>[26]Novembro!$C$22</f>
        <v>30.9</v>
      </c>
      <c r="T30" s="12">
        <f>[26]Novembro!$C$23</f>
        <v>28.8</v>
      </c>
      <c r="U30" s="12">
        <f>[26]Novembro!$C$24</f>
        <v>29.2</v>
      </c>
      <c r="V30" s="12">
        <f>[26]Novembro!$C$25</f>
        <v>30.9</v>
      </c>
      <c r="W30" s="12">
        <f>[26]Novembro!$C$26</f>
        <v>33.299999999999997</v>
      </c>
      <c r="X30" s="12">
        <f>[26]Novembro!$C$27</f>
        <v>27.9</v>
      </c>
      <c r="Y30" s="12">
        <f>[26]Novembro!$C$28</f>
        <v>28.9</v>
      </c>
      <c r="Z30" s="12">
        <f>[26]Novembro!$C$29</f>
        <v>31.3</v>
      </c>
      <c r="AA30" s="12">
        <f>[26]Novembro!$C$30</f>
        <v>32.5</v>
      </c>
      <c r="AB30" s="12">
        <f>[26]Novembro!$C$31</f>
        <v>32.799999999999997</v>
      </c>
      <c r="AC30" s="12">
        <f>[26]Novembro!$C$32</f>
        <v>32.200000000000003</v>
      </c>
      <c r="AD30" s="12">
        <f>[26]Novembro!$C$33</f>
        <v>31</v>
      </c>
      <c r="AE30" s="12">
        <f>[26]Novembro!$C$34</f>
        <v>30.2</v>
      </c>
      <c r="AF30" s="16">
        <f t="shared" si="13"/>
        <v>36</v>
      </c>
      <c r="AG30" s="95">
        <f t="shared" si="14"/>
        <v>30.769999999999992</v>
      </c>
    </row>
    <row r="31" spans="1:35" x14ac:dyDescent="0.2">
      <c r="A31" s="59" t="s">
        <v>172</v>
      </c>
      <c r="B31" s="12">
        <f>[27]Novembro!$C$5</f>
        <v>20.6</v>
      </c>
      <c r="C31" s="12">
        <f>[27]Novembro!$C$6</f>
        <v>30</v>
      </c>
      <c r="D31" s="12">
        <f>[27]Novembro!$C$7</f>
        <v>33.299999999999997</v>
      </c>
      <c r="E31" s="12">
        <f>[27]Novembro!$C$8</f>
        <v>28.3</v>
      </c>
      <c r="F31" s="12">
        <f>[27]Novembro!$C$9</f>
        <v>30.3</v>
      </c>
      <c r="G31" s="12">
        <f>[27]Novembro!$C$10</f>
        <v>30.7</v>
      </c>
      <c r="H31" s="12">
        <f>[27]Novembro!$C$11</f>
        <v>31</v>
      </c>
      <c r="I31" s="12">
        <f>[27]Novembro!$C$12</f>
        <v>30.1</v>
      </c>
      <c r="J31" s="12">
        <f>[27]Novembro!$C$13</f>
        <v>25.6</v>
      </c>
      <c r="K31" s="12">
        <f>[27]Novembro!$C$14</f>
        <v>26.8</v>
      </c>
      <c r="L31" s="12">
        <f>[27]Novembro!$C$15</f>
        <v>34.5</v>
      </c>
      <c r="M31" s="12">
        <f>[27]Novembro!$C$16</f>
        <v>34.299999999999997</v>
      </c>
      <c r="N31" s="12">
        <f>[27]Novembro!$C$17</f>
        <v>35.799999999999997</v>
      </c>
      <c r="O31" s="12">
        <f>[27]Novembro!$C$18</f>
        <v>26.9</v>
      </c>
      <c r="P31" s="12">
        <f>[27]Novembro!$C$19</f>
        <v>29.8</v>
      </c>
      <c r="Q31" s="12">
        <f>[27]Novembro!$C$20</f>
        <v>30.8</v>
      </c>
      <c r="R31" s="12">
        <f>[27]Novembro!$C$21</f>
        <v>29.4</v>
      </c>
      <c r="S31" s="12">
        <f>[27]Novembro!$C$22</f>
        <v>29.8</v>
      </c>
      <c r="T31" s="12">
        <f>[27]Novembro!$C$23</f>
        <v>27.2</v>
      </c>
      <c r="U31" s="12">
        <f>[27]Novembro!$C$24</f>
        <v>28.2</v>
      </c>
      <c r="V31" s="12">
        <f>[27]Novembro!$C$25</f>
        <v>29.4</v>
      </c>
      <c r="W31" s="12">
        <f>[27]Novembro!$C$26</f>
        <v>31.7</v>
      </c>
      <c r="X31" s="12">
        <f>[27]Novembro!$C$27</f>
        <v>25.6</v>
      </c>
      <c r="Y31" s="12">
        <f>[27]Novembro!$C$28</f>
        <v>28</v>
      </c>
      <c r="Z31" s="12">
        <f>[27]Novembro!$C$29</f>
        <v>29.7</v>
      </c>
      <c r="AA31" s="12">
        <f>[27]Novembro!$C$30</f>
        <v>32.1</v>
      </c>
      <c r="AB31" s="12">
        <f>[27]Novembro!$C$31</f>
        <v>29.9</v>
      </c>
      <c r="AC31" s="12">
        <f>[27]Novembro!$C$32</f>
        <v>30.2</v>
      </c>
      <c r="AD31" s="12">
        <f>[27]Novembro!$C$33</f>
        <v>28.7</v>
      </c>
      <c r="AE31" s="12">
        <f>[27]Novembro!$C$34</f>
        <v>28.8</v>
      </c>
      <c r="AF31" s="16">
        <f t="shared" si="9"/>
        <v>35.799999999999997</v>
      </c>
      <c r="AG31" s="95">
        <f t="shared" si="10"/>
        <v>29.583333333333339</v>
      </c>
      <c r="AH31" s="13" t="s">
        <v>47</v>
      </c>
    </row>
    <row r="32" spans="1:35" x14ac:dyDescent="0.2">
      <c r="A32" s="59" t="s">
        <v>11</v>
      </c>
      <c r="B32" s="12">
        <f>[28]Novembro!$C$5</f>
        <v>27.1</v>
      </c>
      <c r="C32" s="12">
        <f>[28]Novembro!$C$6</f>
        <v>31.9</v>
      </c>
      <c r="D32" s="12">
        <f>[28]Novembro!$C$7</f>
        <v>34.6</v>
      </c>
      <c r="E32" s="12">
        <f>[28]Novembro!$C$8</f>
        <v>30.8</v>
      </c>
      <c r="F32" s="12">
        <f>[28]Novembro!$C$9</f>
        <v>30.2</v>
      </c>
      <c r="G32" s="12">
        <f>[28]Novembro!$C$10</f>
        <v>31.4</v>
      </c>
      <c r="H32" s="12">
        <f>[28]Novembro!$C$11</f>
        <v>31.3</v>
      </c>
      <c r="I32" s="12">
        <f>[28]Novembro!$C$12</f>
        <v>28.4</v>
      </c>
      <c r="J32" s="12">
        <f>[28]Novembro!$C$13</f>
        <v>25.4</v>
      </c>
      <c r="K32" s="12">
        <f>[28]Novembro!$C$14</f>
        <v>31</v>
      </c>
      <c r="L32" s="12">
        <f>[28]Novembro!$C$15</f>
        <v>36.299999999999997</v>
      </c>
      <c r="M32" s="12">
        <f>[28]Novembro!$C$16</f>
        <v>35.6</v>
      </c>
      <c r="N32" s="12">
        <f>[28]Novembro!$C$17</f>
        <v>37.1</v>
      </c>
      <c r="O32" s="12">
        <f>[28]Novembro!$C$18</f>
        <v>30.1</v>
      </c>
      <c r="P32" s="12">
        <f>[28]Novembro!$C$19</f>
        <v>29.3</v>
      </c>
      <c r="Q32" s="12">
        <f>[28]Novembro!$C$20</f>
        <v>31.5</v>
      </c>
      <c r="R32" s="12">
        <f>[28]Novembro!$C$21</f>
        <v>31.2</v>
      </c>
      <c r="S32" s="12">
        <f>[28]Novembro!$C$22</f>
        <v>31.7</v>
      </c>
      <c r="T32" s="12">
        <f>[28]Novembro!$C$23</f>
        <v>28</v>
      </c>
      <c r="U32" s="12">
        <f>[28]Novembro!$C$24</f>
        <v>28.1</v>
      </c>
      <c r="V32" s="12">
        <f>[28]Novembro!$C$25</f>
        <v>30.4</v>
      </c>
      <c r="W32" s="12">
        <f>[28]Novembro!$C$26</f>
        <v>33</v>
      </c>
      <c r="X32" s="12">
        <f>[28]Novembro!$C$27</f>
        <v>25.9</v>
      </c>
      <c r="Y32" s="12">
        <f>[28]Novembro!$C$28</f>
        <v>28.9</v>
      </c>
      <c r="Z32" s="12">
        <f>[28]Novembro!$C$29</f>
        <v>29.1</v>
      </c>
      <c r="AA32" s="12">
        <f>[28]Novembro!$C$30</f>
        <v>32.799999999999997</v>
      </c>
      <c r="AB32" s="12">
        <f>[28]Novembro!$C$31</f>
        <v>31.9</v>
      </c>
      <c r="AC32" s="12">
        <f>[28]Novembro!$C$32</f>
        <v>34.1</v>
      </c>
      <c r="AD32" s="12">
        <f>[28]Novembro!$C$33</f>
        <v>30.1</v>
      </c>
      <c r="AE32" s="12">
        <f>[28]Novembro!$C$34</f>
        <v>28.5</v>
      </c>
      <c r="AF32" s="16">
        <f t="shared" si="9"/>
        <v>37.1</v>
      </c>
      <c r="AG32" s="95">
        <f t="shared" si="10"/>
        <v>30.856666666666673</v>
      </c>
      <c r="AI32" t="s">
        <v>47</v>
      </c>
    </row>
    <row r="33" spans="1:35" s="5" customFormat="1" x14ac:dyDescent="0.2">
      <c r="A33" s="59" t="s">
        <v>12</v>
      </c>
      <c r="B33" s="12">
        <f>[29]Novembro!$C$5</f>
        <v>30.1</v>
      </c>
      <c r="C33" s="12">
        <f>[29]Novembro!$C$6</f>
        <v>30.6</v>
      </c>
      <c r="D33" s="12">
        <f>[29]Novembro!$C$7</f>
        <v>34.4</v>
      </c>
      <c r="E33" s="12">
        <f>[29]Novembro!$C$8</f>
        <v>28.2</v>
      </c>
      <c r="F33" s="12">
        <f>[29]Novembro!$C$9</f>
        <v>31.4</v>
      </c>
      <c r="G33" s="12">
        <f>[29]Novembro!$C$10</f>
        <v>32.6</v>
      </c>
      <c r="H33" s="12">
        <f>[29]Novembro!$C$11</f>
        <v>32</v>
      </c>
      <c r="I33" s="12">
        <f>[29]Novembro!$C$12</f>
        <v>29.5</v>
      </c>
      <c r="J33" s="12">
        <f>[29]Novembro!$C$13</f>
        <v>27.8</v>
      </c>
      <c r="K33" s="12">
        <f>[29]Novembro!$C$14</f>
        <v>32.799999999999997</v>
      </c>
      <c r="L33" s="12">
        <f>[29]Novembro!$C$15</f>
        <v>35.200000000000003</v>
      </c>
      <c r="M33" s="12">
        <f>[29]Novembro!$C$16</f>
        <v>34.9</v>
      </c>
      <c r="N33" s="12">
        <f>[29]Novembro!$C$17</f>
        <v>36</v>
      </c>
      <c r="O33" s="12">
        <f>[29]Novembro!$C$18</f>
        <v>32.299999999999997</v>
      </c>
      <c r="P33" s="12">
        <f>[29]Novembro!$C$19</f>
        <v>32.799999999999997</v>
      </c>
      <c r="Q33" s="12">
        <f>[29]Novembro!$C$20</f>
        <v>35.6</v>
      </c>
      <c r="R33" s="12">
        <f>[29]Novembro!$C$21</f>
        <v>32.799999999999997</v>
      </c>
      <c r="S33" s="12">
        <f>[29]Novembro!$C$22</f>
        <v>30.7</v>
      </c>
      <c r="T33" s="12">
        <f>[29]Novembro!$C$23</f>
        <v>28.4</v>
      </c>
      <c r="U33" s="12">
        <f>[29]Novembro!$C$24</f>
        <v>31.1</v>
      </c>
      <c r="V33" s="12">
        <f>[29]Novembro!$C$25</f>
        <v>33.200000000000003</v>
      </c>
      <c r="W33" s="12">
        <f>[29]Novembro!$C$26</f>
        <v>33.200000000000003</v>
      </c>
      <c r="X33" s="12">
        <f>[29]Novembro!$C$27</f>
        <v>27</v>
      </c>
      <c r="Y33" s="12">
        <f>[29]Novembro!$C$28</f>
        <v>31</v>
      </c>
      <c r="Z33" s="12">
        <f>[29]Novembro!$C$29</f>
        <v>31.9</v>
      </c>
      <c r="AA33" s="12">
        <f>[29]Novembro!$C$30</f>
        <v>35.5</v>
      </c>
      <c r="AB33" s="12">
        <f>[29]Novembro!$C$31</f>
        <v>34.6</v>
      </c>
      <c r="AC33" s="12">
        <f>[29]Novembro!$C$32</f>
        <v>33</v>
      </c>
      <c r="AD33" s="12">
        <f>[29]Novembro!$C$33</f>
        <v>28.4</v>
      </c>
      <c r="AE33" s="12">
        <f>[29]Novembro!$C$34</f>
        <v>27.9</v>
      </c>
      <c r="AF33" s="16">
        <f t="shared" si="9"/>
        <v>36</v>
      </c>
      <c r="AG33" s="95">
        <f t="shared" si="10"/>
        <v>31.83</v>
      </c>
    </row>
    <row r="34" spans="1:35" x14ac:dyDescent="0.2">
      <c r="A34" s="59" t="s">
        <v>13</v>
      </c>
      <c r="B34" s="12">
        <f>[30]Novembro!$C$5</f>
        <v>36.4</v>
      </c>
      <c r="C34" s="12">
        <f>[30]Novembro!$C$6</f>
        <v>33</v>
      </c>
      <c r="D34" s="12">
        <f>[30]Novembro!$C$7</f>
        <v>35.4</v>
      </c>
      <c r="E34" s="12">
        <f>[30]Novembro!$C$8</f>
        <v>30.6</v>
      </c>
      <c r="F34" s="12">
        <f>[30]Novembro!$C$9</f>
        <v>32.200000000000003</v>
      </c>
      <c r="G34" s="12">
        <f>[30]Novembro!$C$10</f>
        <v>31.4</v>
      </c>
      <c r="H34" s="12">
        <f>[30]Novembro!$C$11</f>
        <v>30.7</v>
      </c>
      <c r="I34" s="12">
        <f>[30]Novembro!$C$12</f>
        <v>31.3</v>
      </c>
      <c r="J34" s="12">
        <f>[30]Novembro!$C$13</f>
        <v>31.1</v>
      </c>
      <c r="K34" s="12">
        <f>[30]Novembro!$C$14</f>
        <v>34.9</v>
      </c>
      <c r="L34" s="12">
        <f>[30]Novembro!$C$15</f>
        <v>35.6</v>
      </c>
      <c r="M34" s="12">
        <f>[30]Novembro!$C$16</f>
        <v>36.299999999999997</v>
      </c>
      <c r="N34" s="12">
        <f>[30]Novembro!$C$17</f>
        <v>37.6</v>
      </c>
      <c r="O34" s="12">
        <f>[30]Novembro!$C$18</f>
        <v>33.9</v>
      </c>
      <c r="P34" s="12">
        <f>[30]Novembro!$C$19</f>
        <v>32.4</v>
      </c>
      <c r="Q34" s="12">
        <f>[30]Novembro!$C$20</f>
        <v>31.5</v>
      </c>
      <c r="R34" s="12">
        <f>[30]Novembro!$C$21</f>
        <v>32.700000000000003</v>
      </c>
      <c r="S34" s="12">
        <f>[30]Novembro!$C$22</f>
        <v>33.4</v>
      </c>
      <c r="T34" s="12">
        <f>[30]Novembro!$C$23</f>
        <v>26</v>
      </c>
      <c r="U34" s="12">
        <f>[30]Novembro!$C$24</f>
        <v>30.4</v>
      </c>
      <c r="V34" s="12">
        <f>[30]Novembro!$C$25</f>
        <v>34.1</v>
      </c>
      <c r="W34" s="12">
        <f>[30]Novembro!$C$26</f>
        <v>33.299999999999997</v>
      </c>
      <c r="X34" s="12">
        <f>[30]Novembro!$C$27</f>
        <v>28.5</v>
      </c>
      <c r="Y34" s="12">
        <f>[30]Novembro!$C$28</f>
        <v>30</v>
      </c>
      <c r="Z34" s="12">
        <f>[30]Novembro!$C$29</f>
        <v>31.9</v>
      </c>
      <c r="AA34" s="12">
        <f>[30]Novembro!$C$30</f>
        <v>35.6</v>
      </c>
      <c r="AB34" s="12">
        <f>[30]Novembro!$C$31</f>
        <v>34.1</v>
      </c>
      <c r="AC34" s="12">
        <f>[30]Novembro!$C$32</f>
        <v>33.299999999999997</v>
      </c>
      <c r="AD34" s="12">
        <f>[30]Novembro!$C$33</f>
        <v>30.3</v>
      </c>
      <c r="AE34" s="12">
        <f>[30]Novembro!$C$34</f>
        <v>30.3</v>
      </c>
      <c r="AF34" s="16">
        <f t="shared" si="9"/>
        <v>37.6</v>
      </c>
      <c r="AG34" s="95">
        <f t="shared" si="10"/>
        <v>32.606666666666662</v>
      </c>
    </row>
    <row r="35" spans="1:35" x14ac:dyDescent="0.2">
      <c r="A35" s="59" t="s">
        <v>173</v>
      </c>
      <c r="B35" s="12">
        <f>[31]Novembro!$C$5</f>
        <v>29.3</v>
      </c>
      <c r="C35" s="12">
        <f>[31]Novembro!$C$6</f>
        <v>32</v>
      </c>
      <c r="D35" s="12">
        <f>[31]Novembro!$C$7</f>
        <v>34.299999999999997</v>
      </c>
      <c r="E35" s="12">
        <f>[31]Novembro!$C$8</f>
        <v>30</v>
      </c>
      <c r="F35" s="12">
        <f>[31]Novembro!$C$9</f>
        <v>30.7</v>
      </c>
      <c r="G35" s="12">
        <f>[31]Novembro!$C$10</f>
        <v>32.299999999999997</v>
      </c>
      <c r="H35" s="12">
        <f>[31]Novembro!$C$11</f>
        <v>28.5</v>
      </c>
      <c r="I35" s="12">
        <f>[31]Novembro!$C$12</f>
        <v>28.5</v>
      </c>
      <c r="J35" s="12">
        <f>[31]Novembro!$C$13</f>
        <v>26.5</v>
      </c>
      <c r="K35" s="12">
        <f>[31]Novembro!$C$14</f>
        <v>30.7</v>
      </c>
      <c r="L35" s="12">
        <f>[31]Novembro!$C$15</f>
        <v>33.799999999999997</v>
      </c>
      <c r="M35" s="12">
        <f>[31]Novembro!$C$16</f>
        <v>33.299999999999997</v>
      </c>
      <c r="N35" s="12">
        <f>[31]Novembro!$C$17</f>
        <v>35</v>
      </c>
      <c r="O35" s="12">
        <f>[31]Novembro!$C$18</f>
        <v>31.8</v>
      </c>
      <c r="P35" s="12">
        <f>[31]Novembro!$C$19</f>
        <v>31.9</v>
      </c>
      <c r="Q35" s="12">
        <f>[31]Novembro!$C$20</f>
        <v>30.8</v>
      </c>
      <c r="R35" s="12">
        <f>[31]Novembro!$C$21</f>
        <v>30.6</v>
      </c>
      <c r="S35" s="12">
        <f>[31]Novembro!$C$22</f>
        <v>30.4</v>
      </c>
      <c r="T35" s="12">
        <f>[31]Novembro!$C$23</f>
        <v>29.2</v>
      </c>
      <c r="U35" s="12">
        <f>[31]Novembro!$C$24</f>
        <v>29.7</v>
      </c>
      <c r="V35" s="12">
        <f>[31]Novembro!$C$25</f>
        <v>32.4</v>
      </c>
      <c r="W35" s="12">
        <f>[31]Novembro!$C$26</f>
        <v>32.299999999999997</v>
      </c>
      <c r="X35" s="12">
        <f>[31]Novembro!$C$27</f>
        <v>27</v>
      </c>
      <c r="Y35" s="12">
        <f>[31]Novembro!$C$28</f>
        <v>29.3</v>
      </c>
      <c r="Z35" s="12">
        <f>[31]Novembro!$C$29</f>
        <v>31.3</v>
      </c>
      <c r="AA35" s="12">
        <f>[31]Novembro!$C$30</f>
        <v>33</v>
      </c>
      <c r="AB35" s="12">
        <f>[31]Novembro!$C$31</f>
        <v>32.700000000000003</v>
      </c>
      <c r="AC35" s="12">
        <f>[31]Novembro!$C$32</f>
        <v>33.799999999999997</v>
      </c>
      <c r="AD35" s="12">
        <f>[31]Novembro!$C$33</f>
        <v>31.8</v>
      </c>
      <c r="AE35" s="12">
        <f>[31]Novembro!$C$34</f>
        <v>31.2</v>
      </c>
      <c r="AF35" s="16">
        <f t="shared" si="9"/>
        <v>35</v>
      </c>
      <c r="AG35" s="95">
        <f t="shared" si="10"/>
        <v>31.136666666666663</v>
      </c>
    </row>
    <row r="36" spans="1:35" x14ac:dyDescent="0.2">
      <c r="A36" s="59" t="s">
        <v>144</v>
      </c>
      <c r="B36" s="12">
        <f>[32]Novembro!$C$5</f>
        <v>24.5</v>
      </c>
      <c r="C36" s="12">
        <f>[32]Novembro!$C$6</f>
        <v>32.1</v>
      </c>
      <c r="D36" s="12">
        <f>[32]Novembro!$C$7</f>
        <v>35.200000000000003</v>
      </c>
      <c r="E36" s="12">
        <f>[32]Novembro!$C$8</f>
        <v>29.6</v>
      </c>
      <c r="F36" s="12">
        <f>[32]Novembro!$C$9</f>
        <v>30.6</v>
      </c>
      <c r="G36" s="12">
        <f>[32]Novembro!$C$10</f>
        <v>31.2</v>
      </c>
      <c r="H36" s="12">
        <f>[32]Novembro!$C$11</f>
        <v>27.6</v>
      </c>
      <c r="I36" s="12">
        <f>[32]Novembro!$C$12</f>
        <v>28.9</v>
      </c>
      <c r="J36" s="12">
        <f>[32]Novembro!$C$13</f>
        <v>27</v>
      </c>
      <c r="K36" s="12">
        <f>[32]Novembro!$C$14</f>
        <v>28</v>
      </c>
      <c r="L36" s="12">
        <f>[32]Novembro!$C$15</f>
        <v>35.4</v>
      </c>
      <c r="M36" s="12">
        <f>[32]Novembro!$C$16</f>
        <v>36</v>
      </c>
      <c r="N36" s="12">
        <f>[32]Novembro!$C$17</f>
        <v>37.200000000000003</v>
      </c>
      <c r="O36" s="12">
        <f>[32]Novembro!$C$18</f>
        <v>30.3</v>
      </c>
      <c r="P36" s="12">
        <f>[32]Novembro!$C$19</f>
        <v>31.4</v>
      </c>
      <c r="Q36" s="12">
        <f>[32]Novembro!$C$20</f>
        <v>32.299999999999997</v>
      </c>
      <c r="R36" s="12">
        <f>[32]Novembro!$C$21</f>
        <v>30.3</v>
      </c>
      <c r="S36" s="12">
        <f>[32]Novembro!$C$22</f>
        <v>28.9</v>
      </c>
      <c r="T36" s="12">
        <f>[32]Novembro!$C$23</f>
        <v>29.6</v>
      </c>
      <c r="U36" s="12">
        <f>[32]Novembro!$C$24</f>
        <v>30.1</v>
      </c>
      <c r="V36" s="12">
        <f>[32]Novembro!$C$25</f>
        <v>30.8</v>
      </c>
      <c r="W36" s="12">
        <f>[32]Novembro!$C$26</f>
        <v>33.200000000000003</v>
      </c>
      <c r="X36" s="12">
        <f>[32]Novembro!$C$27</f>
        <v>26.5</v>
      </c>
      <c r="Y36" s="12">
        <f>[32]Novembro!$C$28</f>
        <v>29.9</v>
      </c>
      <c r="Z36" s="12">
        <f>[32]Novembro!$C$29</f>
        <v>31.7</v>
      </c>
      <c r="AA36" s="12">
        <f>[32]Novembro!$C$30</f>
        <v>32.4</v>
      </c>
      <c r="AB36" s="12">
        <f>[32]Novembro!$C$31</f>
        <v>32.1</v>
      </c>
      <c r="AC36" s="12">
        <f>[32]Novembro!$C$32</f>
        <v>33.9</v>
      </c>
      <c r="AD36" s="12">
        <f>[32]Novembro!$C$33</f>
        <v>30.9</v>
      </c>
      <c r="AE36" s="12">
        <f>[32]Novembro!$C$34</f>
        <v>30.9</v>
      </c>
      <c r="AF36" s="16">
        <f t="shared" si="9"/>
        <v>37.200000000000003</v>
      </c>
      <c r="AG36" s="95">
        <f t="shared" si="10"/>
        <v>30.949999999999996</v>
      </c>
      <c r="AI36" t="s">
        <v>47</v>
      </c>
    </row>
    <row r="37" spans="1:35" x14ac:dyDescent="0.2">
      <c r="A37" s="59" t="s">
        <v>14</v>
      </c>
      <c r="B37" s="12">
        <f>[33]Novembro!$C$5</f>
        <v>33.1</v>
      </c>
      <c r="C37" s="12">
        <f>[33]Novembro!$C$6</f>
        <v>30</v>
      </c>
      <c r="D37" s="12">
        <f>[33]Novembro!$C$7</f>
        <v>33.799999999999997</v>
      </c>
      <c r="E37" s="12">
        <f>[33]Novembro!$C$8</f>
        <v>28.4</v>
      </c>
      <c r="F37" s="12">
        <f>[33]Novembro!$C$9</f>
        <v>29.8</v>
      </c>
      <c r="G37" s="12">
        <f>[33]Novembro!$C$10</f>
        <v>31.2</v>
      </c>
      <c r="H37" s="12">
        <f>[33]Novembro!$C$11</f>
        <v>29.2</v>
      </c>
      <c r="I37" s="12">
        <f>[33]Novembro!$C$12</f>
        <v>24.6</v>
      </c>
      <c r="J37" s="12">
        <f>[33]Novembro!$C$13</f>
        <v>24.1</v>
      </c>
      <c r="K37" s="12">
        <f>[33]Novembro!$C$14</f>
        <v>31.4</v>
      </c>
      <c r="L37" s="12">
        <f>[33]Novembro!$C$15</f>
        <v>33.9</v>
      </c>
      <c r="M37" s="12">
        <f>[33]Novembro!$C$16</f>
        <v>34.9</v>
      </c>
      <c r="N37" s="12">
        <f>[33]Novembro!$C$17</f>
        <v>35.1</v>
      </c>
      <c r="O37" s="12">
        <f>[33]Novembro!$C$18</f>
        <v>30.6</v>
      </c>
      <c r="P37" s="12">
        <f>[33]Novembro!$C$19</f>
        <v>33</v>
      </c>
      <c r="Q37" s="12">
        <f>[33]Novembro!$C$20</f>
        <v>33.799999999999997</v>
      </c>
      <c r="R37" s="12">
        <f>[33]Novembro!$C$21</f>
        <v>30.2</v>
      </c>
      <c r="S37" s="12">
        <f>[33]Novembro!$C$22</f>
        <v>31.2</v>
      </c>
      <c r="T37" s="12">
        <f>[33]Novembro!$C$23</f>
        <v>28.8</v>
      </c>
      <c r="U37" s="12">
        <f>[33]Novembro!$C$24</f>
        <v>28.5</v>
      </c>
      <c r="V37" s="12">
        <f>[33]Novembro!$C$25</f>
        <v>29.1</v>
      </c>
      <c r="W37" s="12">
        <f>[33]Novembro!$C$26</f>
        <v>33.200000000000003</v>
      </c>
      <c r="X37" s="12">
        <f>[33]Novembro!$C$27</f>
        <v>30</v>
      </c>
      <c r="Y37" s="12">
        <f>[33]Novembro!$C$28</f>
        <v>30.5</v>
      </c>
      <c r="Z37" s="12">
        <f>[33]Novembro!$C$29</f>
        <v>31.3</v>
      </c>
      <c r="AA37" s="12">
        <f>[33]Novembro!$C$30</f>
        <v>30.9</v>
      </c>
      <c r="AB37" s="12">
        <f>[33]Novembro!$C$31</f>
        <v>32.1</v>
      </c>
      <c r="AC37" s="12">
        <f>[33]Novembro!$C$32</f>
        <v>32.5</v>
      </c>
      <c r="AD37" s="12">
        <f>[33]Novembro!$C$33</f>
        <v>32.200000000000003</v>
      </c>
      <c r="AE37" s="12">
        <f>[33]Novembro!$C$34</f>
        <v>32.9</v>
      </c>
      <c r="AF37" s="16">
        <f t="shared" si="9"/>
        <v>35.1</v>
      </c>
      <c r="AG37" s="95">
        <f t="shared" si="10"/>
        <v>31.01</v>
      </c>
      <c r="AI37" t="s">
        <v>47</v>
      </c>
    </row>
    <row r="38" spans="1:35" x14ac:dyDescent="0.2">
      <c r="A38" s="59" t="s">
        <v>174</v>
      </c>
      <c r="B38" s="12">
        <f>[34]Novembro!$C$5</f>
        <v>33.6</v>
      </c>
      <c r="C38" s="12">
        <f>[34]Novembro!$C$6</f>
        <v>31.5</v>
      </c>
      <c r="D38" s="12">
        <f>[34]Novembro!$C$7</f>
        <v>33.1</v>
      </c>
      <c r="E38" s="12">
        <f>[34]Novembro!$C$8</f>
        <v>27.1</v>
      </c>
      <c r="F38" s="12">
        <f>[34]Novembro!$C$9</f>
        <v>29.8</v>
      </c>
      <c r="G38" s="12">
        <f>[34]Novembro!$C$10</f>
        <v>33.299999999999997</v>
      </c>
      <c r="H38" s="12">
        <f>[34]Novembro!$C$11</f>
        <v>31.4</v>
      </c>
      <c r="I38" s="12">
        <f>[34]Novembro!$C$12</f>
        <v>31</v>
      </c>
      <c r="J38" s="12">
        <f>[34]Novembro!$C$13</f>
        <v>30.8</v>
      </c>
      <c r="K38" s="12">
        <f>[34]Novembro!$C$14</f>
        <v>32.9</v>
      </c>
      <c r="L38" s="12">
        <f>[34]Novembro!$C$15</f>
        <v>32.200000000000003</v>
      </c>
      <c r="M38" s="12">
        <f>[34]Novembro!$C$16</f>
        <v>33.200000000000003</v>
      </c>
      <c r="N38" s="12">
        <f>[34]Novembro!$C$17</f>
        <v>31</v>
      </c>
      <c r="O38" s="12">
        <f>[34]Novembro!$C$18</f>
        <v>32.6</v>
      </c>
      <c r="P38" s="12">
        <f>[34]Novembro!$C$19</f>
        <v>31.8</v>
      </c>
      <c r="Q38" s="12">
        <f>[34]Novembro!$C$20</f>
        <v>31.1</v>
      </c>
      <c r="R38" s="12">
        <f>[34]Novembro!$C$21</f>
        <v>31.8</v>
      </c>
      <c r="S38" s="12">
        <f>[34]Novembro!$C$22</f>
        <v>31.3</v>
      </c>
      <c r="T38" s="12">
        <f>[34]Novembro!$C$23</f>
        <v>29</v>
      </c>
      <c r="U38" s="12">
        <f>[34]Novembro!$C$24</f>
        <v>31.2</v>
      </c>
      <c r="V38" s="12">
        <f>[34]Novembro!$C$25</f>
        <v>31.6</v>
      </c>
      <c r="W38" s="12">
        <f>[34]Novembro!$C$26</f>
        <v>31.2</v>
      </c>
      <c r="X38" s="12">
        <f>[34]Novembro!$C$27</f>
        <v>28.9</v>
      </c>
      <c r="Y38" s="12">
        <f>[34]Novembro!$C$28</f>
        <v>29.3</v>
      </c>
      <c r="Z38" s="12">
        <f>[34]Novembro!$C$29</f>
        <v>32.1</v>
      </c>
      <c r="AA38" s="12">
        <f>[34]Novembro!$C$30</f>
        <v>32.799999999999997</v>
      </c>
      <c r="AB38" s="12">
        <f>[34]Novembro!$C$31</f>
        <v>31.7</v>
      </c>
      <c r="AC38" s="12">
        <f>[34]Novembro!$C$32</f>
        <v>31.3</v>
      </c>
      <c r="AD38" s="12">
        <f>[34]Novembro!$C$33</f>
        <v>30.9</v>
      </c>
      <c r="AE38" s="12">
        <f>[34]Novembro!$C$34</f>
        <v>30.5</v>
      </c>
      <c r="AF38" s="16">
        <f t="shared" si="9"/>
        <v>33.6</v>
      </c>
      <c r="AG38" s="95">
        <f t="shared" si="10"/>
        <v>31.333333333333329</v>
      </c>
    </row>
    <row r="39" spans="1:35" x14ac:dyDescent="0.2">
      <c r="A39" s="59" t="s">
        <v>15</v>
      </c>
      <c r="B39" s="12">
        <f>[35]Novembro!$C$5</f>
        <v>20.399999999999999</v>
      </c>
      <c r="C39" s="12">
        <f>[35]Novembro!$C$6</f>
        <v>30</v>
      </c>
      <c r="D39" s="12">
        <f>[35]Novembro!$C$7</f>
        <v>31.7</v>
      </c>
      <c r="E39" s="12">
        <f>[35]Novembro!$C$8</f>
        <v>27.4</v>
      </c>
      <c r="F39" s="12">
        <f>[35]Novembro!$C$9</f>
        <v>28.9</v>
      </c>
      <c r="G39" s="12">
        <f>[35]Novembro!$C$10</f>
        <v>29.2</v>
      </c>
      <c r="H39" s="12">
        <f>[35]Novembro!$C$11</f>
        <v>30.2</v>
      </c>
      <c r="I39" s="12">
        <f>[35]Novembro!$C$12</f>
        <v>28.8</v>
      </c>
      <c r="J39" s="12">
        <f>[35]Novembro!$C$13</f>
        <v>24.4</v>
      </c>
      <c r="K39" s="12">
        <f>[35]Novembro!$C$14</f>
        <v>28.5</v>
      </c>
      <c r="L39" s="12">
        <f>[35]Novembro!$C$15</f>
        <v>33.299999999999997</v>
      </c>
      <c r="M39" s="12">
        <f>[35]Novembro!$C$16</f>
        <v>33.200000000000003</v>
      </c>
      <c r="N39" s="12">
        <f>[35]Novembro!$C$17</f>
        <v>33.1</v>
      </c>
      <c r="O39" s="12">
        <f>[35]Novembro!$C$18</f>
        <v>28.5</v>
      </c>
      <c r="P39" s="12">
        <f>[35]Novembro!$C$19</f>
        <v>28.4</v>
      </c>
      <c r="Q39" s="12">
        <f>[35]Novembro!$C$20</f>
        <v>30.5</v>
      </c>
      <c r="R39" s="12">
        <f>[35]Novembro!$C$21</f>
        <v>29.1</v>
      </c>
      <c r="S39" s="12">
        <f>[35]Novembro!$C$22</f>
        <v>29.1</v>
      </c>
      <c r="T39" s="12">
        <f>[35]Novembro!$C$23</f>
        <v>27</v>
      </c>
      <c r="U39" s="12">
        <f>[35]Novembro!$C$24</f>
        <v>28.1</v>
      </c>
      <c r="V39" s="12">
        <f>[35]Novembro!$C$25</f>
        <v>29.3</v>
      </c>
      <c r="W39" s="12">
        <f>[35]Novembro!$C$26</f>
        <v>31.6</v>
      </c>
      <c r="X39" s="12">
        <f>[35]Novembro!$C$27</f>
        <v>25.7</v>
      </c>
      <c r="Y39" s="12">
        <f>[35]Novembro!$C$28</f>
        <v>26</v>
      </c>
      <c r="Z39" s="12">
        <f>[35]Novembro!$C$29</f>
        <v>28.4</v>
      </c>
      <c r="AA39" s="12">
        <f>[35]Novembro!$C$30</f>
        <v>31.3</v>
      </c>
      <c r="AB39" s="12">
        <f>[35]Novembro!$C$31</f>
        <v>29.1</v>
      </c>
      <c r="AC39" s="12">
        <f>[35]Novembro!$C$32</f>
        <v>25.5</v>
      </c>
      <c r="AD39" s="12">
        <f>[35]Novembro!$C$33</f>
        <v>28</v>
      </c>
      <c r="AE39" s="12">
        <f>[35]Novembro!$C$34</f>
        <v>27.4</v>
      </c>
      <c r="AF39" s="16">
        <f t="shared" si="9"/>
        <v>33.299999999999997</v>
      </c>
      <c r="AG39" s="95">
        <f t="shared" si="10"/>
        <v>28.736666666666668</v>
      </c>
      <c r="AH39" s="13" t="s">
        <v>47</v>
      </c>
      <c r="AI39" t="s">
        <v>47</v>
      </c>
    </row>
    <row r="40" spans="1:35" x14ac:dyDescent="0.2">
      <c r="A40" s="59" t="s">
        <v>16</v>
      </c>
      <c r="B40" s="12">
        <f>[36]Novembro!$C$5</f>
        <v>31.7</v>
      </c>
      <c r="C40" s="12">
        <f>[36]Novembro!$C$6</f>
        <v>33.1</v>
      </c>
      <c r="D40" s="12">
        <f>[36]Novembro!$C$7</f>
        <v>36.4</v>
      </c>
      <c r="E40" s="12">
        <f>[36]Novembro!$C$8</f>
        <v>31.5</v>
      </c>
      <c r="F40" s="12">
        <f>[36]Novembro!$C$9</f>
        <v>31.5</v>
      </c>
      <c r="G40" s="12">
        <f>[36]Novembro!$C$10</f>
        <v>33.1</v>
      </c>
      <c r="H40" s="12">
        <f>[36]Novembro!$C$11</f>
        <v>32</v>
      </c>
      <c r="I40" s="12">
        <f>[36]Novembro!$C$12</f>
        <v>32.4</v>
      </c>
      <c r="J40" s="12">
        <f>[36]Novembro!$C$13</f>
        <v>32.4</v>
      </c>
      <c r="K40" s="12">
        <f>[36]Novembro!$C$14</f>
        <v>34.1</v>
      </c>
      <c r="L40" s="12">
        <f>[36]Novembro!$C$15</f>
        <v>36.4</v>
      </c>
      <c r="M40" s="12">
        <f>[36]Novembro!$C$16</f>
        <v>36.299999999999997</v>
      </c>
      <c r="N40" s="12">
        <f>[36]Novembro!$C$17</f>
        <v>35.9</v>
      </c>
      <c r="O40" s="12">
        <f>[36]Novembro!$C$18</f>
        <v>31.5</v>
      </c>
      <c r="P40" s="12">
        <f>[36]Novembro!$C$19</f>
        <v>29.8</v>
      </c>
      <c r="Q40" s="12">
        <f>[36]Novembro!$C$20</f>
        <v>35.700000000000003</v>
      </c>
      <c r="R40" s="12">
        <f>[36]Novembro!$C$21</f>
        <v>34.1</v>
      </c>
      <c r="S40" s="12">
        <f>[36]Novembro!$C$22</f>
        <v>30.4</v>
      </c>
      <c r="T40" s="12">
        <f>[36]Novembro!$C$23</f>
        <v>29.5</v>
      </c>
      <c r="U40" s="12">
        <f>[36]Novembro!$C$24</f>
        <v>33.4</v>
      </c>
      <c r="V40" s="12">
        <f>[36]Novembro!$C$25</f>
        <v>34.4</v>
      </c>
      <c r="W40" s="12">
        <f>[36]Novembro!$C$26</f>
        <v>34.5</v>
      </c>
      <c r="X40" s="12">
        <f>[36]Novembro!$C$27</f>
        <v>30</v>
      </c>
      <c r="Y40" s="12">
        <f>[36]Novembro!$C$28</f>
        <v>28.1</v>
      </c>
      <c r="Z40" s="12">
        <f>[36]Novembro!$C$29</f>
        <v>31.4</v>
      </c>
      <c r="AA40" s="12">
        <f>[36]Novembro!$C$30</f>
        <v>34.9</v>
      </c>
      <c r="AB40" s="12">
        <f>[36]Novembro!$C$31</f>
        <v>35.299999999999997</v>
      </c>
      <c r="AC40" s="12">
        <f>[36]Novembro!$C$32</f>
        <v>30.2</v>
      </c>
      <c r="AD40" s="12">
        <f>[36]Novembro!$C$33</f>
        <v>31.7</v>
      </c>
      <c r="AE40" s="12">
        <f>[36]Novembro!$C$34</f>
        <v>28.5</v>
      </c>
      <c r="AF40" s="16">
        <f t="shared" si="9"/>
        <v>36.4</v>
      </c>
      <c r="AG40" s="95">
        <f t="shared" si="10"/>
        <v>32.673333333333332</v>
      </c>
    </row>
    <row r="41" spans="1:35" x14ac:dyDescent="0.2">
      <c r="A41" s="59" t="s">
        <v>175</v>
      </c>
      <c r="B41" s="12">
        <f>[37]Novembro!$C$5</f>
        <v>31.3</v>
      </c>
      <c r="C41" s="12">
        <f>[37]Novembro!$C$6</f>
        <v>31.7</v>
      </c>
      <c r="D41" s="12">
        <f>[37]Novembro!$C$7</f>
        <v>32.799999999999997</v>
      </c>
      <c r="E41" s="12">
        <f>[37]Novembro!$C$8</f>
        <v>30</v>
      </c>
      <c r="F41" s="12">
        <f>[37]Novembro!$C$9</f>
        <v>30</v>
      </c>
      <c r="G41" s="12">
        <f>[37]Novembro!$C$10</f>
        <v>31.7</v>
      </c>
      <c r="H41" s="12">
        <f>[37]Novembro!$C$11</f>
        <v>30</v>
      </c>
      <c r="I41" s="12">
        <f>[37]Novembro!$C$12</f>
        <v>25.7</v>
      </c>
      <c r="J41" s="12">
        <f>[37]Novembro!$C$13</f>
        <v>24.5</v>
      </c>
      <c r="K41" s="12">
        <f>[37]Novembro!$C$14</f>
        <v>31.5</v>
      </c>
      <c r="L41" s="12">
        <f>[37]Novembro!$C$15</f>
        <v>35.9</v>
      </c>
      <c r="M41" s="12">
        <f>[37]Novembro!$C$16</f>
        <v>34.799999999999997</v>
      </c>
      <c r="N41" s="12">
        <f>[37]Novembro!$C$17</f>
        <v>36.5</v>
      </c>
      <c r="O41" s="12">
        <f>[37]Novembro!$C$18</f>
        <v>33.700000000000003</v>
      </c>
      <c r="P41" s="12">
        <f>[37]Novembro!$C$19</f>
        <v>33.5</v>
      </c>
      <c r="Q41" s="12">
        <f>[37]Novembro!$C$20</f>
        <v>32</v>
      </c>
      <c r="R41" s="12">
        <f>[37]Novembro!$C$21</f>
        <v>31.1</v>
      </c>
      <c r="S41" s="12">
        <f>[37]Novembro!$C$22</f>
        <v>31.5</v>
      </c>
      <c r="T41" s="12">
        <f>[37]Novembro!$C$23</f>
        <v>27.9</v>
      </c>
      <c r="U41" s="12">
        <f>[37]Novembro!$C$24</f>
        <v>29.4</v>
      </c>
      <c r="V41" s="12">
        <f>[37]Novembro!$C$25</f>
        <v>31.5</v>
      </c>
      <c r="W41" s="12">
        <f>[37]Novembro!$C$26</f>
        <v>33.4</v>
      </c>
      <c r="X41" s="12">
        <f>[37]Novembro!$C$27</f>
        <v>24.7</v>
      </c>
      <c r="Y41" s="12">
        <f>[37]Novembro!$C$28</f>
        <v>28.5</v>
      </c>
      <c r="Z41" s="12">
        <f>[37]Novembro!$C$29</f>
        <v>32</v>
      </c>
      <c r="AA41" s="12">
        <f>[37]Novembro!$C$30</f>
        <v>33.700000000000003</v>
      </c>
      <c r="AB41" s="12">
        <f>[37]Novembro!$C$31</f>
        <v>33.1</v>
      </c>
      <c r="AC41" s="12">
        <f>[37]Novembro!$C$32</f>
        <v>34.4</v>
      </c>
      <c r="AD41" s="12">
        <f>[37]Novembro!$C$33</f>
        <v>32.200000000000003</v>
      </c>
      <c r="AE41" s="12">
        <f>[37]Novembro!$C$34</f>
        <v>30.3</v>
      </c>
      <c r="AF41" s="16">
        <f t="shared" si="9"/>
        <v>36.5</v>
      </c>
      <c r="AG41" s="95">
        <f t="shared" si="10"/>
        <v>31.31</v>
      </c>
      <c r="AI41" t="s">
        <v>47</v>
      </c>
    </row>
    <row r="42" spans="1:35" x14ac:dyDescent="0.2">
      <c r="A42" s="59" t="s">
        <v>17</v>
      </c>
      <c r="B42" s="12">
        <f>[38]Novembro!$C$5</f>
        <v>27.4</v>
      </c>
      <c r="C42" s="12">
        <f>[38]Novembro!$C$6</f>
        <v>32.200000000000003</v>
      </c>
      <c r="D42" s="12">
        <f>[38]Novembro!$C$7</f>
        <v>35.299999999999997</v>
      </c>
      <c r="E42" s="12">
        <f>[38]Novembro!$C$8</f>
        <v>29.8</v>
      </c>
      <c r="F42" s="12">
        <f>[38]Novembro!$C$9</f>
        <v>30.7</v>
      </c>
      <c r="G42" s="12">
        <f>[38]Novembro!$C$10</f>
        <v>31.3</v>
      </c>
      <c r="H42" s="12">
        <f>[38]Novembro!$C$11</f>
        <v>30</v>
      </c>
      <c r="I42" s="12">
        <f>[38]Novembro!$C$12</f>
        <v>29.3</v>
      </c>
      <c r="J42" s="12">
        <f>[38]Novembro!$C$13</f>
        <v>26.5</v>
      </c>
      <c r="K42" s="12">
        <f>[38]Novembro!$C$14</f>
        <v>29.4</v>
      </c>
      <c r="L42" s="12">
        <f>[38]Novembro!$C$15</f>
        <v>35.700000000000003</v>
      </c>
      <c r="M42" s="12">
        <f>[38]Novembro!$C$16</f>
        <v>34.9</v>
      </c>
      <c r="N42" s="12">
        <f>[38]Novembro!$C$17</f>
        <v>36.5</v>
      </c>
      <c r="O42" s="12">
        <f>[38]Novembro!$C$18</f>
        <v>30.1</v>
      </c>
      <c r="P42" s="12">
        <f>[38]Novembro!$C$19</f>
        <v>30.6</v>
      </c>
      <c r="Q42" s="12">
        <f>[38]Novembro!$C$20</f>
        <v>33.1</v>
      </c>
      <c r="R42" s="12">
        <f>[38]Novembro!$C$21</f>
        <v>31</v>
      </c>
      <c r="S42" s="12">
        <f>[38]Novembro!$C$22</f>
        <v>31.3</v>
      </c>
      <c r="T42" s="12">
        <f>[38]Novembro!$C$23</f>
        <v>28.5</v>
      </c>
      <c r="U42" s="12">
        <f>[38]Novembro!$C$24</f>
        <v>29</v>
      </c>
      <c r="V42" s="12">
        <f>[38]Novembro!$C$25</f>
        <v>31.5</v>
      </c>
      <c r="W42" s="12">
        <f>[38]Novembro!$C$26</f>
        <v>33</v>
      </c>
      <c r="X42" s="12">
        <f>[38]Novembro!$C$27</f>
        <v>25.7</v>
      </c>
      <c r="Y42" s="12">
        <f>[38]Novembro!$C$28</f>
        <v>29.5</v>
      </c>
      <c r="Z42" s="12">
        <f>[38]Novembro!$C$29</f>
        <v>30.3</v>
      </c>
      <c r="AA42" s="12">
        <f>[38]Novembro!$C$30</f>
        <v>32.6</v>
      </c>
      <c r="AB42" s="12">
        <f>[38]Novembro!$C$31</f>
        <v>32.200000000000003</v>
      </c>
      <c r="AC42" s="12">
        <f>[38]Novembro!$C$32</f>
        <v>34.5</v>
      </c>
      <c r="AD42" s="12">
        <f>[38]Novembro!$C$33</f>
        <v>30.5</v>
      </c>
      <c r="AE42" s="12">
        <f>[38]Novembro!$C$34</f>
        <v>29.3</v>
      </c>
      <c r="AF42" s="16">
        <f>MAX(B42:AE42)</f>
        <v>36.5</v>
      </c>
      <c r="AG42" s="95">
        <f>AVERAGE(B42:AE42)</f>
        <v>31.056666666666665</v>
      </c>
      <c r="AI42" s="13" t="s">
        <v>47</v>
      </c>
    </row>
    <row r="43" spans="1:35" x14ac:dyDescent="0.2">
      <c r="A43" s="59" t="s">
        <v>157</v>
      </c>
      <c r="B43" s="12">
        <f>[39]Novembro!$C$5</f>
        <v>29.1</v>
      </c>
      <c r="C43" s="12">
        <f>[39]Novembro!$C$6</f>
        <v>32.200000000000003</v>
      </c>
      <c r="D43" s="12">
        <f>[39]Novembro!$C$7</f>
        <v>35.200000000000003</v>
      </c>
      <c r="E43" s="12">
        <f>[39]Novembro!$C$8</f>
        <v>30.2</v>
      </c>
      <c r="F43" s="12">
        <f>[39]Novembro!$C$9</f>
        <v>30.1</v>
      </c>
      <c r="G43" s="12">
        <f>[39]Novembro!$C$10</f>
        <v>31</v>
      </c>
      <c r="H43" s="12">
        <f>[39]Novembro!$C$11</f>
        <v>29.5</v>
      </c>
      <c r="I43" s="12">
        <f>[39]Novembro!$C$12</f>
        <v>26.2</v>
      </c>
      <c r="J43" s="12">
        <f>[39]Novembro!$C$13</f>
        <v>25.2</v>
      </c>
      <c r="K43" s="12">
        <f>[39]Novembro!$C$14</f>
        <v>29.2</v>
      </c>
      <c r="L43" s="12">
        <f>[39]Novembro!$C$15</f>
        <v>35</v>
      </c>
      <c r="M43" s="12">
        <f>[39]Novembro!$C$16</f>
        <v>35.6</v>
      </c>
      <c r="N43" s="12">
        <f>[39]Novembro!$C$17</f>
        <v>36.700000000000003</v>
      </c>
      <c r="O43" s="12">
        <f>[39]Novembro!$C$18</f>
        <v>34</v>
      </c>
      <c r="P43" s="12">
        <f>[39]Novembro!$C$19</f>
        <v>32.700000000000003</v>
      </c>
      <c r="Q43" s="12">
        <f>[39]Novembro!$C$20</f>
        <v>34.1</v>
      </c>
      <c r="R43" s="12">
        <f>[39]Novembro!$C$21</f>
        <v>29.7</v>
      </c>
      <c r="S43" s="12">
        <f>[39]Novembro!$C$22</f>
        <v>29.6</v>
      </c>
      <c r="T43" s="12">
        <f>[39]Novembro!$C$23</f>
        <v>27.2</v>
      </c>
      <c r="U43" s="12">
        <f>[39]Novembro!$C$24</f>
        <v>28.4</v>
      </c>
      <c r="V43" s="12">
        <f>[39]Novembro!$C$25</f>
        <v>30.2</v>
      </c>
      <c r="W43" s="12">
        <f>[39]Novembro!$C$26</f>
        <v>32.6</v>
      </c>
      <c r="X43" s="12">
        <f>[39]Novembro!$C$27</f>
        <v>27.4</v>
      </c>
      <c r="Y43" s="12">
        <f>[39]Novembro!$C$28</f>
        <v>28.4</v>
      </c>
      <c r="Z43" s="12">
        <f>[39]Novembro!$C$29</f>
        <v>32.299999999999997</v>
      </c>
      <c r="AA43" s="12">
        <f>[39]Novembro!$C$30</f>
        <v>31.5</v>
      </c>
      <c r="AB43" s="12">
        <f>[39]Novembro!$C$31</f>
        <v>32.700000000000003</v>
      </c>
      <c r="AC43" s="12">
        <f>[39]Novembro!$C$32</f>
        <v>34.4</v>
      </c>
      <c r="AD43" s="12">
        <f>[39]Novembro!$C$33</f>
        <v>31.6</v>
      </c>
      <c r="AE43" s="12">
        <f>[39]Novembro!$C$34</f>
        <v>31.1</v>
      </c>
      <c r="AF43" s="16">
        <f t="shared" si="9"/>
        <v>36.700000000000003</v>
      </c>
      <c r="AG43" s="95">
        <f t="shared" si="10"/>
        <v>31.103333333333339</v>
      </c>
      <c r="AI43" s="13" t="s">
        <v>47</v>
      </c>
    </row>
    <row r="44" spans="1:35" x14ac:dyDescent="0.2">
      <c r="A44" s="59" t="s">
        <v>18</v>
      </c>
      <c r="B44" s="12" t="str">
        <f>[40]Novembro!$C$5</f>
        <v>*</v>
      </c>
      <c r="C44" s="12" t="str">
        <f>[40]Novembro!$C$6</f>
        <v>*</v>
      </c>
      <c r="D44" s="12" t="str">
        <f>[40]Novembro!$C$7</f>
        <v>*</v>
      </c>
      <c r="E44" s="12" t="str">
        <f>[40]Novembro!$C$8</f>
        <v>*</v>
      </c>
      <c r="F44" s="12" t="str">
        <f>[40]Novembro!$C$9</f>
        <v>*</v>
      </c>
      <c r="G44" s="12">
        <f>[40]Novembro!$C$10</f>
        <v>28.4</v>
      </c>
      <c r="H44" s="12" t="str">
        <f>[40]Novembro!$C$11</f>
        <v>*</v>
      </c>
      <c r="I44" s="12" t="str">
        <f>[40]Novembro!$C$12</f>
        <v>*</v>
      </c>
      <c r="J44" s="12" t="str">
        <f>[40]Novembro!$C$13</f>
        <v>*</v>
      </c>
      <c r="K44" s="12">
        <f>[40]Novembro!$C$14</f>
        <v>30.2</v>
      </c>
      <c r="L44" s="12">
        <f>[40]Novembro!$C$15</f>
        <v>30.8</v>
      </c>
      <c r="M44" s="12">
        <f>[40]Novembro!$C$16</f>
        <v>30.8</v>
      </c>
      <c r="N44" s="12">
        <f>[40]Novembro!$C$17</f>
        <v>32.200000000000003</v>
      </c>
      <c r="O44" s="12">
        <f>[40]Novembro!$C$18</f>
        <v>30.2</v>
      </c>
      <c r="P44" s="12">
        <f>[40]Novembro!$C$19</f>
        <v>30.9</v>
      </c>
      <c r="Q44" s="12" t="str">
        <f>[40]Novembro!$C$20</f>
        <v>*</v>
      </c>
      <c r="R44" s="12" t="str">
        <f>[40]Novembro!$C$21</f>
        <v>*</v>
      </c>
      <c r="S44" s="12" t="str">
        <f>[40]Novembro!$C$22</f>
        <v>*</v>
      </c>
      <c r="T44" s="12" t="str">
        <f>[40]Novembro!$C$23</f>
        <v>*</v>
      </c>
      <c r="U44" s="12" t="str">
        <f>[40]Novembro!$C$24</f>
        <v>*</v>
      </c>
      <c r="V44" s="12">
        <f>[40]Novembro!$C$25</f>
        <v>28.4</v>
      </c>
      <c r="W44" s="12">
        <f>[40]Novembro!$C$26</f>
        <v>29.6</v>
      </c>
      <c r="X44" s="12">
        <f>[40]Novembro!$C$27</f>
        <v>24.4</v>
      </c>
      <c r="Y44" s="12">
        <f>[40]Novembro!$C$28</f>
        <v>25.8</v>
      </c>
      <c r="Z44" s="12">
        <f>[40]Novembro!$C$29</f>
        <v>30</v>
      </c>
      <c r="AA44" s="12">
        <f>[40]Novembro!$C$30</f>
        <v>31.9</v>
      </c>
      <c r="AB44" s="12">
        <f>[40]Novembro!$C$31</f>
        <v>32.1</v>
      </c>
      <c r="AC44" s="12">
        <f>[40]Novembro!$C$32</f>
        <v>30.5</v>
      </c>
      <c r="AD44" s="12">
        <f>[40]Novembro!$C$33</f>
        <v>29.4</v>
      </c>
      <c r="AE44" s="12">
        <f>[40]Novembro!$C$34</f>
        <v>27.5</v>
      </c>
      <c r="AF44" s="16">
        <f>MAX(B44:AE44)</f>
        <v>32.200000000000003</v>
      </c>
      <c r="AG44" s="95">
        <f>AVERAGE(B44:AE44)</f>
        <v>29.594117647058823</v>
      </c>
      <c r="AI44" s="13" t="s">
        <v>47</v>
      </c>
    </row>
    <row r="45" spans="1:35" x14ac:dyDescent="0.2">
      <c r="A45" s="59" t="s">
        <v>162</v>
      </c>
      <c r="B45" s="12">
        <f>[41]Novembro!$C$5</f>
        <v>32.299999999999997</v>
      </c>
      <c r="C45" s="12">
        <f>[41]Novembro!$C$6</f>
        <v>31.5</v>
      </c>
      <c r="D45" s="12">
        <f>[41]Novembro!$C$7</f>
        <v>34.299999999999997</v>
      </c>
      <c r="E45" s="12">
        <f>[41]Novembro!$C$8</f>
        <v>29.4</v>
      </c>
      <c r="F45" s="12">
        <f>[41]Novembro!$C$9</f>
        <v>30</v>
      </c>
      <c r="G45" s="12">
        <f>[41]Novembro!$C$10</f>
        <v>31.2</v>
      </c>
      <c r="H45" s="12">
        <f>[41]Novembro!$C$11</f>
        <v>28.5</v>
      </c>
      <c r="I45" s="12">
        <f>[41]Novembro!$C$12</f>
        <v>24</v>
      </c>
      <c r="J45" s="12">
        <f>[41]Novembro!$C$13</f>
        <v>22.6</v>
      </c>
      <c r="K45" s="12">
        <f>[41]Novembro!$C$14</f>
        <v>29.8</v>
      </c>
      <c r="L45" s="12">
        <f>[41]Novembro!$C$15</f>
        <v>33.799999999999997</v>
      </c>
      <c r="M45" s="12">
        <f>[41]Novembro!$C$16</f>
        <v>34</v>
      </c>
      <c r="N45" s="12">
        <f>[41]Novembro!$C$17</f>
        <v>35.299999999999997</v>
      </c>
      <c r="O45" s="12">
        <f>[41]Novembro!$C$18</f>
        <v>34.200000000000003</v>
      </c>
      <c r="P45" s="12">
        <f>[41]Novembro!$C$19</f>
        <v>33.200000000000003</v>
      </c>
      <c r="Q45" s="12">
        <f>[41]Novembro!$C$20</f>
        <v>32.9</v>
      </c>
      <c r="R45" s="12">
        <f>[41]Novembro!$C$21</f>
        <v>30.6</v>
      </c>
      <c r="S45" s="12">
        <f>[41]Novembro!$C$22</f>
        <v>30.4</v>
      </c>
      <c r="T45" s="12">
        <f>[41]Novembro!$C$23</f>
        <v>28.7</v>
      </c>
      <c r="U45" s="12">
        <f>[41]Novembro!$C$24</f>
        <v>28.1</v>
      </c>
      <c r="V45" s="12">
        <f>[41]Novembro!$C$25</f>
        <v>29.6</v>
      </c>
      <c r="W45" s="12">
        <f>[41]Novembro!$C$26</f>
        <v>32.5</v>
      </c>
      <c r="X45" s="12">
        <f>[41]Novembro!$C$27</f>
        <v>27.2</v>
      </c>
      <c r="Y45" s="12">
        <f>[41]Novembro!$C$28</f>
        <v>31</v>
      </c>
      <c r="Z45" s="12">
        <f>[41]Novembro!$C$29</f>
        <v>31.5</v>
      </c>
      <c r="AA45" s="12">
        <f>[41]Novembro!$C$30</f>
        <v>30.4</v>
      </c>
      <c r="AB45" s="12">
        <f>[41]Novembro!$C$31</f>
        <v>31.7</v>
      </c>
      <c r="AC45" s="12">
        <f>[41]Novembro!$C$32</f>
        <v>33.200000000000003</v>
      </c>
      <c r="AD45" s="12">
        <f>[41]Novembro!$C$33</f>
        <v>31.6</v>
      </c>
      <c r="AE45" s="12">
        <f>[41]Novembro!$C$34</f>
        <v>32.5</v>
      </c>
      <c r="AF45" s="16">
        <f t="shared" ref="AF45:AF47" si="15">MAX(B45:AE45)</f>
        <v>35.299999999999997</v>
      </c>
      <c r="AG45" s="95">
        <f t="shared" ref="AG45:AG47" si="16">AVERAGE(B45:AE45)</f>
        <v>30.866666666666674</v>
      </c>
    </row>
    <row r="46" spans="1:35" x14ac:dyDescent="0.2">
      <c r="A46" s="59" t="s">
        <v>19</v>
      </c>
      <c r="B46" s="12">
        <f>[42]Novembro!$C$5</f>
        <v>22</v>
      </c>
      <c r="C46" s="12">
        <f>[42]Novembro!$C$6</f>
        <v>31.1</v>
      </c>
      <c r="D46" s="12">
        <f>[42]Novembro!$C$7</f>
        <v>33.4</v>
      </c>
      <c r="E46" s="12">
        <f>[42]Novembro!$C$8</f>
        <v>28.4</v>
      </c>
      <c r="F46" s="12">
        <f>[42]Novembro!$C$9</f>
        <v>30.7</v>
      </c>
      <c r="G46" s="12">
        <f>[42]Novembro!$C$10</f>
        <v>29.7</v>
      </c>
      <c r="H46" s="12">
        <f>[42]Novembro!$C$11</f>
        <v>31.2</v>
      </c>
      <c r="I46" s="12">
        <f>[42]Novembro!$C$12</f>
        <v>30.2</v>
      </c>
      <c r="J46" s="12">
        <f>[42]Novembro!$C$13</f>
        <v>28.8</v>
      </c>
      <c r="K46" s="12">
        <f>[42]Novembro!$C$14</f>
        <v>28.4</v>
      </c>
      <c r="L46" s="12">
        <f>[42]Novembro!$C$15</f>
        <v>33.299999999999997</v>
      </c>
      <c r="M46" s="12">
        <f>[42]Novembro!$C$16</f>
        <v>35.700000000000003</v>
      </c>
      <c r="N46" s="12">
        <f>[42]Novembro!$C$17</f>
        <v>35.299999999999997</v>
      </c>
      <c r="O46" s="12">
        <f>[42]Novembro!$C$18</f>
        <v>27.7</v>
      </c>
      <c r="P46" s="12">
        <f>[42]Novembro!$C$19</f>
        <v>28.8</v>
      </c>
      <c r="Q46" s="12">
        <f>[42]Novembro!$C$20</f>
        <v>31</v>
      </c>
      <c r="R46" s="12">
        <f>[42]Novembro!$C$21</f>
        <v>31.9</v>
      </c>
      <c r="S46" s="12">
        <f>[42]Novembro!$C$22</f>
        <v>29.1</v>
      </c>
      <c r="T46" s="12">
        <f>[42]Novembro!$C$23</f>
        <v>29.5</v>
      </c>
      <c r="U46" s="12">
        <f>[42]Novembro!$C$24</f>
        <v>29</v>
      </c>
      <c r="V46" s="12">
        <f>[42]Novembro!$C$25</f>
        <v>30.6</v>
      </c>
      <c r="W46" s="12">
        <f>[42]Novembro!$C$26</f>
        <v>32.799999999999997</v>
      </c>
      <c r="X46" s="12">
        <f>[42]Novembro!$C$27</f>
        <v>26.5</v>
      </c>
      <c r="Y46" s="12">
        <f>[42]Novembro!$C$28</f>
        <v>27.2</v>
      </c>
      <c r="Z46" s="12">
        <f>[42]Novembro!$C$29</f>
        <v>30.3</v>
      </c>
      <c r="AA46" s="12">
        <f>[42]Novembro!$C$30</f>
        <v>32.299999999999997</v>
      </c>
      <c r="AB46" s="12">
        <f>[42]Novembro!$C$31</f>
        <v>32.6</v>
      </c>
      <c r="AC46" s="12">
        <f>[42]Novembro!$C$32</f>
        <v>28.7</v>
      </c>
      <c r="AD46" s="12">
        <f>[42]Novembro!$C$33</f>
        <v>30.3</v>
      </c>
      <c r="AE46" s="12">
        <f>[42]Novembro!$C$34</f>
        <v>30.2</v>
      </c>
      <c r="AF46" s="16">
        <f t="shared" si="15"/>
        <v>35.700000000000003</v>
      </c>
      <c r="AG46" s="95">
        <f t="shared" si="16"/>
        <v>30.223333333333333</v>
      </c>
      <c r="AH46" s="13" t="s">
        <v>47</v>
      </c>
      <c r="AI46" s="13" t="s">
        <v>47</v>
      </c>
    </row>
    <row r="47" spans="1:35" x14ac:dyDescent="0.2">
      <c r="A47" s="59" t="s">
        <v>31</v>
      </c>
      <c r="B47" s="12">
        <f>[43]Novembro!$C$5</f>
        <v>27.7</v>
      </c>
      <c r="C47" s="12">
        <f>[43]Novembro!$C$6</f>
        <v>31.3</v>
      </c>
      <c r="D47" s="12">
        <f>[43]Novembro!$C$7</f>
        <v>33.299999999999997</v>
      </c>
      <c r="E47" s="12">
        <f>[43]Novembro!$C$8</f>
        <v>29.4</v>
      </c>
      <c r="F47" s="12">
        <f>[43]Novembro!$C$9</f>
        <v>31.3</v>
      </c>
      <c r="G47" s="12">
        <f>[43]Novembro!$C$10</f>
        <v>32.6</v>
      </c>
      <c r="H47" s="12">
        <f>[43]Novembro!$C$11</f>
        <v>29.3</v>
      </c>
      <c r="I47" s="12">
        <f>[43]Novembro!$C$12</f>
        <v>29.3</v>
      </c>
      <c r="J47" s="12">
        <f>[43]Novembro!$C$13</f>
        <v>25.1</v>
      </c>
      <c r="K47" s="12">
        <f>[43]Novembro!$C$14</f>
        <v>31.5</v>
      </c>
      <c r="L47" s="12">
        <f>[43]Novembro!$C$15</f>
        <v>34.5</v>
      </c>
      <c r="M47" s="12">
        <f>[43]Novembro!$C$16</f>
        <v>35.4</v>
      </c>
      <c r="N47" s="12">
        <f>[43]Novembro!$C$17</f>
        <v>36.4</v>
      </c>
      <c r="O47" s="12">
        <f>[43]Novembro!$C$18</f>
        <v>30.8</v>
      </c>
      <c r="P47" s="12">
        <f>[43]Novembro!$C$19</f>
        <v>33.299999999999997</v>
      </c>
      <c r="Q47" s="12">
        <f>[43]Novembro!$C$20</f>
        <v>30.8</v>
      </c>
      <c r="R47" s="12">
        <f>[43]Novembro!$C$21</f>
        <v>31</v>
      </c>
      <c r="S47" s="12">
        <f>[43]Novembro!$C$22</f>
        <v>30.4</v>
      </c>
      <c r="T47" s="12">
        <f>[43]Novembro!$C$23</f>
        <v>28.2</v>
      </c>
      <c r="U47" s="12">
        <f>[43]Novembro!$C$24</f>
        <v>29.5</v>
      </c>
      <c r="V47" s="12">
        <f>[43]Novembro!$C$25</f>
        <v>31.3</v>
      </c>
      <c r="W47" s="12">
        <f>[43]Novembro!$C$26</f>
        <v>31.8</v>
      </c>
      <c r="X47" s="12">
        <f>[43]Novembro!$C$27</f>
        <v>24.7</v>
      </c>
      <c r="Y47" s="12">
        <f>[43]Novembro!$C$28</f>
        <v>29.4</v>
      </c>
      <c r="Z47" s="12">
        <f>[43]Novembro!$C$29</f>
        <v>30.3</v>
      </c>
      <c r="AA47" s="12">
        <f>[43]Novembro!$C$30</f>
        <v>34.299999999999997</v>
      </c>
      <c r="AB47" s="12">
        <f>[43]Novembro!$C$31</f>
        <v>33.1</v>
      </c>
      <c r="AC47" s="12">
        <f>[43]Novembro!$C$32</f>
        <v>33</v>
      </c>
      <c r="AD47" s="12">
        <f>[43]Novembro!$C$33</f>
        <v>30.3</v>
      </c>
      <c r="AE47" s="12">
        <f>[43]Novembro!$C$34</f>
        <v>28.1</v>
      </c>
      <c r="AF47" s="16">
        <f t="shared" si="15"/>
        <v>36.4</v>
      </c>
      <c r="AG47" s="95">
        <f t="shared" si="16"/>
        <v>30.91333333333333</v>
      </c>
      <c r="AI47" s="13" t="s">
        <v>47</v>
      </c>
    </row>
    <row r="48" spans="1:35" x14ac:dyDescent="0.2">
      <c r="A48" s="59" t="s">
        <v>44</v>
      </c>
      <c r="B48" s="12">
        <f>[44]Novembro!$C$5</f>
        <v>37.299999999999997</v>
      </c>
      <c r="C48" s="12">
        <f>[44]Novembro!$C$6</f>
        <v>32.6</v>
      </c>
      <c r="D48" s="12">
        <f>[44]Novembro!$C$7</f>
        <v>34.6</v>
      </c>
      <c r="E48" s="12">
        <f>[44]Novembro!$C$8</f>
        <v>25.3</v>
      </c>
      <c r="F48" s="12">
        <f>[44]Novembro!$C$9</f>
        <v>35.4</v>
      </c>
      <c r="G48" s="12">
        <f>[44]Novembro!$C$10</f>
        <v>33.5</v>
      </c>
      <c r="H48" s="12">
        <f>[44]Novembro!$C$11</f>
        <v>35</v>
      </c>
      <c r="I48" s="12">
        <f>[44]Novembro!$C$12</f>
        <v>32.5</v>
      </c>
      <c r="J48" s="12">
        <f>[44]Novembro!$C$13</f>
        <v>31.7</v>
      </c>
      <c r="K48" s="12">
        <f>[44]Novembro!$C$14</f>
        <v>36.4</v>
      </c>
      <c r="L48" s="12">
        <f>[44]Novembro!$C$15</f>
        <v>36.299999999999997</v>
      </c>
      <c r="M48" s="12">
        <f>[44]Novembro!$C$16</f>
        <v>38.5</v>
      </c>
      <c r="N48" s="12">
        <f>[44]Novembro!$C$17</f>
        <v>34</v>
      </c>
      <c r="O48" s="12">
        <f>[44]Novembro!$C$18</f>
        <v>37.1</v>
      </c>
      <c r="P48" s="12">
        <f>[44]Novembro!$C$19</f>
        <v>34.1</v>
      </c>
      <c r="Q48" s="12" t="str">
        <f>[44]Novembro!$C$20</f>
        <v>*</v>
      </c>
      <c r="R48" s="12" t="str">
        <f>[44]Novembro!$C$21</f>
        <v>*</v>
      </c>
      <c r="S48" s="12">
        <f>[44]Novembro!$C$22</f>
        <v>34.700000000000003</v>
      </c>
      <c r="T48" s="12" t="str">
        <f>[44]Novembro!$C$23</f>
        <v>*</v>
      </c>
      <c r="U48" s="12">
        <f>[44]Novembro!$C$24</f>
        <v>33.4</v>
      </c>
      <c r="V48" s="12">
        <f>[44]Novembro!$C$25</f>
        <v>29.7</v>
      </c>
      <c r="W48" s="12">
        <f>[44]Novembro!$C$26</f>
        <v>30.3</v>
      </c>
      <c r="X48" s="12">
        <f>[44]Novembro!$C$27</f>
        <v>27</v>
      </c>
      <c r="Y48" s="12">
        <f>[44]Novembro!$C$28</f>
        <v>27.9</v>
      </c>
      <c r="Z48" s="12">
        <f>[44]Novembro!$C$29</f>
        <v>30.1</v>
      </c>
      <c r="AA48" s="12">
        <f>[44]Novembro!$C$30</f>
        <v>32.1</v>
      </c>
      <c r="AB48" s="12">
        <f>[44]Novembro!$C$31</f>
        <v>32.299999999999997</v>
      </c>
      <c r="AC48" s="12">
        <f>[44]Novembro!$C$32</f>
        <v>32.200000000000003</v>
      </c>
      <c r="AD48" s="12">
        <f>[44]Novembro!$C$33</f>
        <v>28.9</v>
      </c>
      <c r="AE48" s="12">
        <f>[44]Novembro!$C$34</f>
        <v>28.4</v>
      </c>
      <c r="AF48" s="16">
        <f>MAX(B48:AE48)</f>
        <v>38.5</v>
      </c>
      <c r="AG48" s="95">
        <f>AVERAGE(B48:AE48)</f>
        <v>32.640740740740746</v>
      </c>
      <c r="AH48" s="13" t="s">
        <v>47</v>
      </c>
      <c r="AI48" s="13" t="s">
        <v>47</v>
      </c>
    </row>
    <row r="49" spans="1:36" x14ac:dyDescent="0.2">
      <c r="A49" s="59" t="s">
        <v>20</v>
      </c>
      <c r="B49" s="12">
        <f>[45]Novembro!$C$5</f>
        <v>31.3</v>
      </c>
      <c r="C49" s="12">
        <f>[45]Novembro!$C$6</f>
        <v>33.299999999999997</v>
      </c>
      <c r="D49" s="12">
        <f>[45]Novembro!$C$7</f>
        <v>35.4</v>
      </c>
      <c r="E49" s="12">
        <f>[45]Novembro!$C$8</f>
        <v>30.8</v>
      </c>
      <c r="F49" s="12">
        <f>[45]Novembro!$C$9</f>
        <v>32.799999999999997</v>
      </c>
      <c r="G49" s="12">
        <f>[45]Novembro!$C$10</f>
        <v>34</v>
      </c>
      <c r="H49" s="12">
        <f>[45]Novembro!$C$11</f>
        <v>28.2</v>
      </c>
      <c r="I49" s="12">
        <f>[45]Novembro!$C$12</f>
        <v>24.5</v>
      </c>
      <c r="J49" s="12">
        <f>[45]Novembro!$C$13</f>
        <v>23.3</v>
      </c>
      <c r="K49" s="12">
        <f>[45]Novembro!$C$14</f>
        <v>31.2</v>
      </c>
      <c r="L49" s="12">
        <f>[45]Novembro!$C$15</f>
        <v>35.4</v>
      </c>
      <c r="M49" s="12">
        <f>[45]Novembro!$C$16</f>
        <v>36.9</v>
      </c>
      <c r="N49" s="12">
        <f>[45]Novembro!$C$17</f>
        <v>36.200000000000003</v>
      </c>
      <c r="O49" s="12">
        <f>[45]Novembro!$C$18</f>
        <v>36.200000000000003</v>
      </c>
      <c r="P49" s="12">
        <f>[45]Novembro!$C$19</f>
        <v>34.9</v>
      </c>
      <c r="Q49" s="12">
        <f>[45]Novembro!$C$20</f>
        <v>36.6</v>
      </c>
      <c r="R49" s="12">
        <f>[45]Novembro!$C$21</f>
        <v>30.6</v>
      </c>
      <c r="S49" s="12">
        <f>[45]Novembro!$C$22</f>
        <v>31.1</v>
      </c>
      <c r="T49" s="12">
        <f>[45]Novembro!$C$23</f>
        <v>28.2</v>
      </c>
      <c r="U49" s="12">
        <f>[45]Novembro!$C$24</f>
        <v>29.4</v>
      </c>
      <c r="V49" s="12">
        <f>[45]Novembro!$C$25</f>
        <v>32.700000000000003</v>
      </c>
      <c r="W49" s="12">
        <f>[45]Novembro!$C$26</f>
        <v>33.6</v>
      </c>
      <c r="X49" s="12">
        <f>[45]Novembro!$C$27</f>
        <v>27.9</v>
      </c>
      <c r="Y49" s="12">
        <f>[45]Novembro!$C$28</f>
        <v>31.5</v>
      </c>
      <c r="Z49" s="12">
        <f>[45]Novembro!$C$29</f>
        <v>33.4</v>
      </c>
      <c r="AA49" s="12">
        <f>[45]Novembro!$C$30</f>
        <v>33.1</v>
      </c>
      <c r="AB49" s="12">
        <f>[45]Novembro!$C$31</f>
        <v>33.4</v>
      </c>
      <c r="AC49" s="12">
        <f>[45]Novembro!$C$32</f>
        <v>34.1</v>
      </c>
      <c r="AD49" s="12">
        <f>[45]Novembro!$C$33</f>
        <v>32.4</v>
      </c>
      <c r="AE49" s="12">
        <f>[45]Novembro!$C$34</f>
        <v>34.6</v>
      </c>
      <c r="AF49" s="16">
        <f>MAX(B49:AE49)</f>
        <v>36.9</v>
      </c>
      <c r="AG49" s="95">
        <f>AVERAGE(B49:AE49)</f>
        <v>32.233333333333334</v>
      </c>
    </row>
    <row r="50" spans="1:36" s="5" customFormat="1" ht="17.100000000000001" customHeight="1" x14ac:dyDescent="0.2">
      <c r="A50" s="60" t="s">
        <v>33</v>
      </c>
      <c r="B50" s="14">
        <f t="shared" ref="B50:AF50" si="17">MAX(B5:B49)</f>
        <v>37.299999999999997</v>
      </c>
      <c r="C50" s="14">
        <f t="shared" si="17"/>
        <v>33.299999999999997</v>
      </c>
      <c r="D50" s="14">
        <f t="shared" si="17"/>
        <v>36.4</v>
      </c>
      <c r="E50" s="14">
        <f t="shared" si="17"/>
        <v>31.5</v>
      </c>
      <c r="F50" s="14">
        <f t="shared" si="17"/>
        <v>35.4</v>
      </c>
      <c r="G50" s="14">
        <f t="shared" si="17"/>
        <v>34</v>
      </c>
      <c r="H50" s="14">
        <f t="shared" si="17"/>
        <v>35</v>
      </c>
      <c r="I50" s="14">
        <f t="shared" si="17"/>
        <v>32.9</v>
      </c>
      <c r="J50" s="14">
        <f t="shared" si="17"/>
        <v>32.4</v>
      </c>
      <c r="K50" s="14">
        <f t="shared" si="17"/>
        <v>36.4</v>
      </c>
      <c r="L50" s="14">
        <f t="shared" si="17"/>
        <v>36.4</v>
      </c>
      <c r="M50" s="14">
        <f t="shared" si="17"/>
        <v>38.5</v>
      </c>
      <c r="N50" s="14">
        <f t="shared" si="17"/>
        <v>38.4</v>
      </c>
      <c r="O50" s="14">
        <f t="shared" si="17"/>
        <v>37.1</v>
      </c>
      <c r="P50" s="14">
        <f t="shared" si="17"/>
        <v>35.700000000000003</v>
      </c>
      <c r="Q50" s="14">
        <f t="shared" si="17"/>
        <v>36.6</v>
      </c>
      <c r="R50" s="14">
        <f t="shared" si="17"/>
        <v>34.1</v>
      </c>
      <c r="S50" s="14">
        <f t="shared" si="17"/>
        <v>34.700000000000003</v>
      </c>
      <c r="T50" s="14">
        <f t="shared" si="17"/>
        <v>30</v>
      </c>
      <c r="U50" s="14">
        <f t="shared" si="17"/>
        <v>33.4</v>
      </c>
      <c r="V50" s="14">
        <f t="shared" si="17"/>
        <v>34.4</v>
      </c>
      <c r="W50" s="14">
        <f t="shared" si="17"/>
        <v>34.5</v>
      </c>
      <c r="X50" s="14">
        <f t="shared" si="17"/>
        <v>30</v>
      </c>
      <c r="Y50" s="14">
        <f t="shared" si="17"/>
        <v>31.7</v>
      </c>
      <c r="Z50" s="14">
        <f t="shared" si="17"/>
        <v>33.4</v>
      </c>
      <c r="AA50" s="14">
        <f t="shared" si="17"/>
        <v>35.700000000000003</v>
      </c>
      <c r="AB50" s="14">
        <f t="shared" si="17"/>
        <v>35.6</v>
      </c>
      <c r="AC50" s="14">
        <f t="shared" si="17"/>
        <v>35.9</v>
      </c>
      <c r="AD50" s="14">
        <f t="shared" si="17"/>
        <v>33.700000000000003</v>
      </c>
      <c r="AE50" s="14">
        <f t="shared" si="17"/>
        <v>34.6</v>
      </c>
      <c r="AF50" s="16">
        <f t="shared" si="17"/>
        <v>38.5</v>
      </c>
      <c r="AG50" s="95">
        <f>AVERAGE(AG5:AG49)</f>
        <v>30.962348262885783</v>
      </c>
      <c r="AJ50" s="5" t="s">
        <v>47</v>
      </c>
    </row>
    <row r="51" spans="1:36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53"/>
      <c r="AG51" s="55"/>
    </row>
    <row r="52" spans="1:36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3" t="s">
        <v>97</v>
      </c>
      <c r="U52" s="143"/>
      <c r="V52" s="143"/>
      <c r="W52" s="143"/>
      <c r="X52" s="143"/>
      <c r="Y52" s="91"/>
      <c r="Z52" s="91"/>
      <c r="AA52" s="91"/>
      <c r="AB52" s="91"/>
      <c r="AC52" s="91"/>
      <c r="AD52" s="91"/>
      <c r="AE52" s="91"/>
      <c r="AF52" s="53"/>
      <c r="AG52" s="52"/>
    </row>
    <row r="53" spans="1:36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4" t="s">
        <v>98</v>
      </c>
      <c r="U53" s="144"/>
      <c r="V53" s="144"/>
      <c r="W53" s="144"/>
      <c r="X53" s="144"/>
      <c r="Y53" s="91"/>
      <c r="Z53" s="91"/>
      <c r="AA53" s="91"/>
      <c r="AB53" s="91"/>
      <c r="AC53" s="91"/>
      <c r="AD53" s="56"/>
      <c r="AE53" s="56"/>
      <c r="AF53" s="53"/>
      <c r="AG53" s="52"/>
    </row>
    <row r="54" spans="1:36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3"/>
      <c r="AG54" s="96"/>
    </row>
    <row r="55" spans="1:36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53"/>
      <c r="AG55" s="55"/>
      <c r="AI55" s="13" t="s">
        <v>47</v>
      </c>
    </row>
    <row r="56" spans="1:36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53"/>
      <c r="AG56" s="55"/>
    </row>
    <row r="57" spans="1:36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5"/>
      <c r="AG57" s="97"/>
    </row>
    <row r="58" spans="1:36" x14ac:dyDescent="0.2">
      <c r="AG58" s="1"/>
    </row>
    <row r="59" spans="1:36" x14ac:dyDescent="0.2">
      <c r="AG59" s="1"/>
    </row>
    <row r="62" spans="1:36" x14ac:dyDescent="0.2">
      <c r="X62" s="2" t="s">
        <v>47</v>
      </c>
    </row>
    <row r="63" spans="1:36" x14ac:dyDescent="0.2">
      <c r="L63" s="2" t="s">
        <v>47</v>
      </c>
      <c r="S63" s="2" t="s">
        <v>47</v>
      </c>
    </row>
    <row r="64" spans="1:36" x14ac:dyDescent="0.2">
      <c r="V64" s="2" t="s">
        <v>47</v>
      </c>
      <c r="Z64" s="2" t="s">
        <v>47</v>
      </c>
    </row>
    <row r="67" spans="13:13" x14ac:dyDescent="0.2">
      <c r="M67" s="2" t="s">
        <v>47</v>
      </c>
    </row>
  </sheetData>
  <sheetProtection password="C6EC" sheet="1" objects="1" scenarios="1"/>
  <mergeCells count="35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53:X53"/>
    <mergeCell ref="T52:X52"/>
    <mergeCell ref="G3:G4"/>
    <mergeCell ref="U3:U4"/>
    <mergeCell ref="H3:H4"/>
    <mergeCell ref="J3:J4"/>
    <mergeCell ref="C3:C4"/>
    <mergeCell ref="T3:T4"/>
    <mergeCell ref="M3:M4"/>
    <mergeCell ref="N3:N4"/>
    <mergeCell ref="B2:AG2"/>
    <mergeCell ref="D3:D4"/>
    <mergeCell ref="F3:F4"/>
    <mergeCell ref="AE3:AE4"/>
    <mergeCell ref="S3:S4"/>
    <mergeCell ref="L3:L4"/>
    <mergeCell ref="I3:I4"/>
    <mergeCell ref="O3:O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2"/>
  <sheetViews>
    <sheetView zoomScale="90" zoomScaleNormal="90" workbookViewId="0">
      <selection activeCell="AI51" sqref="AI51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36" t="s">
        <v>24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5" s="4" customFormat="1" ht="20.100000000000001" customHeight="1" x14ac:dyDescent="0.2">
      <c r="A2" s="139" t="s">
        <v>21</v>
      </c>
      <c r="B2" s="133" t="s">
        <v>225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</row>
    <row r="3" spans="1:35" s="5" customFormat="1" ht="20.100000000000001" customHeight="1" x14ac:dyDescent="0.2">
      <c r="A3" s="139"/>
      <c r="B3" s="140">
        <v>1</v>
      </c>
      <c r="C3" s="140">
        <f>SUM(B3+1)</f>
        <v>2</v>
      </c>
      <c r="D3" s="140">
        <f t="shared" ref="D3:AD3" si="0">SUM(C3+1)</f>
        <v>3</v>
      </c>
      <c r="E3" s="140">
        <f t="shared" si="0"/>
        <v>4</v>
      </c>
      <c r="F3" s="140">
        <f t="shared" si="0"/>
        <v>5</v>
      </c>
      <c r="G3" s="140">
        <f t="shared" si="0"/>
        <v>6</v>
      </c>
      <c r="H3" s="140">
        <f t="shared" si="0"/>
        <v>7</v>
      </c>
      <c r="I3" s="140">
        <f t="shared" si="0"/>
        <v>8</v>
      </c>
      <c r="J3" s="140">
        <f t="shared" si="0"/>
        <v>9</v>
      </c>
      <c r="K3" s="140">
        <f t="shared" si="0"/>
        <v>10</v>
      </c>
      <c r="L3" s="140">
        <f t="shared" si="0"/>
        <v>11</v>
      </c>
      <c r="M3" s="140">
        <f t="shared" si="0"/>
        <v>12</v>
      </c>
      <c r="N3" s="140">
        <f t="shared" si="0"/>
        <v>13</v>
      </c>
      <c r="O3" s="140">
        <f t="shared" si="0"/>
        <v>14</v>
      </c>
      <c r="P3" s="140">
        <f t="shared" si="0"/>
        <v>15</v>
      </c>
      <c r="Q3" s="140">
        <f t="shared" si="0"/>
        <v>16</v>
      </c>
      <c r="R3" s="140">
        <f t="shared" si="0"/>
        <v>17</v>
      </c>
      <c r="S3" s="140">
        <f t="shared" si="0"/>
        <v>18</v>
      </c>
      <c r="T3" s="140">
        <f t="shared" si="0"/>
        <v>19</v>
      </c>
      <c r="U3" s="140">
        <f t="shared" si="0"/>
        <v>20</v>
      </c>
      <c r="V3" s="140">
        <f t="shared" si="0"/>
        <v>21</v>
      </c>
      <c r="W3" s="140">
        <f t="shared" si="0"/>
        <v>22</v>
      </c>
      <c r="X3" s="140">
        <f t="shared" si="0"/>
        <v>23</v>
      </c>
      <c r="Y3" s="140">
        <f t="shared" si="0"/>
        <v>24</v>
      </c>
      <c r="Z3" s="140">
        <f t="shared" si="0"/>
        <v>25</v>
      </c>
      <c r="AA3" s="140">
        <f t="shared" si="0"/>
        <v>26</v>
      </c>
      <c r="AB3" s="140">
        <f t="shared" si="0"/>
        <v>27</v>
      </c>
      <c r="AC3" s="140">
        <f t="shared" si="0"/>
        <v>28</v>
      </c>
      <c r="AD3" s="140">
        <f t="shared" si="0"/>
        <v>29</v>
      </c>
      <c r="AE3" s="140">
        <v>30</v>
      </c>
      <c r="AF3" s="47" t="s">
        <v>38</v>
      </c>
      <c r="AG3" s="61" t="s">
        <v>36</v>
      </c>
    </row>
    <row r="4" spans="1:35" s="5" customFormat="1" ht="20.100000000000001" customHeigh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47" t="s">
        <v>35</v>
      </c>
      <c r="AG4" s="61" t="s">
        <v>35</v>
      </c>
    </row>
    <row r="5" spans="1:35" s="5" customFormat="1" x14ac:dyDescent="0.2">
      <c r="A5" s="59" t="s">
        <v>40</v>
      </c>
      <c r="B5" s="11">
        <f>[1]Novembro!$D$5</f>
        <v>20.5</v>
      </c>
      <c r="C5" s="11">
        <f>[1]Novembro!$D$6</f>
        <v>19.899999999999999</v>
      </c>
      <c r="D5" s="11">
        <f>[1]Novembro!$D$7</f>
        <v>22.9</v>
      </c>
      <c r="E5" s="11">
        <f>[1]Novembro!$D$8</f>
        <v>21.8</v>
      </c>
      <c r="F5" s="11">
        <f>[1]Novembro!$D$9</f>
        <v>22.4</v>
      </c>
      <c r="G5" s="11">
        <f>[1]Novembro!$D$10</f>
        <v>20.7</v>
      </c>
      <c r="H5" s="11">
        <f>[1]Novembro!$D$11</f>
        <v>23.4</v>
      </c>
      <c r="I5" s="11">
        <f>[1]Novembro!$D$12</f>
        <v>21.2</v>
      </c>
      <c r="J5" s="11">
        <f>[1]Novembro!$D$13</f>
        <v>19.899999999999999</v>
      </c>
      <c r="K5" s="11">
        <f>[1]Novembro!$D$14</f>
        <v>21</v>
      </c>
      <c r="L5" s="11">
        <f>[1]Novembro!$D$15</f>
        <v>20.8</v>
      </c>
      <c r="M5" s="11">
        <f>[1]Novembro!$D$16</f>
        <v>21.8</v>
      </c>
      <c r="N5" s="11">
        <f>[1]Novembro!$D$17</f>
        <v>20.8</v>
      </c>
      <c r="O5" s="11">
        <f>[1]Novembro!$D$18</f>
        <v>24.4</v>
      </c>
      <c r="P5" s="11">
        <f>[1]Novembro!$D$19</f>
        <v>22.4</v>
      </c>
      <c r="Q5" s="11">
        <f>[1]Novembro!$D$20</f>
        <v>22.6</v>
      </c>
      <c r="R5" s="11">
        <f>[1]Novembro!$D$21</f>
        <v>21.7</v>
      </c>
      <c r="S5" s="11">
        <f>[1]Novembro!$D$22</f>
        <v>21.2</v>
      </c>
      <c r="T5" s="11">
        <f>[1]Novembro!$D$23</f>
        <v>20.100000000000001</v>
      </c>
      <c r="U5" s="11">
        <f>[1]Novembro!$D$24</f>
        <v>20.399999999999999</v>
      </c>
      <c r="V5" s="11">
        <f>[1]Novembro!$D$25</f>
        <v>21.4</v>
      </c>
      <c r="W5" s="11">
        <f>[1]Novembro!$D$26</f>
        <v>21.6</v>
      </c>
      <c r="X5" s="11">
        <f>[1]Novembro!$D$27</f>
        <v>22.1</v>
      </c>
      <c r="Y5" s="11">
        <f>[1]Novembro!$D$28</f>
        <v>21.8</v>
      </c>
      <c r="Z5" s="11">
        <f>[1]Novembro!$D$29</f>
        <v>20.2</v>
      </c>
      <c r="AA5" s="11">
        <f>[1]Novembro!$D$30</f>
        <v>20.6</v>
      </c>
      <c r="AB5" s="11">
        <f>[1]Novembro!$D$31</f>
        <v>22</v>
      </c>
      <c r="AC5" s="11">
        <f>[1]Novembro!$D$32</f>
        <v>20.9</v>
      </c>
      <c r="AD5" s="11">
        <f>[1]Novembro!$D$33</f>
        <v>21.7</v>
      </c>
      <c r="AE5" s="11">
        <f>[1]Novembro!$D$34</f>
        <v>22.6</v>
      </c>
      <c r="AF5" s="15">
        <f t="shared" ref="AF5:AF6" si="1">MIN(B5:AE5)</f>
        <v>19.899999999999999</v>
      </c>
      <c r="AG5" s="116">
        <f t="shared" ref="AG5:AG6" si="2">AVERAGE(B5:AE5)</f>
        <v>21.493333333333336</v>
      </c>
    </row>
    <row r="6" spans="1:35" x14ac:dyDescent="0.2">
      <c r="A6" s="59" t="s">
        <v>0</v>
      </c>
      <c r="B6" s="12">
        <f>[2]Novembro!$D$5</f>
        <v>18.7</v>
      </c>
      <c r="C6" s="12">
        <f>[2]Novembro!$D$6</f>
        <v>18.5</v>
      </c>
      <c r="D6" s="12">
        <f>[2]Novembro!$D$7</f>
        <v>20.2</v>
      </c>
      <c r="E6" s="12">
        <f>[2]Novembro!$D$8</f>
        <v>19.399999999999999</v>
      </c>
      <c r="F6" s="12">
        <f>[2]Novembro!$D$9</f>
        <v>19.899999999999999</v>
      </c>
      <c r="G6" s="12">
        <f>[2]Novembro!$D$10</f>
        <v>19.5</v>
      </c>
      <c r="H6" s="12">
        <f>[2]Novembro!$D$11</f>
        <v>21.1</v>
      </c>
      <c r="I6" s="12">
        <f>[2]Novembro!$D$12</f>
        <v>19.5</v>
      </c>
      <c r="J6" s="12">
        <f>[2]Novembro!$D$13</f>
        <v>17.899999999999999</v>
      </c>
      <c r="K6" s="12">
        <f>[2]Novembro!$D$14</f>
        <v>17</v>
      </c>
      <c r="L6" s="12">
        <f>[2]Novembro!$D$15</f>
        <v>18.2</v>
      </c>
      <c r="M6" s="12">
        <f>[2]Novembro!$D$16</f>
        <v>21.4</v>
      </c>
      <c r="N6" s="12">
        <f>[2]Novembro!$D$17</f>
        <v>21.9</v>
      </c>
      <c r="O6" s="12">
        <f>[2]Novembro!$D$18</f>
        <v>21.5</v>
      </c>
      <c r="P6" s="12">
        <f>[2]Novembro!$D$19</f>
        <v>20.8</v>
      </c>
      <c r="Q6" s="12">
        <f>[2]Novembro!$D$20</f>
        <v>22.2</v>
      </c>
      <c r="R6" s="12">
        <f>[2]Novembro!$D$21</f>
        <v>20.3</v>
      </c>
      <c r="S6" s="12">
        <f>[2]Novembro!$D$22</f>
        <v>17.5</v>
      </c>
      <c r="T6" s="12">
        <f>[2]Novembro!$D$23</f>
        <v>18</v>
      </c>
      <c r="U6" s="12">
        <f>[2]Novembro!$D$24</f>
        <v>17.7</v>
      </c>
      <c r="V6" s="12">
        <f>[2]Novembro!$D$25</f>
        <v>18.2</v>
      </c>
      <c r="W6" s="12">
        <f>[2]Novembro!$D$26</f>
        <v>17.3</v>
      </c>
      <c r="X6" s="12">
        <f>[2]Novembro!$D$27</f>
        <v>20</v>
      </c>
      <c r="Y6" s="12">
        <f>[2]Novembro!$D$28</f>
        <v>19.600000000000001</v>
      </c>
      <c r="Z6" s="12">
        <f>[2]Novembro!$D$29</f>
        <v>15.8</v>
      </c>
      <c r="AA6" s="12">
        <f>[2]Novembro!$D$30</f>
        <v>18.8</v>
      </c>
      <c r="AB6" s="12">
        <f>[2]Novembro!$D$31</f>
        <v>20.399999999999999</v>
      </c>
      <c r="AC6" s="12">
        <f>[2]Novembro!$D$32</f>
        <v>20.6</v>
      </c>
      <c r="AD6" s="12">
        <f>[2]Novembro!$D$33</f>
        <v>20.5</v>
      </c>
      <c r="AE6" s="12">
        <f>[2]Novembro!$D$34</f>
        <v>21.4</v>
      </c>
      <c r="AF6" s="16">
        <f t="shared" si="1"/>
        <v>15.8</v>
      </c>
      <c r="AG6" s="95">
        <f t="shared" si="2"/>
        <v>19.46</v>
      </c>
    </row>
    <row r="7" spans="1:35" x14ac:dyDescent="0.2">
      <c r="A7" s="59" t="s">
        <v>104</v>
      </c>
      <c r="B7" s="11">
        <f>[3]Novembro!$D$5</f>
        <v>19.100000000000001</v>
      </c>
      <c r="C7" s="11">
        <f>[3]Novembro!$D$6</f>
        <v>18.2</v>
      </c>
      <c r="D7" s="11">
        <f>[3]Novembro!$D$7</f>
        <v>21.4</v>
      </c>
      <c r="E7" s="11">
        <f>[3]Novembro!$D$8</f>
        <v>20.2</v>
      </c>
      <c r="F7" s="11">
        <f>[3]Novembro!$D$9</f>
        <v>20.7</v>
      </c>
      <c r="G7" s="11">
        <f>[3]Novembro!$D$10</f>
        <v>19.3</v>
      </c>
      <c r="H7" s="11">
        <f>[3]Novembro!$D$11</f>
        <v>22</v>
      </c>
      <c r="I7" s="11">
        <f>[3]Novembro!$D$12</f>
        <v>19.399999999999999</v>
      </c>
      <c r="J7" s="11">
        <f>[3]Novembro!$D$13</f>
        <v>19.5</v>
      </c>
      <c r="K7" s="11">
        <f>[3]Novembro!$D$14</f>
        <v>19.2</v>
      </c>
      <c r="L7" s="11">
        <f>[3]Novembro!$D$15</f>
        <v>20.6</v>
      </c>
      <c r="M7" s="11">
        <f>[3]Novembro!$D$16</f>
        <v>22.4</v>
      </c>
      <c r="N7" s="11">
        <f>[3]Novembro!$D$17</f>
        <v>21.7</v>
      </c>
      <c r="O7" s="11">
        <f>[3]Novembro!$D$18</f>
        <v>22.3</v>
      </c>
      <c r="P7" s="11">
        <f>[3]Novembro!$D$19</f>
        <v>22.6</v>
      </c>
      <c r="Q7" s="11">
        <f>[3]Novembro!$D$20</f>
        <v>21.2</v>
      </c>
      <c r="R7" s="11">
        <f>[3]Novembro!$D$21</f>
        <v>21.6</v>
      </c>
      <c r="S7" s="11">
        <f>[3]Novembro!$D$22</f>
        <v>17.899999999999999</v>
      </c>
      <c r="T7" s="11">
        <f>[3]Novembro!$D$23</f>
        <v>18.899999999999999</v>
      </c>
      <c r="U7" s="11">
        <f>[3]Novembro!$D$24</f>
        <v>18</v>
      </c>
      <c r="V7" s="11">
        <f>[3]Novembro!$D$25</f>
        <v>19.3</v>
      </c>
      <c r="W7" s="11">
        <f>[3]Novembro!$D$26</f>
        <v>21</v>
      </c>
      <c r="X7" s="11">
        <f>[3]Novembro!$D$27</f>
        <v>21.2</v>
      </c>
      <c r="Y7" s="11">
        <f>[3]Novembro!$D$28</f>
        <v>21.2</v>
      </c>
      <c r="Z7" s="11">
        <f>[3]Novembro!$D$29</f>
        <v>19.600000000000001</v>
      </c>
      <c r="AA7" s="11">
        <f>[3]Novembro!$D$30</f>
        <v>21.2</v>
      </c>
      <c r="AB7" s="11">
        <f>[3]Novembro!$D$31</f>
        <v>20.6</v>
      </c>
      <c r="AC7" s="11">
        <f>[3]Novembro!$D$32</f>
        <v>22.2</v>
      </c>
      <c r="AD7" s="11">
        <f>[3]Novembro!$D$33</f>
        <v>22.2</v>
      </c>
      <c r="AE7" s="11">
        <f>[3]Novembro!$D$34</f>
        <v>21.9</v>
      </c>
      <c r="AF7" s="15">
        <f t="shared" ref="AF7:AF8" si="3">MIN(B7:AE7)</f>
        <v>17.899999999999999</v>
      </c>
      <c r="AG7" s="116">
        <f t="shared" ref="AG7:AG8" si="4">AVERAGE(B7:AE7)</f>
        <v>20.553333333333338</v>
      </c>
    </row>
    <row r="8" spans="1:35" x14ac:dyDescent="0.2">
      <c r="A8" s="59" t="s">
        <v>1</v>
      </c>
      <c r="B8" s="12">
        <f>[4]Novembro!$D$5</f>
        <v>21.3</v>
      </c>
      <c r="C8" s="12">
        <f>[4]Novembro!$D$6</f>
        <v>19.899999999999999</v>
      </c>
      <c r="D8" s="12">
        <f>[4]Novembro!$D$7</f>
        <v>22.2</v>
      </c>
      <c r="E8" s="12">
        <f>[4]Novembro!$D$8</f>
        <v>22.6</v>
      </c>
      <c r="F8" s="12">
        <f>[4]Novembro!$D$9</f>
        <v>22.9</v>
      </c>
      <c r="G8" s="12">
        <f>[4]Novembro!$D$10</f>
        <v>23</v>
      </c>
      <c r="H8" s="12">
        <f>[4]Novembro!$D$11</f>
        <v>23.1</v>
      </c>
      <c r="I8" s="12">
        <f>[4]Novembro!$D$12</f>
        <v>24.3</v>
      </c>
      <c r="J8" s="12">
        <f>[4]Novembro!$D$13</f>
        <v>22.4</v>
      </c>
      <c r="K8" s="12">
        <f>[4]Novembro!$D$14</f>
        <v>19.600000000000001</v>
      </c>
      <c r="L8" s="12">
        <f>[4]Novembro!$D$15</f>
        <v>23.9</v>
      </c>
      <c r="M8" s="12">
        <f>[4]Novembro!$D$16</f>
        <v>24.2</v>
      </c>
      <c r="N8" s="12">
        <f>[4]Novembro!$D$17</f>
        <v>25</v>
      </c>
      <c r="O8" s="12">
        <f>[4]Novembro!$D$18</f>
        <v>25.5</v>
      </c>
      <c r="P8" s="12">
        <f>[4]Novembro!$D$19</f>
        <v>23.8</v>
      </c>
      <c r="Q8" s="12">
        <f>[4]Novembro!$D$20</f>
        <v>23.8</v>
      </c>
      <c r="R8" s="12">
        <f>[4]Novembro!$D$21</f>
        <v>22.3</v>
      </c>
      <c r="S8" s="12">
        <f>[4]Novembro!$D$22</f>
        <v>21.3</v>
      </c>
      <c r="T8" s="12">
        <f>[4]Novembro!$D$23</f>
        <v>20.6</v>
      </c>
      <c r="U8" s="12">
        <f>[4]Novembro!$D$24</f>
        <v>22</v>
      </c>
      <c r="V8" s="12">
        <f>[4]Novembro!$D$25</f>
        <v>24.2</v>
      </c>
      <c r="W8" s="12">
        <f>[4]Novembro!$D$26</f>
        <v>23.3</v>
      </c>
      <c r="X8" s="12">
        <f>[4]Novembro!$D$27</f>
        <v>20.8</v>
      </c>
      <c r="Y8" s="12">
        <f>[4]Novembro!$D$28</f>
        <v>21.4</v>
      </c>
      <c r="Z8" s="12">
        <f>[4]Novembro!$D$29</f>
        <v>21.3</v>
      </c>
      <c r="AA8" s="12">
        <f>[4]Novembro!$D$30</f>
        <v>21.9</v>
      </c>
      <c r="AB8" s="12">
        <f>[4]Novembro!$D$31</f>
        <v>25.2</v>
      </c>
      <c r="AC8" s="12">
        <f>[4]Novembro!$D$32</f>
        <v>24.5</v>
      </c>
      <c r="AD8" s="12">
        <f>[4]Novembro!$D$33</f>
        <v>21.2</v>
      </c>
      <c r="AE8" s="12">
        <f>[4]Novembro!$D$34</f>
        <v>22.6</v>
      </c>
      <c r="AF8" s="16">
        <f t="shared" si="3"/>
        <v>19.600000000000001</v>
      </c>
      <c r="AG8" s="95">
        <f t="shared" si="4"/>
        <v>22.670000000000005</v>
      </c>
    </row>
    <row r="9" spans="1:35" x14ac:dyDescent="0.2">
      <c r="A9" s="59" t="s">
        <v>167</v>
      </c>
      <c r="B9" s="12" t="str">
        <f>[5]Novembro!$D$5</f>
        <v>*</v>
      </c>
      <c r="C9" s="12" t="str">
        <f>[5]Novembro!$D$6</f>
        <v>*</v>
      </c>
      <c r="D9" s="12" t="str">
        <f>[5]Novembro!$D$7</f>
        <v>*</v>
      </c>
      <c r="E9" s="12" t="str">
        <f>[5]Novembro!$D$8</f>
        <v>*</v>
      </c>
      <c r="F9" s="12" t="str">
        <f>[5]Novembro!$D$9</f>
        <v>*</v>
      </c>
      <c r="G9" s="12" t="str">
        <f>[5]Novembro!$D$10</f>
        <v>*</v>
      </c>
      <c r="H9" s="12" t="str">
        <f>[5]Novembro!$D$11</f>
        <v>*</v>
      </c>
      <c r="I9" s="12" t="str">
        <f>[5]Novembro!$D$12</f>
        <v>*</v>
      </c>
      <c r="J9" s="12" t="str">
        <f>[5]Novembro!$D$13</f>
        <v>*</v>
      </c>
      <c r="K9" s="12" t="str">
        <f>[5]Novembro!$D$14</f>
        <v>*</v>
      </c>
      <c r="L9" s="12" t="str">
        <f>[5]Novembro!$D$15</f>
        <v>*</v>
      </c>
      <c r="M9" s="12" t="str">
        <f>[5]Novembro!$D$16</f>
        <v>*</v>
      </c>
      <c r="N9" s="12" t="str">
        <f>[5]Novembro!$D$17</f>
        <v>*</v>
      </c>
      <c r="O9" s="12" t="str">
        <f>[5]Novembro!$D$18</f>
        <v>*</v>
      </c>
      <c r="P9" s="12" t="str">
        <f>[5]Novembro!$D$19</f>
        <v>*</v>
      </c>
      <c r="Q9" s="12" t="str">
        <f>[5]Novembro!$D$20</f>
        <v>*</v>
      </c>
      <c r="R9" s="12" t="str">
        <f>[5]Novembro!$D$21</f>
        <v>*</v>
      </c>
      <c r="S9" s="12" t="str">
        <f>[5]Novembro!$D$22</f>
        <v>*</v>
      </c>
      <c r="T9" s="12" t="str">
        <f>[5]Novembro!$D$23</f>
        <v>*</v>
      </c>
      <c r="U9" s="12" t="str">
        <f>[5]Novembro!$D$24</f>
        <v>*</v>
      </c>
      <c r="V9" s="12" t="str">
        <f>[5]Novembro!$D$25</f>
        <v>*</v>
      </c>
      <c r="W9" s="12" t="str">
        <f>[5]Novembro!$D$26</f>
        <v>*</v>
      </c>
      <c r="X9" s="12" t="str">
        <f>[5]Novembro!$D$27</f>
        <v>*</v>
      </c>
      <c r="Y9" s="12" t="str">
        <f>[5]Novembro!$D$28</f>
        <v>*</v>
      </c>
      <c r="Z9" s="12" t="str">
        <f>[5]Novembro!$D$29</f>
        <v>*</v>
      </c>
      <c r="AA9" s="12" t="str">
        <f>[5]Novembro!$D$30</f>
        <v>*</v>
      </c>
      <c r="AB9" s="12" t="str">
        <f>[5]Novembro!$D$31</f>
        <v>*</v>
      </c>
      <c r="AC9" s="12" t="str">
        <f>[5]Novembro!$D$32</f>
        <v>*</v>
      </c>
      <c r="AD9" s="12" t="str">
        <f>[5]Novembro!$D$33</f>
        <v>*</v>
      </c>
      <c r="AE9" s="12" t="str">
        <f>[5]Novembro!$D$34</f>
        <v>*</v>
      </c>
      <c r="AF9" s="16" t="s">
        <v>227</v>
      </c>
      <c r="AG9" s="95" t="s">
        <v>227</v>
      </c>
      <c r="AI9" t="s">
        <v>47</v>
      </c>
    </row>
    <row r="10" spans="1:35" x14ac:dyDescent="0.2">
      <c r="A10" s="59" t="s">
        <v>111</v>
      </c>
      <c r="B10" s="12">
        <f>[6]Novembro!$D$5</f>
        <v>19.100000000000001</v>
      </c>
      <c r="C10" s="12">
        <f>[6]Novembro!$D$6</f>
        <v>19</v>
      </c>
      <c r="D10" s="12">
        <f>[6]Novembro!$D$7</f>
        <v>21.2</v>
      </c>
      <c r="E10" s="12">
        <f>[6]Novembro!$D$8</f>
        <v>20.2</v>
      </c>
      <c r="F10" s="12">
        <f>[6]Novembro!$D$9</f>
        <v>21.2</v>
      </c>
      <c r="G10" s="12">
        <f>[6]Novembro!$D$10</f>
        <v>20.399999999999999</v>
      </c>
      <c r="H10" s="12">
        <f>[6]Novembro!$D$11</f>
        <v>20.7</v>
      </c>
      <c r="I10" s="12">
        <f>[6]Novembro!$D$12</f>
        <v>19.5</v>
      </c>
      <c r="J10" s="12">
        <f>[6]Novembro!$D$13</f>
        <v>18.8</v>
      </c>
      <c r="K10" s="12">
        <f>[6]Novembro!$D$14</f>
        <v>19.5</v>
      </c>
      <c r="L10" s="12">
        <f>[6]Novembro!$D$15</f>
        <v>20.3</v>
      </c>
      <c r="M10" s="12">
        <f>[6]Novembro!$D$16</f>
        <v>21.9</v>
      </c>
      <c r="N10" s="12">
        <f>[6]Novembro!$D$17</f>
        <v>21.9</v>
      </c>
      <c r="O10" s="12">
        <f>[6]Novembro!$D$18</f>
        <v>21.9</v>
      </c>
      <c r="P10" s="12">
        <f>[6]Novembro!$D$19</f>
        <v>21.7</v>
      </c>
      <c r="Q10" s="12">
        <f>[6]Novembro!$D$20</f>
        <v>21.3</v>
      </c>
      <c r="R10" s="12">
        <f>[6]Novembro!$D$21</f>
        <v>20.6</v>
      </c>
      <c r="S10" s="12">
        <f>[6]Novembro!$D$22</f>
        <v>18.2</v>
      </c>
      <c r="T10" s="12">
        <f>[6]Novembro!$D$23</f>
        <v>18</v>
      </c>
      <c r="U10" s="12">
        <f>[6]Novembro!$D$24</f>
        <v>20.6</v>
      </c>
      <c r="V10" s="12">
        <f>[6]Novembro!$D$25</f>
        <v>20.9</v>
      </c>
      <c r="W10" s="12">
        <f>[6]Novembro!$D$26</f>
        <v>20.9</v>
      </c>
      <c r="X10" s="12">
        <f>[6]Novembro!$D$27</f>
        <v>19.8</v>
      </c>
      <c r="Y10" s="12">
        <f>[6]Novembro!$D$28</f>
        <v>19.899999999999999</v>
      </c>
      <c r="Z10" s="12">
        <f>[6]Novembro!$D$29</f>
        <v>18.399999999999999</v>
      </c>
      <c r="AA10" s="12">
        <f>[6]Novembro!$D$30</f>
        <v>19.7</v>
      </c>
      <c r="AB10" s="12">
        <f>[6]Novembro!$D$31</f>
        <v>21.1</v>
      </c>
      <c r="AC10" s="12">
        <f>[6]Novembro!$D$32</f>
        <v>20.399999999999999</v>
      </c>
      <c r="AD10" s="12">
        <f>[6]Novembro!$D$33</f>
        <v>20.7</v>
      </c>
      <c r="AE10" s="12" t="str">
        <f>[6]Novembro!$D$34</f>
        <v>*</v>
      </c>
      <c r="AF10" s="16">
        <f t="shared" ref="AF10" si="5">MIN(B10:AE10)</f>
        <v>18</v>
      </c>
      <c r="AG10" s="95">
        <f t="shared" ref="AG10" si="6">AVERAGE(B10:AE10)</f>
        <v>20.268965517241377</v>
      </c>
    </row>
    <row r="11" spans="1:35" x14ac:dyDescent="0.2">
      <c r="A11" s="59" t="s">
        <v>64</v>
      </c>
      <c r="B11" s="12">
        <f>[7]Novembro!$D$5</f>
        <v>19.600000000000001</v>
      </c>
      <c r="C11" s="12">
        <f>[7]Novembro!$D$6</f>
        <v>19.399999999999999</v>
      </c>
      <c r="D11" s="12">
        <f>[7]Novembro!$D$7</f>
        <v>23.1</v>
      </c>
      <c r="E11" s="12">
        <f>[7]Novembro!$D$8</f>
        <v>20.6</v>
      </c>
      <c r="F11" s="12">
        <f>[7]Novembro!$D$9</f>
        <v>19.899999999999999</v>
      </c>
      <c r="G11" s="12">
        <f>[7]Novembro!$D$10</f>
        <v>18.8</v>
      </c>
      <c r="H11" s="12">
        <f>[7]Novembro!$D$11</f>
        <v>21.7</v>
      </c>
      <c r="I11" s="12">
        <f>[7]Novembro!$D$12</f>
        <v>19.7</v>
      </c>
      <c r="J11" s="12">
        <f>[7]Novembro!$D$13</f>
        <v>19.899999999999999</v>
      </c>
      <c r="K11" s="12">
        <f>[7]Novembro!$D$14</f>
        <v>20.3</v>
      </c>
      <c r="L11" s="12">
        <f>[7]Novembro!$D$15</f>
        <v>21.6</v>
      </c>
      <c r="M11" s="12">
        <f>[7]Novembro!$D$16</f>
        <v>22.8</v>
      </c>
      <c r="N11" s="12">
        <f>[7]Novembro!$D$17</f>
        <v>24.5</v>
      </c>
      <c r="O11" s="12">
        <f>[7]Novembro!$D$18</f>
        <v>23.8</v>
      </c>
      <c r="P11" s="12">
        <f>[7]Novembro!$D$19</f>
        <v>22.2</v>
      </c>
      <c r="Q11" s="12">
        <f>[7]Novembro!$D$20</f>
        <v>22.3</v>
      </c>
      <c r="R11" s="12">
        <f>[7]Novembro!$D$21</f>
        <v>22.4</v>
      </c>
      <c r="S11" s="12">
        <f>[7]Novembro!$D$22</f>
        <v>19.600000000000001</v>
      </c>
      <c r="T11" s="12">
        <f>[7]Novembro!$D$23</f>
        <v>18.899999999999999</v>
      </c>
      <c r="U11" s="12">
        <f>[7]Novembro!$D$24</f>
        <v>19</v>
      </c>
      <c r="V11" s="12">
        <f>[7]Novembro!$D$25</f>
        <v>18.399999999999999</v>
      </c>
      <c r="W11" s="12">
        <f>[7]Novembro!$D$26</f>
        <v>21.1</v>
      </c>
      <c r="X11" s="12">
        <f>[7]Novembro!$D$27</f>
        <v>22</v>
      </c>
      <c r="Y11" s="12">
        <f>[7]Novembro!$D$28</f>
        <v>21</v>
      </c>
      <c r="Z11" s="12">
        <f>[7]Novembro!$D$29</f>
        <v>20.3</v>
      </c>
      <c r="AA11" s="12">
        <f>[7]Novembro!$D$30</f>
        <v>22.2</v>
      </c>
      <c r="AB11" s="12">
        <f>[7]Novembro!$D$31</f>
        <v>20</v>
      </c>
      <c r="AC11" s="12">
        <f>[7]Novembro!$D$32</f>
        <v>23.2</v>
      </c>
      <c r="AD11" s="12">
        <f>[7]Novembro!$D$33</f>
        <v>23</v>
      </c>
      <c r="AE11" s="12">
        <f>[7]Novembro!$D$34</f>
        <v>22.7</v>
      </c>
      <c r="AF11" s="16">
        <f>MIN(B11:AE11)</f>
        <v>18.399999999999999</v>
      </c>
      <c r="AG11" s="95">
        <f>AVERAGE(B11:AE11)</f>
        <v>21.133333333333336</v>
      </c>
    </row>
    <row r="12" spans="1:35" x14ac:dyDescent="0.2">
      <c r="A12" s="59" t="s">
        <v>41</v>
      </c>
      <c r="B12" s="12">
        <f>[8]Novembro!$D$5</f>
        <v>21.2</v>
      </c>
      <c r="C12" s="12">
        <f>[8]Novembro!$D$6</f>
        <v>19.899999999999999</v>
      </c>
      <c r="D12" s="12">
        <f>[8]Novembro!$D$7</f>
        <v>21.9</v>
      </c>
      <c r="E12" s="12">
        <f>[8]Novembro!$D$8</f>
        <v>21.1</v>
      </c>
      <c r="F12" s="12">
        <f>[8]Novembro!$D$9</f>
        <v>22.3</v>
      </c>
      <c r="G12" s="12">
        <f>[8]Novembro!$D$10</f>
        <v>21.6</v>
      </c>
      <c r="H12" s="12">
        <f>[8]Novembro!$D$11</f>
        <v>21.6</v>
      </c>
      <c r="I12" s="12">
        <f>[8]Novembro!$D$12</f>
        <v>19.3</v>
      </c>
      <c r="J12" s="12">
        <f>[8]Novembro!$D$13</f>
        <v>21.4</v>
      </c>
      <c r="K12" s="12">
        <f>[8]Novembro!$D$14</f>
        <v>18.8</v>
      </c>
      <c r="L12" s="12">
        <f>[8]Novembro!$D$15</f>
        <v>22.4</v>
      </c>
      <c r="M12" s="12">
        <f>[8]Novembro!$D$16</f>
        <v>24.3</v>
      </c>
      <c r="N12" s="12">
        <f>[8]Novembro!$D$17</f>
        <v>23.8</v>
      </c>
      <c r="O12" s="12">
        <f>[8]Novembro!$D$18</f>
        <v>22.4</v>
      </c>
      <c r="P12" s="12">
        <f>[8]Novembro!$D$19</f>
        <v>21.6</v>
      </c>
      <c r="Q12" s="12">
        <f>[8]Novembro!$D$20</f>
        <v>22.8</v>
      </c>
      <c r="R12" s="12">
        <f>[8]Novembro!$D$21</f>
        <v>21.8</v>
      </c>
      <c r="S12" s="12">
        <f>[8]Novembro!$D$22</f>
        <v>18.8</v>
      </c>
      <c r="T12" s="12">
        <f>[8]Novembro!$D$23</f>
        <v>19.2</v>
      </c>
      <c r="U12" s="12">
        <f>[8]Novembro!$D$24</f>
        <v>18.8</v>
      </c>
      <c r="V12" s="12">
        <f>[8]Novembro!$D$25</f>
        <v>18</v>
      </c>
      <c r="W12" s="12">
        <f>[8]Novembro!$D$26</f>
        <v>20.8</v>
      </c>
      <c r="X12" s="12">
        <f>[8]Novembro!$D$27</f>
        <v>20.100000000000001</v>
      </c>
      <c r="Y12" s="12">
        <f>[8]Novembro!$D$28</f>
        <v>19.8</v>
      </c>
      <c r="Z12" s="12">
        <f>[8]Novembro!$D$29</f>
        <v>17.100000000000001</v>
      </c>
      <c r="AA12" s="12">
        <f>[8]Novembro!$D$30</f>
        <v>19.100000000000001</v>
      </c>
      <c r="AB12" s="12">
        <f>[8]Novembro!$D$31</f>
        <v>22.7</v>
      </c>
      <c r="AC12" s="12">
        <f>[8]Novembro!$D$32</f>
        <v>22.5</v>
      </c>
      <c r="AD12" s="12">
        <f>[8]Novembro!$D$33</f>
        <v>21.7</v>
      </c>
      <c r="AE12" s="12">
        <f>[8]Novembro!$D$34</f>
        <v>22.1</v>
      </c>
      <c r="AF12" s="16">
        <f t="shared" ref="AF12" si="7">MIN(B12:AE12)</f>
        <v>17.100000000000001</v>
      </c>
      <c r="AG12" s="95">
        <f t="shared" ref="AG12" si="8">AVERAGE(B12:AE12)</f>
        <v>20.963333333333342</v>
      </c>
    </row>
    <row r="13" spans="1:35" x14ac:dyDescent="0.2">
      <c r="A13" s="59" t="s">
        <v>114</v>
      </c>
      <c r="B13" s="12">
        <f>[9]Novembro!$D$5</f>
        <v>20.7</v>
      </c>
      <c r="C13" s="12">
        <f>[9]Novembro!$D$6</f>
        <v>19.100000000000001</v>
      </c>
      <c r="D13" s="12">
        <f>[9]Novembro!$D$7</f>
        <v>22</v>
      </c>
      <c r="E13" s="12">
        <f>[9]Novembro!$D$8</f>
        <v>21.6</v>
      </c>
      <c r="F13" s="12">
        <f>[9]Novembro!$D$9</f>
        <v>21.5</v>
      </c>
      <c r="G13" s="12">
        <f>[9]Novembro!$D$10</f>
        <v>21</v>
      </c>
      <c r="H13" s="12">
        <f>[9]Novembro!$D$11</f>
        <v>20.9</v>
      </c>
      <c r="I13" s="12">
        <f>[9]Novembro!$D$12</f>
        <v>20.9</v>
      </c>
      <c r="J13" s="12">
        <f>[9]Novembro!$D$13</f>
        <v>19.899999999999999</v>
      </c>
      <c r="K13" s="12">
        <f>[9]Novembro!$D$14</f>
        <v>19.100000000000001</v>
      </c>
      <c r="L13" s="12">
        <f>[9]Novembro!$D$15</f>
        <v>20.8</v>
      </c>
      <c r="M13" s="12">
        <f>[9]Novembro!$D$16</f>
        <v>24.2</v>
      </c>
      <c r="N13" s="12">
        <f>[9]Novembro!$D$17</f>
        <v>24.1</v>
      </c>
      <c r="O13" s="12">
        <f>[9]Novembro!$D$18</f>
        <v>22.5</v>
      </c>
      <c r="P13" s="12">
        <f>[9]Novembro!$D$19</f>
        <v>23</v>
      </c>
      <c r="Q13" s="12">
        <f>[9]Novembro!$D$20</f>
        <v>22.2</v>
      </c>
      <c r="R13" s="12">
        <f>[9]Novembro!$D$21</f>
        <v>21.6</v>
      </c>
      <c r="S13" s="12">
        <f>[9]Novembro!$D$22</f>
        <v>19</v>
      </c>
      <c r="T13" s="12">
        <f>[9]Novembro!$D$23</f>
        <v>18.899999999999999</v>
      </c>
      <c r="U13" s="12">
        <f>[9]Novembro!$D$24</f>
        <v>18.7</v>
      </c>
      <c r="V13" s="12">
        <f>[9]Novembro!$D$25</f>
        <v>20</v>
      </c>
      <c r="W13" s="12">
        <f>[9]Novembro!$D$26</f>
        <v>21.4</v>
      </c>
      <c r="X13" s="12">
        <f>[9]Novembro!$D$27</f>
        <v>19.600000000000001</v>
      </c>
      <c r="Y13" s="12">
        <f>[9]Novembro!$D$28</f>
        <v>20.7</v>
      </c>
      <c r="Z13" s="12">
        <f>[9]Novembro!$D$29</f>
        <v>18.2</v>
      </c>
      <c r="AA13" s="12">
        <f>[9]Novembro!$D$30</f>
        <v>19.7</v>
      </c>
      <c r="AB13" s="12">
        <f>[9]Novembro!$D$31</f>
        <v>23.5</v>
      </c>
      <c r="AC13" s="12">
        <f>[9]Novembro!$D$32</f>
        <v>22.2</v>
      </c>
      <c r="AD13" s="12">
        <f>[9]Novembro!$D$33</f>
        <v>20.9</v>
      </c>
      <c r="AE13" s="12">
        <f>[9]Novembro!$D$34</f>
        <v>22</v>
      </c>
      <c r="AF13" s="16">
        <f t="shared" ref="AF13:AF43" si="9">MIN(B13:AE13)</f>
        <v>18.2</v>
      </c>
      <c r="AG13" s="95">
        <f t="shared" ref="AG13:AG43" si="10">AVERAGE(B13:AE13)</f>
        <v>20.99666666666667</v>
      </c>
    </row>
    <row r="14" spans="1:35" x14ac:dyDescent="0.2">
      <c r="A14" s="59" t="s">
        <v>118</v>
      </c>
      <c r="B14" s="12">
        <f>[10]Novembro!$D$5</f>
        <v>19.399999999999999</v>
      </c>
      <c r="C14" s="12">
        <f>[10]Novembro!$D$6</f>
        <v>18.8</v>
      </c>
      <c r="D14" s="12">
        <f>[10]Novembro!$D$7</f>
        <v>21.8</v>
      </c>
      <c r="E14" s="12">
        <f>[10]Novembro!$D$8</f>
        <v>20.9</v>
      </c>
      <c r="F14" s="12">
        <f>[10]Novembro!$D$9</f>
        <v>20.3</v>
      </c>
      <c r="G14" s="12">
        <f>[10]Novembro!$D$10</f>
        <v>19.100000000000001</v>
      </c>
      <c r="H14" s="12">
        <f>[10]Novembro!$D$11</f>
        <v>23</v>
      </c>
      <c r="I14" s="12">
        <f>[10]Novembro!$D$12</f>
        <v>20</v>
      </c>
      <c r="J14" s="12">
        <f>[10]Novembro!$D$13</f>
        <v>20.5</v>
      </c>
      <c r="K14" s="12">
        <f>[10]Novembro!$D$14</f>
        <v>20.3</v>
      </c>
      <c r="L14" s="12">
        <f>[10]Novembro!$D$15</f>
        <v>20.8</v>
      </c>
      <c r="M14" s="12">
        <f>[10]Novembro!$D$16</f>
        <v>21.4</v>
      </c>
      <c r="N14" s="12">
        <f>[10]Novembro!$D$17</f>
        <v>21.9</v>
      </c>
      <c r="O14" s="12">
        <f>[10]Novembro!$D$18</f>
        <v>22.3</v>
      </c>
      <c r="P14" s="12">
        <f>[10]Novembro!$D$19</f>
        <v>21.5</v>
      </c>
      <c r="Q14" s="12">
        <f>[10]Novembro!$D$20</f>
        <v>21.3</v>
      </c>
      <c r="R14" s="12">
        <f>[10]Novembro!$D$21</f>
        <v>21.4</v>
      </c>
      <c r="S14" s="12">
        <f>[10]Novembro!$D$22</f>
        <v>20.6</v>
      </c>
      <c r="T14" s="12">
        <f>[10]Novembro!$D$23</f>
        <v>19.7</v>
      </c>
      <c r="U14" s="12">
        <f>[10]Novembro!$D$24</f>
        <v>19.5</v>
      </c>
      <c r="V14" s="12">
        <f>[10]Novembro!$D$25</f>
        <v>18.600000000000001</v>
      </c>
      <c r="W14" s="12">
        <f>[10]Novembro!$D$26</f>
        <v>21.6</v>
      </c>
      <c r="X14" s="12">
        <f>[10]Novembro!$D$27</f>
        <v>22</v>
      </c>
      <c r="Y14" s="12">
        <f>[10]Novembro!$D$28</f>
        <v>21.3</v>
      </c>
      <c r="Z14" s="12">
        <f>[10]Novembro!$D$29</f>
        <v>20.2</v>
      </c>
      <c r="AA14" s="12">
        <f>[10]Novembro!$D$30</f>
        <v>21.9</v>
      </c>
      <c r="AB14" s="12">
        <f>[10]Novembro!$D$31</f>
        <v>20.399999999999999</v>
      </c>
      <c r="AC14" s="12">
        <f>[10]Novembro!$D$32</f>
        <v>21.8</v>
      </c>
      <c r="AD14" s="12">
        <f>[10]Novembro!$D$33</f>
        <v>21.2</v>
      </c>
      <c r="AE14" s="12">
        <f>[10]Novembro!$D$34</f>
        <v>22.2</v>
      </c>
      <c r="AF14" s="16">
        <f t="shared" si="9"/>
        <v>18.600000000000001</v>
      </c>
      <c r="AG14" s="95">
        <f t="shared" si="10"/>
        <v>20.856666666666673</v>
      </c>
      <c r="AI14" t="s">
        <v>47</v>
      </c>
    </row>
    <row r="15" spans="1:35" x14ac:dyDescent="0.2">
      <c r="A15" s="59" t="s">
        <v>121</v>
      </c>
      <c r="B15" s="12">
        <f>[11]Novembro!$D$5</f>
        <v>18.5</v>
      </c>
      <c r="C15" s="12">
        <f>[11]Novembro!$D$6</f>
        <v>18.5</v>
      </c>
      <c r="D15" s="12">
        <f>[11]Novembro!$D$7</f>
        <v>21.5</v>
      </c>
      <c r="E15" s="12">
        <f>[11]Novembro!$D$8</f>
        <v>19.899999999999999</v>
      </c>
      <c r="F15" s="12">
        <f>[11]Novembro!$D$9</f>
        <v>21.5</v>
      </c>
      <c r="G15" s="12">
        <f>[11]Novembro!$D$10</f>
        <v>20.399999999999999</v>
      </c>
      <c r="H15" s="12">
        <f>[11]Novembro!$D$11</f>
        <v>20.8</v>
      </c>
      <c r="I15" s="12">
        <f>[11]Novembro!$D$12</f>
        <v>19.8</v>
      </c>
      <c r="J15" s="12">
        <f>[11]Novembro!$D$13</f>
        <v>18.8</v>
      </c>
      <c r="K15" s="12">
        <f>[11]Novembro!$D$14</f>
        <v>19.3</v>
      </c>
      <c r="L15" s="12">
        <f>[11]Novembro!$D$15</f>
        <v>20.2</v>
      </c>
      <c r="M15" s="12">
        <f>[11]Novembro!$D$16</f>
        <v>23.2</v>
      </c>
      <c r="N15" s="12">
        <f>[11]Novembro!$D$17</f>
        <v>22.9</v>
      </c>
      <c r="O15" s="12">
        <f>[11]Novembro!$D$18</f>
        <v>22.9</v>
      </c>
      <c r="P15" s="12">
        <f>[11]Novembro!$D$19</f>
        <v>22.4</v>
      </c>
      <c r="Q15" s="12">
        <f>[11]Novembro!$D$20</f>
        <v>22.4</v>
      </c>
      <c r="R15" s="12">
        <f>[11]Novembro!$D$21</f>
        <v>21.3</v>
      </c>
      <c r="S15" s="12">
        <f>[11]Novembro!$D$22</f>
        <v>17.7</v>
      </c>
      <c r="T15" s="12">
        <f>[11]Novembro!$D$23</f>
        <v>18.5</v>
      </c>
      <c r="U15" s="12">
        <f>[11]Novembro!$D$24</f>
        <v>18.100000000000001</v>
      </c>
      <c r="V15" s="12">
        <f>[11]Novembro!$D$25</f>
        <v>19.100000000000001</v>
      </c>
      <c r="W15" s="12">
        <f>[11]Novembro!$D$26</f>
        <v>20.6</v>
      </c>
      <c r="X15" s="12">
        <f>[11]Novembro!$D$27</f>
        <v>19.5</v>
      </c>
      <c r="Y15" s="12">
        <f>[11]Novembro!$D$28</f>
        <v>19.100000000000001</v>
      </c>
      <c r="Z15" s="12">
        <f>[11]Novembro!$D$29</f>
        <v>16.899999999999999</v>
      </c>
      <c r="AA15" s="12">
        <f>[11]Novembro!$D$30</f>
        <v>19.7</v>
      </c>
      <c r="AB15" s="12">
        <f>[11]Novembro!$D$31</f>
        <v>21.4</v>
      </c>
      <c r="AC15" s="12">
        <f>[11]Novembro!$D$32</f>
        <v>20.9</v>
      </c>
      <c r="AD15" s="12">
        <f>[11]Novembro!$D$33</f>
        <v>20.3</v>
      </c>
      <c r="AE15" s="12">
        <f>[11]Novembro!$D$34</f>
        <v>21.3</v>
      </c>
      <c r="AF15" s="16">
        <f t="shared" si="9"/>
        <v>16.899999999999999</v>
      </c>
      <c r="AG15" s="95">
        <f t="shared" si="10"/>
        <v>20.246666666666663</v>
      </c>
    </row>
    <row r="16" spans="1:35" x14ac:dyDescent="0.2">
      <c r="A16" s="59" t="s">
        <v>168</v>
      </c>
      <c r="B16" s="12">
        <f>[12]Novembro!$D$5</f>
        <v>20</v>
      </c>
      <c r="C16" s="12">
        <f>[12]Novembro!$D$6</f>
        <v>19.8</v>
      </c>
      <c r="D16" s="12">
        <f>[12]Novembro!$D$7</f>
        <v>20.7</v>
      </c>
      <c r="E16" s="12">
        <f>[12]Novembro!$D$8</f>
        <v>21.6</v>
      </c>
      <c r="F16" s="12">
        <f>[12]Novembro!$D$9</f>
        <v>22.1</v>
      </c>
      <c r="G16" s="12">
        <f>[12]Novembro!$D$10</f>
        <v>20.7</v>
      </c>
      <c r="H16" s="12">
        <f>[12]Novembro!$D$11</f>
        <v>21.8</v>
      </c>
      <c r="I16" s="12">
        <f>[12]Novembro!$D$12</f>
        <v>20.5</v>
      </c>
      <c r="J16" s="12">
        <f>[12]Novembro!$D$13</f>
        <v>19.600000000000001</v>
      </c>
      <c r="K16" s="12">
        <f>[12]Novembro!$D$14</f>
        <v>19.8</v>
      </c>
      <c r="L16" s="12">
        <f>[12]Novembro!$D$15</f>
        <v>21.8</v>
      </c>
      <c r="M16" s="12">
        <f>[12]Novembro!$D$16</f>
        <v>22.7</v>
      </c>
      <c r="N16" s="12">
        <f>[12]Novembro!$D$17</f>
        <v>22.3</v>
      </c>
      <c r="O16" s="12">
        <f>[12]Novembro!$D$18</f>
        <v>22.1</v>
      </c>
      <c r="P16" s="12">
        <f>[12]Novembro!$D$19</f>
        <v>21.8</v>
      </c>
      <c r="Q16" s="12">
        <f>[12]Novembro!$D$20</f>
        <v>21</v>
      </c>
      <c r="R16" s="12">
        <f>[12]Novembro!$D$21</f>
        <v>21.4</v>
      </c>
      <c r="S16" s="12">
        <f>[12]Novembro!$D$22</f>
        <v>19.5</v>
      </c>
      <c r="T16" s="12">
        <f>[12]Novembro!$D$23</f>
        <v>18.7</v>
      </c>
      <c r="U16" s="12">
        <f>[12]Novembro!$D$24</f>
        <v>20.2</v>
      </c>
      <c r="V16" s="12">
        <f>[12]Novembro!$D$25</f>
        <v>22</v>
      </c>
      <c r="W16" s="12">
        <f>[12]Novembro!$D$26</f>
        <v>20.9</v>
      </c>
      <c r="X16" s="12">
        <f>[12]Novembro!$D$27</f>
        <v>20.7</v>
      </c>
      <c r="Y16" s="12">
        <f>[12]Novembro!$D$28</f>
        <v>21.3</v>
      </c>
      <c r="Z16" s="12">
        <f>[12]Novembro!$D$29</f>
        <v>20.399999999999999</v>
      </c>
      <c r="AA16" s="12">
        <f>[12]Novembro!$D$30</f>
        <v>21.6</v>
      </c>
      <c r="AB16" s="12">
        <f>[12]Novembro!$D$31</f>
        <v>21.7</v>
      </c>
      <c r="AC16" s="12">
        <f>[12]Novembro!$D$32</f>
        <v>19.7</v>
      </c>
      <c r="AD16" s="12">
        <f>[12]Novembro!$D$33</f>
        <v>20.399999999999999</v>
      </c>
      <c r="AE16" s="12">
        <f>[12]Novembro!$D$34</f>
        <v>20.9</v>
      </c>
      <c r="AF16" s="16">
        <f t="shared" si="9"/>
        <v>18.7</v>
      </c>
      <c r="AG16" s="95">
        <f t="shared" si="10"/>
        <v>20.923333333333336</v>
      </c>
      <c r="AI16" s="13" t="s">
        <v>47</v>
      </c>
    </row>
    <row r="17" spans="1:36" x14ac:dyDescent="0.2">
      <c r="A17" s="59" t="s">
        <v>2</v>
      </c>
      <c r="B17" s="12">
        <f>[13]Novembro!$D$5</f>
        <v>18.899999999999999</v>
      </c>
      <c r="C17" s="12">
        <f>[13]Novembro!$D$6</f>
        <v>18.8</v>
      </c>
      <c r="D17" s="12">
        <f>[13]Novembro!$D$7</f>
        <v>21.8</v>
      </c>
      <c r="E17" s="12">
        <f>[13]Novembro!$D$8</f>
        <v>20.6</v>
      </c>
      <c r="F17" s="12">
        <f>[13]Novembro!$D$9</f>
        <v>20.9</v>
      </c>
      <c r="G17" s="12">
        <f>[13]Novembro!$D$10</f>
        <v>21.4</v>
      </c>
      <c r="H17" s="12">
        <f>[13]Novembro!$D$11</f>
        <v>22.7</v>
      </c>
      <c r="I17" s="12">
        <f>[13]Novembro!$D$12</f>
        <v>21.1</v>
      </c>
      <c r="J17" s="12">
        <f>[13]Novembro!$D$13</f>
        <v>19.600000000000001</v>
      </c>
      <c r="K17" s="12">
        <f>[13]Novembro!$D$14</f>
        <v>19.600000000000001</v>
      </c>
      <c r="L17" s="12">
        <f>[13]Novembro!$D$15</f>
        <v>22.5</v>
      </c>
      <c r="M17" s="12">
        <f>[13]Novembro!$D$16</f>
        <v>23.8</v>
      </c>
      <c r="N17" s="12">
        <f>[13]Novembro!$D$17</f>
        <v>24.8</v>
      </c>
      <c r="O17" s="12">
        <f>[13]Novembro!$D$18</f>
        <v>23.4</v>
      </c>
      <c r="P17" s="12">
        <f>[13]Novembro!$D$19</f>
        <v>22</v>
      </c>
      <c r="Q17" s="12">
        <f>[13]Novembro!$D$20</f>
        <v>20.8</v>
      </c>
      <c r="R17" s="12">
        <f>[13]Novembro!$D$21</f>
        <v>21.9</v>
      </c>
      <c r="S17" s="12">
        <f>[13]Novembro!$D$22</f>
        <v>17.8</v>
      </c>
      <c r="T17" s="12">
        <f>[13]Novembro!$D$23</f>
        <v>17.7</v>
      </c>
      <c r="U17" s="12">
        <f>[13]Novembro!$D$24</f>
        <v>20.7</v>
      </c>
      <c r="V17" s="12">
        <f>[13]Novembro!$D$25</f>
        <v>23.2</v>
      </c>
      <c r="W17" s="12">
        <f>[13]Novembro!$D$26</f>
        <v>20.9</v>
      </c>
      <c r="X17" s="12">
        <f>[13]Novembro!$D$27</f>
        <v>19.600000000000001</v>
      </c>
      <c r="Y17" s="12">
        <f>[13]Novembro!$D$28</f>
        <v>20.9</v>
      </c>
      <c r="Z17" s="12">
        <f>[13]Novembro!$D$29</f>
        <v>18.899999999999999</v>
      </c>
      <c r="AA17" s="12">
        <f>[13]Novembro!$D$30</f>
        <v>21.4</v>
      </c>
      <c r="AB17" s="12">
        <f>[13]Novembro!$D$31</f>
        <v>23.5</v>
      </c>
      <c r="AC17" s="12">
        <f>[13]Novembro!$D$32</f>
        <v>24.1</v>
      </c>
      <c r="AD17" s="12">
        <f>[13]Novembro!$D$33</f>
        <v>21.5</v>
      </c>
      <c r="AE17" s="12">
        <f>[13]Novembro!$D$34</f>
        <v>20.100000000000001</v>
      </c>
      <c r="AF17" s="16">
        <f t="shared" si="9"/>
        <v>17.7</v>
      </c>
      <c r="AG17" s="95">
        <f t="shared" si="10"/>
        <v>21.163333333333334</v>
      </c>
      <c r="AI17" s="13" t="s">
        <v>47</v>
      </c>
    </row>
    <row r="18" spans="1:36" x14ac:dyDescent="0.2">
      <c r="A18" s="59" t="s">
        <v>3</v>
      </c>
      <c r="B18" s="12">
        <f>[14]Novembro!$D$5</f>
        <v>20.5</v>
      </c>
      <c r="C18" s="12">
        <f>[14]Novembro!$D$6</f>
        <v>21</v>
      </c>
      <c r="D18" s="12">
        <f>[14]Novembro!$D$7</f>
        <v>20.399999999999999</v>
      </c>
      <c r="E18" s="12">
        <f>[14]Novembro!$D$8</f>
        <v>21.4</v>
      </c>
      <c r="F18" s="12">
        <f>[14]Novembro!$D$9</f>
        <v>21.3</v>
      </c>
      <c r="G18" s="12">
        <f>[14]Novembro!$D$10</f>
        <v>20.399999999999999</v>
      </c>
      <c r="H18" s="12">
        <f>[14]Novembro!$D$11</f>
        <v>21.9</v>
      </c>
      <c r="I18" s="12">
        <f>[14]Novembro!$D$12</f>
        <v>20.8</v>
      </c>
      <c r="J18" s="12">
        <f>[14]Novembro!$D$13</f>
        <v>19.399999999999999</v>
      </c>
      <c r="K18" s="12">
        <f>[14]Novembro!$D$14</f>
        <v>21.4</v>
      </c>
      <c r="L18" s="12">
        <f>[14]Novembro!$D$15</f>
        <v>21.4</v>
      </c>
      <c r="M18" s="12">
        <f>[14]Novembro!$D$16</f>
        <v>20.8</v>
      </c>
      <c r="N18" s="12">
        <f>[14]Novembro!$D$17</f>
        <v>21</v>
      </c>
      <c r="O18" s="12">
        <f>[14]Novembro!$D$18</f>
        <v>22</v>
      </c>
      <c r="P18" s="12">
        <f>[14]Novembro!$D$19</f>
        <v>22.3</v>
      </c>
      <c r="Q18" s="12">
        <f>[14]Novembro!$D$20</f>
        <v>19.7</v>
      </c>
      <c r="R18" s="12">
        <f>[14]Novembro!$D$21</f>
        <v>20.8</v>
      </c>
      <c r="S18" s="12">
        <f>[14]Novembro!$D$22</f>
        <v>21.4</v>
      </c>
      <c r="T18" s="12">
        <f>[14]Novembro!$D$23</f>
        <v>21.2</v>
      </c>
      <c r="U18" s="12">
        <f>[14]Novembro!$D$24</f>
        <v>21.7</v>
      </c>
      <c r="V18" s="12">
        <f>[14]Novembro!$D$25</f>
        <v>22.3</v>
      </c>
      <c r="W18" s="12">
        <f>[14]Novembro!$D$26</f>
        <v>21.6</v>
      </c>
      <c r="X18" s="12">
        <f>[14]Novembro!$D$27</f>
        <v>22.5</v>
      </c>
      <c r="Y18" s="12">
        <f>[14]Novembro!$D$28</f>
        <v>21.8</v>
      </c>
      <c r="Z18" s="12">
        <f>[14]Novembro!$D$29</f>
        <v>20.6</v>
      </c>
      <c r="AA18" s="12">
        <f>[14]Novembro!$D$30</f>
        <v>20.9</v>
      </c>
      <c r="AB18" s="12">
        <f>[14]Novembro!$D$31</f>
        <v>20.8</v>
      </c>
      <c r="AC18" s="12">
        <f>[14]Novembro!$D$32</f>
        <v>20.6</v>
      </c>
      <c r="AD18" s="12">
        <f>[14]Novembro!$D$33</f>
        <v>21.2</v>
      </c>
      <c r="AE18" s="12">
        <f>[14]Novembro!$D$34</f>
        <v>22</v>
      </c>
      <c r="AF18" s="16">
        <f t="shared" si="9"/>
        <v>19.399999999999999</v>
      </c>
      <c r="AG18" s="95">
        <f t="shared" si="10"/>
        <v>21.17</v>
      </c>
      <c r="AH18" s="13" t="s">
        <v>47</v>
      </c>
      <c r="AI18" s="13" t="s">
        <v>47</v>
      </c>
    </row>
    <row r="19" spans="1:36" x14ac:dyDescent="0.2">
      <c r="A19" s="59" t="s">
        <v>4</v>
      </c>
      <c r="B19" s="12">
        <f>[15]Novembro!$D$5</f>
        <v>18.600000000000001</v>
      </c>
      <c r="C19" s="12">
        <f>[15]Novembro!$D$6</f>
        <v>19.100000000000001</v>
      </c>
      <c r="D19" s="12">
        <f>[15]Novembro!$D$7</f>
        <v>20</v>
      </c>
      <c r="E19" s="12">
        <f>[15]Novembro!$D$8</f>
        <v>20.100000000000001</v>
      </c>
      <c r="F19" s="12">
        <f>[15]Novembro!$D$9</f>
        <v>20.2</v>
      </c>
      <c r="G19" s="12">
        <f>[15]Novembro!$D$10</f>
        <v>19.7</v>
      </c>
      <c r="H19" s="12">
        <f>[15]Novembro!$D$11</f>
        <v>19.7</v>
      </c>
      <c r="I19" s="12">
        <f>[15]Novembro!$D$12</f>
        <v>19.8</v>
      </c>
      <c r="J19" s="12">
        <f>[15]Novembro!$D$13</f>
        <v>18.3</v>
      </c>
      <c r="K19" s="12">
        <f>[15]Novembro!$D$14</f>
        <v>19</v>
      </c>
      <c r="L19" s="12">
        <f>[15]Novembro!$D$15</f>
        <v>19.5</v>
      </c>
      <c r="M19" s="12">
        <f>[15]Novembro!$D$16</f>
        <v>21.4</v>
      </c>
      <c r="N19" s="12">
        <f>[15]Novembro!$D$17</f>
        <v>20.3</v>
      </c>
      <c r="O19" s="12">
        <f>[15]Novembro!$D$18</f>
        <v>19.8</v>
      </c>
      <c r="P19" s="12">
        <f>[15]Novembro!$D$19</f>
        <v>20.5</v>
      </c>
      <c r="Q19" s="12">
        <f>[15]Novembro!$D$20</f>
        <v>21.1</v>
      </c>
      <c r="R19" s="12">
        <f>[15]Novembro!$D$21</f>
        <v>19.2</v>
      </c>
      <c r="S19" s="12">
        <f>[15]Novembro!$D$22</f>
        <v>20.6</v>
      </c>
      <c r="T19" s="12">
        <f>[15]Novembro!$D$23</f>
        <v>20.100000000000001</v>
      </c>
      <c r="U19" s="12">
        <f>[15]Novembro!$D$24</f>
        <v>19.5</v>
      </c>
      <c r="V19" s="12">
        <f>[15]Novembro!$D$25</f>
        <v>20.2</v>
      </c>
      <c r="W19" s="12">
        <f>[15]Novembro!$D$26</f>
        <v>19.600000000000001</v>
      </c>
      <c r="X19" s="12">
        <f>[15]Novembro!$D$27</f>
        <v>19.7</v>
      </c>
      <c r="Y19" s="12">
        <f>[15]Novembro!$D$28</f>
        <v>19.8</v>
      </c>
      <c r="Z19" s="12">
        <f>[15]Novembro!$D$29</f>
        <v>18.600000000000001</v>
      </c>
      <c r="AA19" s="12">
        <f>[15]Novembro!$D$30</f>
        <v>19.7</v>
      </c>
      <c r="AB19" s="12">
        <f>[15]Novembro!$D$31</f>
        <v>19.3</v>
      </c>
      <c r="AC19" s="12">
        <f>[15]Novembro!$D$32</f>
        <v>19.600000000000001</v>
      </c>
      <c r="AD19" s="12">
        <f>[15]Novembro!$D$33</f>
        <v>19.8</v>
      </c>
      <c r="AE19" s="12">
        <f>[15]Novembro!$D$34</f>
        <v>20.9</v>
      </c>
      <c r="AF19" s="16">
        <f t="shared" si="9"/>
        <v>18.3</v>
      </c>
      <c r="AG19" s="95">
        <f t="shared" si="10"/>
        <v>19.790000000000003</v>
      </c>
      <c r="AJ19" s="13" t="s">
        <v>47</v>
      </c>
    </row>
    <row r="20" spans="1:36" x14ac:dyDescent="0.2">
      <c r="A20" s="59" t="s">
        <v>5</v>
      </c>
      <c r="B20" s="12">
        <f>[16]Novembro!$D$5</f>
        <v>24.6</v>
      </c>
      <c r="C20" s="12">
        <f>[16]Novembro!$D$6</f>
        <v>23.5</v>
      </c>
      <c r="D20" s="12">
        <f>[16]Novembro!$D$7</f>
        <v>26.2</v>
      </c>
      <c r="E20" s="12">
        <f>[16]Novembro!$D$8</f>
        <v>23.2</v>
      </c>
      <c r="F20" s="12" t="str">
        <f>[16]Novembro!$D$9</f>
        <v>*</v>
      </c>
      <c r="G20" s="12" t="str">
        <f>[16]Novembro!$D$10</f>
        <v>*</v>
      </c>
      <c r="H20" s="12" t="str">
        <f>[16]Novembro!$D$11</f>
        <v>*</v>
      </c>
      <c r="I20" s="12" t="str">
        <f>[16]Novembro!$D$12</f>
        <v>*</v>
      </c>
      <c r="J20" s="12">
        <f>[16]Novembro!$D$13</f>
        <v>26.1</v>
      </c>
      <c r="K20" s="12">
        <f>[16]Novembro!$D$14</f>
        <v>24.5</v>
      </c>
      <c r="L20" s="12">
        <f>[16]Novembro!$D$15</f>
        <v>26.8</v>
      </c>
      <c r="M20" s="12">
        <f>[16]Novembro!$D$16</f>
        <v>26.7</v>
      </c>
      <c r="N20" s="12">
        <f>[16]Novembro!$D$17</f>
        <v>29.5</v>
      </c>
      <c r="O20" s="12" t="str">
        <f>[16]Novembro!$D$18</f>
        <v>*</v>
      </c>
      <c r="P20" s="12" t="str">
        <f>[16]Novembro!$D$19</f>
        <v>*</v>
      </c>
      <c r="Q20" s="12" t="str">
        <f>[16]Novembro!$D$20</f>
        <v>*</v>
      </c>
      <c r="R20" s="12" t="str">
        <f>[16]Novembro!$D$21</f>
        <v>*</v>
      </c>
      <c r="S20" s="12" t="str">
        <f>[16]Novembro!$D$22</f>
        <v>*</v>
      </c>
      <c r="T20" s="12">
        <f>[16]Novembro!$D$23</f>
        <v>21.1</v>
      </c>
      <c r="U20" s="12">
        <f>[16]Novembro!$D$24</f>
        <v>22.7</v>
      </c>
      <c r="V20" s="12">
        <f>[16]Novembro!$D$25</f>
        <v>24.1</v>
      </c>
      <c r="W20" s="12">
        <f>[16]Novembro!$D$26</f>
        <v>24.5</v>
      </c>
      <c r="X20" s="12">
        <f>[16]Novembro!$D$27</f>
        <v>27</v>
      </c>
      <c r="Y20" s="12" t="str">
        <f>[16]Novembro!$D$28</f>
        <v>*</v>
      </c>
      <c r="Z20" s="12" t="str">
        <f>[16]Novembro!$D$29</f>
        <v>*</v>
      </c>
      <c r="AA20" s="12" t="str">
        <f>[16]Novembro!$D$30</f>
        <v>*</v>
      </c>
      <c r="AB20" s="12" t="str">
        <f>[16]Novembro!$D$31</f>
        <v>*</v>
      </c>
      <c r="AC20" s="12">
        <f>[16]Novembro!$D$32</f>
        <v>24</v>
      </c>
      <c r="AD20" s="12">
        <f>[16]Novembro!$D$33</f>
        <v>22.8</v>
      </c>
      <c r="AE20" s="12">
        <f>[16]Novembro!$D$34</f>
        <v>23.5</v>
      </c>
      <c r="AF20" s="16">
        <f t="shared" si="9"/>
        <v>21.1</v>
      </c>
      <c r="AG20" s="95">
        <f t="shared" si="10"/>
        <v>24.752941176470589</v>
      </c>
      <c r="AH20" s="13" t="s">
        <v>47</v>
      </c>
    </row>
    <row r="21" spans="1:36" x14ac:dyDescent="0.2">
      <c r="A21" s="59" t="s">
        <v>43</v>
      </c>
      <c r="B21" s="12">
        <f>[17]Novembro!$D$5</f>
        <v>19.7</v>
      </c>
      <c r="C21" s="12">
        <f>[17]Novembro!$D$6</f>
        <v>20</v>
      </c>
      <c r="D21" s="12">
        <f>[17]Novembro!$D$7</f>
        <v>21.4</v>
      </c>
      <c r="E21" s="12">
        <f>[17]Novembro!$D$8</f>
        <v>20.3</v>
      </c>
      <c r="F21" s="12">
        <f>[17]Novembro!$D$9</f>
        <v>19.600000000000001</v>
      </c>
      <c r="G21" s="12">
        <f>[17]Novembro!$D$10</f>
        <v>19.600000000000001</v>
      </c>
      <c r="H21" s="12">
        <f>[17]Novembro!$D$11</f>
        <v>20.100000000000001</v>
      </c>
      <c r="I21" s="12">
        <f>[17]Novembro!$D$12</f>
        <v>20.5</v>
      </c>
      <c r="J21" s="12">
        <f>[17]Novembro!$D$13</f>
        <v>19.899999999999999</v>
      </c>
      <c r="K21" s="12">
        <f>[17]Novembro!$D$14</f>
        <v>19.7</v>
      </c>
      <c r="L21" s="12">
        <f>[17]Novembro!$D$15</f>
        <v>20.3</v>
      </c>
      <c r="M21" s="12">
        <f>[17]Novembro!$D$16</f>
        <v>21.3</v>
      </c>
      <c r="N21" s="12">
        <f>[17]Novembro!$D$17</f>
        <v>21.4</v>
      </c>
      <c r="O21" s="12">
        <f>[17]Novembro!$D$18</f>
        <v>20.6</v>
      </c>
      <c r="P21" s="12">
        <f>[17]Novembro!$D$19</f>
        <v>20.399999999999999</v>
      </c>
      <c r="Q21" s="12">
        <f>[17]Novembro!$D$20</f>
        <v>19.8</v>
      </c>
      <c r="R21" s="12">
        <f>[17]Novembro!$D$21</f>
        <v>20.2</v>
      </c>
      <c r="S21" s="12">
        <f>[17]Novembro!$D$22</f>
        <v>21.6</v>
      </c>
      <c r="T21" s="12">
        <f>[17]Novembro!$D$23</f>
        <v>20.100000000000001</v>
      </c>
      <c r="U21" s="12">
        <f>[17]Novembro!$D$24</f>
        <v>20.100000000000001</v>
      </c>
      <c r="V21" s="12">
        <f>[17]Novembro!$D$25</f>
        <v>20.9</v>
      </c>
      <c r="W21" s="12">
        <f>[17]Novembro!$D$26</f>
        <v>20.6</v>
      </c>
      <c r="X21" s="12">
        <f>[17]Novembro!$D$27</f>
        <v>19.7</v>
      </c>
      <c r="Y21" s="12">
        <f>[17]Novembro!$D$28</f>
        <v>20.2</v>
      </c>
      <c r="Z21" s="12">
        <f>[17]Novembro!$D$29</f>
        <v>19.2</v>
      </c>
      <c r="AA21" s="12">
        <f>[17]Novembro!$D$30</f>
        <v>20.7</v>
      </c>
      <c r="AB21" s="12">
        <f>[17]Novembro!$D$31</f>
        <v>20.399999999999999</v>
      </c>
      <c r="AC21" s="12">
        <f>[17]Novembro!$D$32</f>
        <v>19.899999999999999</v>
      </c>
      <c r="AD21" s="12">
        <f>[17]Novembro!$D$33</f>
        <v>19</v>
      </c>
      <c r="AE21" s="12">
        <f>[17]Novembro!$D$34</f>
        <v>20.6</v>
      </c>
      <c r="AF21" s="16">
        <f>MIN(B21:AE21)</f>
        <v>19</v>
      </c>
      <c r="AG21" s="95">
        <f>AVERAGE(B21:AE21)</f>
        <v>20.260000000000002</v>
      </c>
      <c r="AI21" s="13" t="s">
        <v>47</v>
      </c>
    </row>
    <row r="22" spans="1:36" x14ac:dyDescent="0.2">
      <c r="A22" s="59" t="s">
        <v>6</v>
      </c>
      <c r="B22" s="12">
        <f>[18]Novembro!$D$5</f>
        <v>22.1</v>
      </c>
      <c r="C22" s="12">
        <f>[18]Novembro!$D$6</f>
        <v>21.7</v>
      </c>
      <c r="D22" s="12">
        <f>[18]Novembro!$D$7</f>
        <v>23</v>
      </c>
      <c r="E22" s="12">
        <f>[18]Novembro!$D$8</f>
        <v>22.9</v>
      </c>
      <c r="F22" s="12">
        <f>[18]Novembro!$D$9</f>
        <v>23</v>
      </c>
      <c r="G22" s="12">
        <f>[18]Novembro!$D$10</f>
        <v>23.4</v>
      </c>
      <c r="H22" s="12">
        <f>[18]Novembro!$D$11</f>
        <v>21.8</v>
      </c>
      <c r="I22" s="12">
        <f>[18]Novembro!$D$12</f>
        <v>24.4</v>
      </c>
      <c r="J22" s="12">
        <f>[18]Novembro!$D$13</f>
        <v>23.4</v>
      </c>
      <c r="K22" s="12">
        <f>[18]Novembro!$D$14</f>
        <v>21.8</v>
      </c>
      <c r="L22" s="12">
        <f>[18]Novembro!$D$15</f>
        <v>24.4</v>
      </c>
      <c r="M22" s="12">
        <f>[18]Novembro!$D$16</f>
        <v>23.7</v>
      </c>
      <c r="N22" s="12">
        <f>[18]Novembro!$D$17</f>
        <v>24</v>
      </c>
      <c r="O22" s="12">
        <f>[18]Novembro!$D$18</f>
        <v>24.3</v>
      </c>
      <c r="P22" s="12">
        <f>[18]Novembro!$D$19</f>
        <v>24.5</v>
      </c>
      <c r="Q22" s="12">
        <f>[18]Novembro!$D$20</f>
        <v>24.6</v>
      </c>
      <c r="R22" s="12">
        <f>[18]Novembro!$D$21</f>
        <v>24.2</v>
      </c>
      <c r="S22" s="12">
        <f>[18]Novembro!$D$22</f>
        <v>24.8</v>
      </c>
      <c r="T22" s="12">
        <f>[18]Novembro!$D$23</f>
        <v>22.9</v>
      </c>
      <c r="U22" s="12">
        <f>[18]Novembro!$D$24</f>
        <v>24.2</v>
      </c>
      <c r="V22" s="12">
        <f>[18]Novembro!$D$25</f>
        <v>25.5</v>
      </c>
      <c r="W22" s="12">
        <f>[18]Novembro!$D$26</f>
        <v>25.3</v>
      </c>
      <c r="X22" s="12">
        <f>[18]Novembro!$D$27</f>
        <v>26.1</v>
      </c>
      <c r="Y22" s="12">
        <f>[18]Novembro!$D$28</f>
        <v>25.7</v>
      </c>
      <c r="Z22" s="12">
        <f>[18]Novembro!$D$29</f>
        <v>26.4</v>
      </c>
      <c r="AA22" s="12" t="str">
        <f>[18]Novembro!$D$30</f>
        <v>*</v>
      </c>
      <c r="AB22" s="12">
        <f>[18]Novembro!$D$31</f>
        <v>27.4</v>
      </c>
      <c r="AC22" s="12">
        <f>[18]Novembro!$D$32</f>
        <v>26.2</v>
      </c>
      <c r="AD22" s="12">
        <f>[18]Novembro!$D$33</f>
        <v>26.2</v>
      </c>
      <c r="AE22" s="12">
        <f>[18]Novembro!$D$34</f>
        <v>25.7</v>
      </c>
      <c r="AF22" s="16">
        <f t="shared" ref="AF22:AF23" si="11">MIN(B22:AE22)</f>
        <v>21.7</v>
      </c>
      <c r="AG22" s="95">
        <f t="shared" ref="AG22:AG23" si="12">AVERAGE(B22:AE22)</f>
        <v>24.262068965517248</v>
      </c>
      <c r="AI22" s="13" t="s">
        <v>47</v>
      </c>
    </row>
    <row r="23" spans="1:36" x14ac:dyDescent="0.2">
      <c r="A23" s="59" t="s">
        <v>7</v>
      </c>
      <c r="B23" s="12">
        <f>[19]Novembro!$D$5</f>
        <v>18.600000000000001</v>
      </c>
      <c r="C23" s="12">
        <f>[19]Novembro!$D$6</f>
        <v>18.399999999999999</v>
      </c>
      <c r="D23" s="12">
        <f>[19]Novembro!$D$7</f>
        <v>21.2</v>
      </c>
      <c r="E23" s="12">
        <f>[19]Novembro!$D$8</f>
        <v>19.5</v>
      </c>
      <c r="F23" s="12">
        <f>[19]Novembro!$D$9</f>
        <v>22</v>
      </c>
      <c r="G23" s="12">
        <f>[19]Novembro!$D$10</f>
        <v>20.7</v>
      </c>
      <c r="H23" s="12">
        <f>[19]Novembro!$D$11</f>
        <v>21.5</v>
      </c>
      <c r="I23" s="12">
        <f>[19]Novembro!$D$12</f>
        <v>19.600000000000001</v>
      </c>
      <c r="J23" s="12">
        <f>[19]Novembro!$D$13</f>
        <v>19.5</v>
      </c>
      <c r="K23" s="12">
        <f>[19]Novembro!$D$14</f>
        <v>18.8</v>
      </c>
      <c r="L23" s="12">
        <f>[19]Novembro!$D$15</f>
        <v>20.3</v>
      </c>
      <c r="M23" s="12">
        <f>[19]Novembro!$D$16</f>
        <v>23.2</v>
      </c>
      <c r="N23" s="12">
        <f>[19]Novembro!$D$17</f>
        <v>23.5</v>
      </c>
      <c r="O23" s="12">
        <f>[19]Novembro!$D$18</f>
        <v>22.1</v>
      </c>
      <c r="P23" s="12">
        <f>[19]Novembro!$D$19</f>
        <v>21.9</v>
      </c>
      <c r="Q23" s="12">
        <f>[19]Novembro!$D$20</f>
        <v>20.399999999999999</v>
      </c>
      <c r="R23" s="12">
        <f>[19]Novembro!$D$21</f>
        <v>20.9</v>
      </c>
      <c r="S23" s="12">
        <f>[19]Novembro!$D$22</f>
        <v>17.100000000000001</v>
      </c>
      <c r="T23" s="12">
        <f>[19]Novembro!$D$23</f>
        <v>18.399999999999999</v>
      </c>
      <c r="U23" s="12">
        <f>[19]Novembro!$D$24</f>
        <v>17.7</v>
      </c>
      <c r="V23" s="12">
        <f>[19]Novembro!$D$25</f>
        <v>19.899999999999999</v>
      </c>
      <c r="W23" s="12">
        <f>[19]Novembro!$D$26</f>
        <v>19.7</v>
      </c>
      <c r="X23" s="12">
        <f>[19]Novembro!$D$27</f>
        <v>18.7</v>
      </c>
      <c r="Y23" s="12">
        <f>[19]Novembro!$D$28</f>
        <v>19.7</v>
      </c>
      <c r="Z23" s="12">
        <f>[19]Novembro!$D$29</f>
        <v>17.100000000000001</v>
      </c>
      <c r="AA23" s="12">
        <f>[19]Novembro!$D$30</f>
        <v>21</v>
      </c>
      <c r="AB23" s="12">
        <f>[19]Novembro!$D$31</f>
        <v>26.9</v>
      </c>
      <c r="AC23" s="12">
        <f>[19]Novembro!$D$32</f>
        <v>20.8</v>
      </c>
      <c r="AD23" s="12">
        <f>[19]Novembro!$D$33</f>
        <v>20.7</v>
      </c>
      <c r="AE23" s="12">
        <f>[19]Novembro!$D$34</f>
        <v>21.8</v>
      </c>
      <c r="AF23" s="16">
        <f t="shared" si="11"/>
        <v>17.100000000000001</v>
      </c>
      <c r="AG23" s="95">
        <f t="shared" si="12"/>
        <v>20.38666666666666</v>
      </c>
      <c r="AI23" t="s">
        <v>47</v>
      </c>
    </row>
    <row r="24" spans="1:36" x14ac:dyDescent="0.2">
      <c r="A24" s="59" t="s">
        <v>169</v>
      </c>
      <c r="B24" s="12">
        <f>[20]Novembro!$D$5</f>
        <v>19</v>
      </c>
      <c r="C24" s="12">
        <f>[20]Novembro!$D$6</f>
        <v>18.600000000000001</v>
      </c>
      <c r="D24" s="12">
        <f>[20]Novembro!$D$7</f>
        <v>21.7</v>
      </c>
      <c r="E24" s="12">
        <f>[20]Novembro!$D$8</f>
        <v>20.3</v>
      </c>
      <c r="F24" s="12">
        <f>[20]Novembro!$D$9</f>
        <v>22</v>
      </c>
      <c r="G24" s="12">
        <f>[20]Novembro!$D$10</f>
        <v>20.9</v>
      </c>
      <c r="H24" s="12">
        <f>[20]Novembro!$D$11</f>
        <v>22.6</v>
      </c>
      <c r="I24" s="12">
        <f>[20]Novembro!$D$12</f>
        <v>20.2</v>
      </c>
      <c r="J24" s="12">
        <f>[20]Novembro!$D$13</f>
        <v>20</v>
      </c>
      <c r="K24" s="12">
        <f>[20]Novembro!$D$14</f>
        <v>18.899999999999999</v>
      </c>
      <c r="L24" s="12">
        <f>[20]Novembro!$D$15</f>
        <v>20.5</v>
      </c>
      <c r="M24" s="12">
        <f>[20]Novembro!$D$16</f>
        <v>23.1</v>
      </c>
      <c r="N24" s="12">
        <f>[20]Novembro!$D$17</f>
        <v>21.6</v>
      </c>
      <c r="O24" s="12">
        <f>[20]Novembro!$D$18</f>
        <v>23.1</v>
      </c>
      <c r="P24" s="12">
        <f>[20]Novembro!$D$19</f>
        <v>23.5</v>
      </c>
      <c r="Q24" s="12">
        <f>[20]Novembro!$D$20</f>
        <v>21.5</v>
      </c>
      <c r="R24" s="12">
        <f>[20]Novembro!$D$21</f>
        <v>22.1</v>
      </c>
      <c r="S24" s="12">
        <f>[20]Novembro!$D$22</f>
        <v>18.100000000000001</v>
      </c>
      <c r="T24" s="12">
        <f>[20]Novembro!$D$23</f>
        <v>19.399999999999999</v>
      </c>
      <c r="U24" s="12">
        <f>[20]Novembro!$D$24</f>
        <v>18.5</v>
      </c>
      <c r="V24" s="12">
        <f>[20]Novembro!$D$25</f>
        <v>19.8</v>
      </c>
      <c r="W24" s="12">
        <f>[20]Novembro!$D$26</f>
        <v>21.5</v>
      </c>
      <c r="X24" s="12">
        <f>[20]Novembro!$D$27</f>
        <v>20.3</v>
      </c>
      <c r="Y24" s="12">
        <f>[20]Novembro!$D$28</f>
        <v>21.2</v>
      </c>
      <c r="Z24" s="12">
        <f>[20]Novembro!$D$29</f>
        <v>18.2</v>
      </c>
      <c r="AA24" s="12">
        <f>[20]Novembro!$D$30</f>
        <v>21.3</v>
      </c>
      <c r="AB24" s="12">
        <f>[20]Novembro!$D$31</f>
        <v>21.8</v>
      </c>
      <c r="AC24" s="12">
        <f>[20]Novembro!$D$32</f>
        <v>23.2</v>
      </c>
      <c r="AD24" s="12">
        <f>[20]Novembro!$D$33</f>
        <v>21.4</v>
      </c>
      <c r="AE24" s="12">
        <f>[20]Novembro!$D$34</f>
        <v>22.7</v>
      </c>
      <c r="AF24" s="16">
        <f t="shared" si="9"/>
        <v>18.100000000000001</v>
      </c>
      <c r="AG24" s="95">
        <f t="shared" si="10"/>
        <v>20.9</v>
      </c>
      <c r="AI24" s="13" t="s">
        <v>47</v>
      </c>
    </row>
    <row r="25" spans="1:36" x14ac:dyDescent="0.2">
      <c r="A25" s="59" t="s">
        <v>170</v>
      </c>
      <c r="B25" s="12">
        <f>[21]Novembro!$D$5</f>
        <v>17.899999999999999</v>
      </c>
      <c r="C25" s="12">
        <f>[21]Novembro!$D$6</f>
        <v>18.100000000000001</v>
      </c>
      <c r="D25" s="12">
        <f>[21]Novembro!$D$7</f>
        <v>20.5</v>
      </c>
      <c r="E25" s="12">
        <f>[21]Novembro!$D$8</f>
        <v>19.3</v>
      </c>
      <c r="F25" s="12">
        <f>[21]Novembro!$D$9</f>
        <v>19.8</v>
      </c>
      <c r="G25" s="12">
        <f>[21]Novembro!$D$10</f>
        <v>20.100000000000001</v>
      </c>
      <c r="H25" s="12">
        <f>[21]Novembro!$D$11</f>
        <v>21.1</v>
      </c>
      <c r="I25" s="12">
        <f>[21]Novembro!$D$12</f>
        <v>20.100000000000001</v>
      </c>
      <c r="J25" s="12">
        <f>[21]Novembro!$D$13</f>
        <v>18.5</v>
      </c>
      <c r="K25" s="12">
        <f>[21]Novembro!$D$14</f>
        <v>18.2</v>
      </c>
      <c r="L25" s="12">
        <f>[21]Novembro!$D$15</f>
        <v>17.600000000000001</v>
      </c>
      <c r="M25" s="12">
        <f>[21]Novembro!$D$16</f>
        <v>22.3</v>
      </c>
      <c r="N25" s="12">
        <f>[21]Novembro!$D$17</f>
        <v>20.2</v>
      </c>
      <c r="O25" s="12">
        <f>[21]Novembro!$D$18</f>
        <v>21.9</v>
      </c>
      <c r="P25" s="12">
        <f>[21]Novembro!$D$19</f>
        <v>21.4</v>
      </c>
      <c r="Q25" s="12">
        <f>[21]Novembro!$D$20</f>
        <v>21.8</v>
      </c>
      <c r="R25" s="12">
        <f>[21]Novembro!$D$21</f>
        <v>22.5</v>
      </c>
      <c r="S25" s="12">
        <f>[21]Novembro!$D$22</f>
        <v>18.100000000000001</v>
      </c>
      <c r="T25" s="12">
        <f>[21]Novembro!$D$23</f>
        <v>18.3</v>
      </c>
      <c r="U25" s="12">
        <f>[21]Novembro!$D$24</f>
        <v>18.8</v>
      </c>
      <c r="V25" s="12">
        <f>[21]Novembro!$D$25</f>
        <v>18.2</v>
      </c>
      <c r="W25" s="12">
        <f>[21]Novembro!$D$26</f>
        <v>20.2</v>
      </c>
      <c r="X25" s="12">
        <f>[21]Novembro!$D$27</f>
        <v>21.4</v>
      </c>
      <c r="Y25" s="12">
        <f>[21]Novembro!$D$28</f>
        <v>20.3</v>
      </c>
      <c r="Z25" s="12">
        <f>[21]Novembro!$D$29</f>
        <v>17.600000000000001</v>
      </c>
      <c r="AA25" s="12">
        <f>[21]Novembro!$D$30</f>
        <v>19.100000000000001</v>
      </c>
      <c r="AB25" s="12">
        <f>[21]Novembro!$D$31</f>
        <v>22.2</v>
      </c>
      <c r="AC25" s="12">
        <f>[21]Novembro!$D$32</f>
        <v>23.8</v>
      </c>
      <c r="AD25" s="12">
        <f>[21]Novembro!$D$33</f>
        <v>21.3</v>
      </c>
      <c r="AE25" s="12">
        <f>[21]Novembro!$D$34</f>
        <v>21.9</v>
      </c>
      <c r="AF25" s="16">
        <f t="shared" si="9"/>
        <v>17.600000000000001</v>
      </c>
      <c r="AG25" s="95">
        <f t="shared" si="10"/>
        <v>20.083333333333329</v>
      </c>
      <c r="AH25" s="13" t="s">
        <v>47</v>
      </c>
      <c r="AI25" s="13" t="s">
        <v>47</v>
      </c>
    </row>
    <row r="26" spans="1:36" x14ac:dyDescent="0.2">
      <c r="A26" s="59" t="s">
        <v>171</v>
      </c>
      <c r="B26" s="12">
        <f>[22]Novembro!$D$5</f>
        <v>19.2</v>
      </c>
      <c r="C26" s="12">
        <f>[22]Novembro!$D$6</f>
        <v>18.899999999999999</v>
      </c>
      <c r="D26" s="12">
        <f>[22]Novembro!$D$7</f>
        <v>21.8</v>
      </c>
      <c r="E26" s="12">
        <f>[22]Novembro!$D$8</f>
        <v>20.2</v>
      </c>
      <c r="F26" s="12">
        <f>[22]Novembro!$D$9</f>
        <v>22.2</v>
      </c>
      <c r="G26" s="12">
        <f>[22]Novembro!$D$10</f>
        <v>21.2</v>
      </c>
      <c r="H26" s="12">
        <f>[22]Novembro!$D$11</f>
        <v>23.1</v>
      </c>
      <c r="I26" s="12">
        <f>[22]Novembro!$D$12</f>
        <v>20.3</v>
      </c>
      <c r="J26" s="12">
        <f>[22]Novembro!$D$13</f>
        <v>20</v>
      </c>
      <c r="K26" s="12">
        <f>[22]Novembro!$D$14</f>
        <v>19.2</v>
      </c>
      <c r="L26" s="12">
        <f>[22]Novembro!$D$15</f>
        <v>20.100000000000001</v>
      </c>
      <c r="M26" s="12">
        <f>[22]Novembro!$D$16</f>
        <v>22.3</v>
      </c>
      <c r="N26" s="12">
        <f>[22]Novembro!$D$17</f>
        <v>23.4</v>
      </c>
      <c r="O26" s="12">
        <f>[22]Novembro!$D$18</f>
        <v>23</v>
      </c>
      <c r="P26" s="12">
        <f>[22]Novembro!$D$19</f>
        <v>22</v>
      </c>
      <c r="Q26" s="12">
        <f>[22]Novembro!$D$20</f>
        <v>20</v>
      </c>
      <c r="R26" s="12">
        <f>[22]Novembro!$D$21</f>
        <v>21.4</v>
      </c>
      <c r="S26" s="12">
        <f>[22]Novembro!$D$22</f>
        <v>18.2</v>
      </c>
      <c r="T26" s="12">
        <f>[22]Novembro!$D$23</f>
        <v>19.100000000000001</v>
      </c>
      <c r="U26" s="12">
        <f>[22]Novembro!$D$24</f>
        <v>18.2</v>
      </c>
      <c r="V26" s="12">
        <f>[22]Novembro!$D$25</f>
        <v>20.2</v>
      </c>
      <c r="W26" s="12">
        <f>[22]Novembro!$D$26</f>
        <v>20.399999999999999</v>
      </c>
      <c r="X26" s="12">
        <f>[22]Novembro!$D$27</f>
        <v>19.399999999999999</v>
      </c>
      <c r="Y26" s="12">
        <f>[22]Novembro!$D$28</f>
        <v>20.7</v>
      </c>
      <c r="Z26" s="12">
        <f>[22]Novembro!$D$29</f>
        <v>19.5</v>
      </c>
      <c r="AA26" s="12">
        <f>[22]Novembro!$D$30</f>
        <v>20.100000000000001</v>
      </c>
      <c r="AB26" s="12">
        <f>[22]Novembro!$D$31</f>
        <v>21.5</v>
      </c>
      <c r="AC26" s="12">
        <f>[22]Novembro!$D$32</f>
        <v>21</v>
      </c>
      <c r="AD26" s="12">
        <f>[22]Novembro!$D$33</f>
        <v>21.1</v>
      </c>
      <c r="AE26" s="12">
        <f>[22]Novembro!$D$34</f>
        <v>22</v>
      </c>
      <c r="AF26" s="16">
        <f>MIN(B26:AE26)</f>
        <v>18.2</v>
      </c>
      <c r="AG26" s="95">
        <f>AVERAGE(B26:AE26)</f>
        <v>20.656666666666663</v>
      </c>
      <c r="AI26" s="13" t="s">
        <v>47</v>
      </c>
    </row>
    <row r="27" spans="1:36" x14ac:dyDescent="0.2">
      <c r="A27" s="59" t="s">
        <v>8</v>
      </c>
      <c r="B27" s="12">
        <f>[23]Novembro!$D$5</f>
        <v>18.399999999999999</v>
      </c>
      <c r="C27" s="12">
        <f>[23]Novembro!$D$6</f>
        <v>18.2</v>
      </c>
      <c r="D27" s="12">
        <f>[23]Novembro!$D$7</f>
        <v>22.1</v>
      </c>
      <c r="E27" s="12">
        <f>[23]Novembro!$D$8</f>
        <v>19.399999999999999</v>
      </c>
      <c r="F27" s="12">
        <f>[23]Novembro!$D$9</f>
        <v>20.6</v>
      </c>
      <c r="G27" s="12">
        <f>[23]Novembro!$D$10</f>
        <v>18.899999999999999</v>
      </c>
      <c r="H27" s="12">
        <f>[23]Novembro!$D$11</f>
        <v>21.9</v>
      </c>
      <c r="I27" s="12">
        <f>[23]Novembro!$D$12</f>
        <v>19.2</v>
      </c>
      <c r="J27" s="12">
        <f>[23]Novembro!$D$13</f>
        <v>18</v>
      </c>
      <c r="K27" s="12">
        <f>[23]Novembro!$D$14</f>
        <v>19.100000000000001</v>
      </c>
      <c r="L27" s="12">
        <f>[23]Novembro!$D$15</f>
        <v>19.5</v>
      </c>
      <c r="M27" s="12">
        <f>[23]Novembro!$D$16</f>
        <v>21.2</v>
      </c>
      <c r="N27" s="12">
        <f>[23]Novembro!$D$17</f>
        <v>22.3</v>
      </c>
      <c r="O27" s="12">
        <f>[23]Novembro!$D$18</f>
        <v>22.5</v>
      </c>
      <c r="P27" s="12">
        <f>[23]Novembro!$D$19</f>
        <v>22.4</v>
      </c>
      <c r="Q27" s="12">
        <f>[23]Novembro!$D$20</f>
        <v>23.2</v>
      </c>
      <c r="R27" s="12">
        <f>[23]Novembro!$D$21</f>
        <v>22.2</v>
      </c>
      <c r="S27" s="12">
        <f>[23]Novembro!$D$22</f>
        <v>18.2</v>
      </c>
      <c r="T27" s="12">
        <f>[23]Novembro!$D$23</f>
        <v>18.600000000000001</v>
      </c>
      <c r="U27" s="12">
        <f>[23]Novembro!$D$24</f>
        <v>17.5</v>
      </c>
      <c r="V27" s="12">
        <f>[23]Novembro!$D$25</f>
        <v>18.5</v>
      </c>
      <c r="W27" s="12">
        <f>[23]Novembro!$D$26</f>
        <v>20.3</v>
      </c>
      <c r="X27" s="12">
        <f>[23]Novembro!$D$27</f>
        <v>22.3</v>
      </c>
      <c r="Y27" s="12">
        <f>[23]Novembro!$D$28</f>
        <v>20.100000000000001</v>
      </c>
      <c r="Z27" s="12">
        <f>[23]Novembro!$D$29</f>
        <v>17.899999999999999</v>
      </c>
      <c r="AA27" s="12">
        <f>[23]Novembro!$D$30</f>
        <v>19.899999999999999</v>
      </c>
      <c r="AB27" s="12">
        <f>[23]Novembro!$D$31</f>
        <v>20.9</v>
      </c>
      <c r="AC27" s="12">
        <f>[23]Novembro!$D$32</f>
        <v>22.8</v>
      </c>
      <c r="AD27" s="12">
        <f>[23]Novembro!$D$33</f>
        <v>21.8</v>
      </c>
      <c r="AE27" s="12">
        <f>[23]Novembro!$D$34</f>
        <v>21.5</v>
      </c>
      <c r="AF27" s="16">
        <f t="shared" ref="AF27:AF30" si="13">MIN(B27:AE27)</f>
        <v>17.5</v>
      </c>
      <c r="AG27" s="95">
        <f t="shared" ref="AG27:AG30" si="14">AVERAGE(B27:AE27)</f>
        <v>20.313333333333329</v>
      </c>
    </row>
    <row r="28" spans="1:36" x14ac:dyDescent="0.2">
      <c r="A28" s="59" t="s">
        <v>9</v>
      </c>
      <c r="B28" s="12">
        <f>[24]Novembro!$D$5</f>
        <v>18.899999999999999</v>
      </c>
      <c r="C28" s="12">
        <f>[24]Novembro!$D$6</f>
        <v>18.5</v>
      </c>
      <c r="D28" s="12">
        <f>[24]Novembro!$D$7</f>
        <v>22</v>
      </c>
      <c r="E28" s="12">
        <f>[24]Novembro!$D$8</f>
        <v>19.899999999999999</v>
      </c>
      <c r="F28" s="12">
        <f>[24]Novembro!$D$9</f>
        <v>20.399999999999999</v>
      </c>
      <c r="G28" s="12">
        <f>[24]Novembro!$D$10</f>
        <v>19.5</v>
      </c>
      <c r="H28" s="12">
        <f>[24]Novembro!$D$11</f>
        <v>21.7</v>
      </c>
      <c r="I28" s="12">
        <f>[24]Novembro!$D$12</f>
        <v>19.2</v>
      </c>
      <c r="J28" s="12">
        <f>[24]Novembro!$D$13</f>
        <v>19.2</v>
      </c>
      <c r="K28" s="12">
        <f>[24]Novembro!$D$14</f>
        <v>19.399999999999999</v>
      </c>
      <c r="L28" s="12">
        <f>[24]Novembro!$D$15</f>
        <v>20.6</v>
      </c>
      <c r="M28" s="12">
        <f>[24]Novembro!$D$16</f>
        <v>22.7</v>
      </c>
      <c r="N28" s="12">
        <f>[24]Novembro!$D$17</f>
        <v>23</v>
      </c>
      <c r="O28" s="12">
        <f>[24]Novembro!$D$18</f>
        <v>22.9</v>
      </c>
      <c r="P28" s="12">
        <f>[24]Novembro!$D$19</f>
        <v>22.7</v>
      </c>
      <c r="Q28" s="12">
        <f>[24]Novembro!$D$20</f>
        <v>21.4</v>
      </c>
      <c r="R28" s="12">
        <f>[24]Novembro!$D$21</f>
        <v>21.6</v>
      </c>
      <c r="S28" s="12">
        <f>[24]Novembro!$D$22</f>
        <v>17.899999999999999</v>
      </c>
      <c r="T28" s="12">
        <f>[24]Novembro!$D$23</f>
        <v>18.600000000000001</v>
      </c>
      <c r="U28" s="12">
        <f>[24]Novembro!$D$24</f>
        <v>17.899999999999999</v>
      </c>
      <c r="V28" s="12">
        <f>[24]Novembro!$D$25</f>
        <v>18.899999999999999</v>
      </c>
      <c r="W28" s="12">
        <f>[24]Novembro!$D$26</f>
        <v>21.3</v>
      </c>
      <c r="X28" s="12">
        <f>[24]Novembro!$D$27</f>
        <v>20.7</v>
      </c>
      <c r="Y28" s="12">
        <f>[24]Novembro!$D$28</f>
        <v>21</v>
      </c>
      <c r="Z28" s="12">
        <f>[24]Novembro!$D$29</f>
        <v>19.5</v>
      </c>
      <c r="AA28" s="12">
        <f>[24]Novembro!$D$30</f>
        <v>21.8</v>
      </c>
      <c r="AB28" s="12">
        <f>[24]Novembro!$D$31</f>
        <v>20.7</v>
      </c>
      <c r="AC28" s="12">
        <f>[24]Novembro!$D$32</f>
        <v>22.6</v>
      </c>
      <c r="AD28" s="12">
        <f>[24]Novembro!$D$33</f>
        <v>22.3</v>
      </c>
      <c r="AE28" s="12">
        <f>[24]Novembro!$D$34</f>
        <v>22.1</v>
      </c>
      <c r="AF28" s="16">
        <f t="shared" si="13"/>
        <v>17.899999999999999</v>
      </c>
      <c r="AG28" s="95">
        <f t="shared" si="14"/>
        <v>20.629999999999995</v>
      </c>
    </row>
    <row r="29" spans="1:36" x14ac:dyDescent="0.2">
      <c r="A29" s="59" t="s">
        <v>42</v>
      </c>
      <c r="B29" s="12">
        <f>[25]Novembro!$D$5</f>
        <v>20.7</v>
      </c>
      <c r="C29" s="12">
        <f>[25]Novembro!$D$6</f>
        <v>19.899999999999999</v>
      </c>
      <c r="D29" s="12">
        <f>[25]Novembro!$D$7</f>
        <v>22.6</v>
      </c>
      <c r="E29" s="12">
        <f>[25]Novembro!$D$8</f>
        <v>21.7</v>
      </c>
      <c r="F29" s="12">
        <f>[25]Novembro!$D$9</f>
        <v>22.6</v>
      </c>
      <c r="G29" s="12">
        <f>[25]Novembro!$D$10</f>
        <v>22.1</v>
      </c>
      <c r="H29" s="12">
        <f>[25]Novembro!$D$11</f>
        <v>21.7</v>
      </c>
      <c r="I29" s="12">
        <f>[25]Novembro!$D$12</f>
        <v>22</v>
      </c>
      <c r="J29" s="12">
        <f>[25]Novembro!$D$13</f>
        <v>21.6</v>
      </c>
      <c r="K29" s="12">
        <f>[25]Novembro!$D$14</f>
        <v>19.899999999999999</v>
      </c>
      <c r="L29" s="12">
        <f>[25]Novembro!$D$15</f>
        <v>22.5</v>
      </c>
      <c r="M29" s="12">
        <f>[25]Novembro!$D$16</f>
        <v>24</v>
      </c>
      <c r="N29" s="12">
        <f>[25]Novembro!$D$17</f>
        <v>24.9</v>
      </c>
      <c r="O29" s="12">
        <f>[25]Novembro!$D$18</f>
        <v>24.1</v>
      </c>
      <c r="P29" s="12">
        <f>[25]Novembro!$D$19</f>
        <v>23.4</v>
      </c>
      <c r="Q29" s="12">
        <f>[25]Novembro!$D$20</f>
        <v>23.2</v>
      </c>
      <c r="R29" s="12">
        <f>[25]Novembro!$D$21</f>
        <v>22.1</v>
      </c>
      <c r="S29" s="12">
        <f>[25]Novembro!$D$22</f>
        <v>19.3</v>
      </c>
      <c r="T29" s="12">
        <f>[25]Novembro!$D$23</f>
        <v>19.5</v>
      </c>
      <c r="U29" s="12">
        <f>[25]Novembro!$D$24</f>
        <v>20</v>
      </c>
      <c r="V29" s="12">
        <f>[25]Novembro!$D$25</f>
        <v>20.5</v>
      </c>
      <c r="W29" s="12">
        <f>[25]Novembro!$D$26</f>
        <v>21.6</v>
      </c>
      <c r="X29" s="12">
        <f>[25]Novembro!$D$27</f>
        <v>19.600000000000001</v>
      </c>
      <c r="Y29" s="12">
        <f>[25]Novembro!$D$28</f>
        <v>21.5</v>
      </c>
      <c r="Z29" s="12">
        <f>[25]Novembro!$D$29</f>
        <v>18.7</v>
      </c>
      <c r="AA29" s="12">
        <f>[25]Novembro!$D$30</f>
        <v>20.5</v>
      </c>
      <c r="AB29" s="12">
        <f>[25]Novembro!$D$31</f>
        <v>24.8</v>
      </c>
      <c r="AC29" s="12">
        <f>[25]Novembro!$D$32</f>
        <v>22.2</v>
      </c>
      <c r="AD29" s="12">
        <f>[25]Novembro!$D$33</f>
        <v>22.1</v>
      </c>
      <c r="AE29" s="12">
        <f>[25]Novembro!$D$34</f>
        <v>23.1</v>
      </c>
      <c r="AF29" s="16">
        <f t="shared" si="13"/>
        <v>18.7</v>
      </c>
      <c r="AG29" s="95">
        <f t="shared" si="14"/>
        <v>21.74666666666667</v>
      </c>
    </row>
    <row r="30" spans="1:36" x14ac:dyDescent="0.2">
      <c r="A30" s="59" t="s">
        <v>10</v>
      </c>
      <c r="B30" s="12">
        <f>[26]Novembro!$D$5</f>
        <v>18.7</v>
      </c>
      <c r="C30" s="12">
        <f>[26]Novembro!$D$6</f>
        <v>18.7</v>
      </c>
      <c r="D30" s="12">
        <f>[26]Novembro!$D$7</f>
        <v>21.2</v>
      </c>
      <c r="E30" s="12">
        <f>[26]Novembro!$D$8</f>
        <v>20.100000000000001</v>
      </c>
      <c r="F30" s="12">
        <f>[26]Novembro!$D$9</f>
        <v>21.5</v>
      </c>
      <c r="G30" s="12">
        <f>[26]Novembro!$D$10</f>
        <v>20.100000000000001</v>
      </c>
      <c r="H30" s="12">
        <f>[26]Novembro!$D$11</f>
        <v>21.6</v>
      </c>
      <c r="I30" s="12">
        <f>[26]Novembro!$D$12</f>
        <v>19.8</v>
      </c>
      <c r="J30" s="12">
        <f>[26]Novembro!$D$13</f>
        <v>18.8</v>
      </c>
      <c r="K30" s="12">
        <f>[26]Novembro!$D$14</f>
        <v>18.3</v>
      </c>
      <c r="L30" s="12">
        <f>[26]Novembro!$D$15</f>
        <v>20.6</v>
      </c>
      <c r="M30" s="12">
        <f>[26]Novembro!$D$16</f>
        <v>23</v>
      </c>
      <c r="N30" s="12">
        <f>[26]Novembro!$D$17</f>
        <v>23.2</v>
      </c>
      <c r="O30" s="12">
        <f>[26]Novembro!$D$18</f>
        <v>22.1</v>
      </c>
      <c r="P30" s="12">
        <f>[26]Novembro!$D$19</f>
        <v>23</v>
      </c>
      <c r="Q30" s="12">
        <f>[26]Novembro!$D$20</f>
        <v>20.100000000000001</v>
      </c>
      <c r="R30" s="12">
        <f>[26]Novembro!$D$21</f>
        <v>21.8</v>
      </c>
      <c r="S30" s="12">
        <f>[26]Novembro!$D$22</f>
        <v>17.8</v>
      </c>
      <c r="T30" s="12">
        <f>[26]Novembro!$D$23</f>
        <v>18.7</v>
      </c>
      <c r="U30" s="12">
        <f>[26]Novembro!$D$24</f>
        <v>18.3</v>
      </c>
      <c r="V30" s="12">
        <f>[26]Novembro!$D$25</f>
        <v>19.399999999999999</v>
      </c>
      <c r="W30" s="12">
        <f>[26]Novembro!$D$26</f>
        <v>20.399999999999999</v>
      </c>
      <c r="X30" s="12">
        <f>[26]Novembro!$D$27</f>
        <v>19.3</v>
      </c>
      <c r="Y30" s="12">
        <f>[26]Novembro!$D$28</f>
        <v>19.399999999999999</v>
      </c>
      <c r="Z30" s="12">
        <f>[26]Novembro!$D$29</f>
        <v>17.8</v>
      </c>
      <c r="AA30" s="12">
        <f>[26]Novembro!$D$30</f>
        <v>20.399999999999999</v>
      </c>
      <c r="AB30" s="12">
        <f>[26]Novembro!$D$31</f>
        <v>21.5</v>
      </c>
      <c r="AC30" s="12">
        <f>[26]Novembro!$D$32</f>
        <v>22.5</v>
      </c>
      <c r="AD30" s="12">
        <f>[26]Novembro!$D$33</f>
        <v>21.2</v>
      </c>
      <c r="AE30" s="12">
        <f>[26]Novembro!$D$34</f>
        <v>22.3</v>
      </c>
      <c r="AF30" s="16">
        <f t="shared" si="13"/>
        <v>17.8</v>
      </c>
      <c r="AG30" s="95">
        <f t="shared" si="14"/>
        <v>20.386666666666667</v>
      </c>
    </row>
    <row r="31" spans="1:36" x14ac:dyDescent="0.2">
      <c r="A31" s="59" t="s">
        <v>172</v>
      </c>
      <c r="B31" s="12">
        <f>[27]Novembro!$D$5</f>
        <v>18</v>
      </c>
      <c r="C31" s="12">
        <f>[27]Novembro!$D$6</f>
        <v>18.5</v>
      </c>
      <c r="D31" s="12">
        <f>[27]Novembro!$D$7</f>
        <v>20.7</v>
      </c>
      <c r="E31" s="12">
        <f>[27]Novembro!$D$8</f>
        <v>19.399999999999999</v>
      </c>
      <c r="F31" s="12">
        <f>[27]Novembro!$D$9</f>
        <v>20.7</v>
      </c>
      <c r="G31" s="12">
        <f>[27]Novembro!$D$10</f>
        <v>20.399999999999999</v>
      </c>
      <c r="H31" s="12">
        <f>[27]Novembro!$D$11</f>
        <v>21.4</v>
      </c>
      <c r="I31" s="12">
        <f>[27]Novembro!$D$12</f>
        <v>19.600000000000001</v>
      </c>
      <c r="J31" s="12">
        <f>[27]Novembro!$D$13</f>
        <v>18.600000000000001</v>
      </c>
      <c r="K31" s="12">
        <f>[27]Novembro!$D$14</f>
        <v>17.899999999999999</v>
      </c>
      <c r="L31" s="12">
        <f>[27]Novembro!$D$15</f>
        <v>18.8</v>
      </c>
      <c r="M31" s="12">
        <f>[27]Novembro!$D$16</f>
        <v>21.8</v>
      </c>
      <c r="N31" s="12">
        <f>[27]Novembro!$D$17</f>
        <v>22</v>
      </c>
      <c r="O31" s="12">
        <f>[27]Novembro!$D$18</f>
        <v>20.9</v>
      </c>
      <c r="P31" s="12">
        <f>[27]Novembro!$D$19</f>
        <v>21.6</v>
      </c>
      <c r="Q31" s="12">
        <f>[27]Novembro!$D$20</f>
        <v>22.2</v>
      </c>
      <c r="R31" s="12">
        <f>[27]Novembro!$D$21</f>
        <v>20.5</v>
      </c>
      <c r="S31" s="12">
        <f>[27]Novembro!$D$22</f>
        <v>17.3</v>
      </c>
      <c r="T31" s="12">
        <f>[27]Novembro!$D$23</f>
        <v>18.3</v>
      </c>
      <c r="U31" s="12">
        <f>[27]Novembro!$D$24</f>
        <v>17.600000000000001</v>
      </c>
      <c r="V31" s="12">
        <f>[27]Novembro!$D$25</f>
        <v>18.7</v>
      </c>
      <c r="W31" s="12">
        <f>[27]Novembro!$D$26</f>
        <v>18.600000000000001</v>
      </c>
      <c r="X31" s="12">
        <f>[27]Novembro!$D$27</f>
        <v>19.2</v>
      </c>
      <c r="Y31" s="12">
        <f>[27]Novembro!$D$28</f>
        <v>18.600000000000001</v>
      </c>
      <c r="Z31" s="12">
        <f>[27]Novembro!$D$29</f>
        <v>17.5</v>
      </c>
      <c r="AA31" s="12">
        <f>[27]Novembro!$D$30</f>
        <v>19.3</v>
      </c>
      <c r="AB31" s="12">
        <f>[27]Novembro!$D$31</f>
        <v>20.6</v>
      </c>
      <c r="AC31" s="12">
        <f>[27]Novembro!$D$32</f>
        <v>19.3</v>
      </c>
      <c r="AD31" s="12">
        <f>[27]Novembro!$D$33</f>
        <v>20.3</v>
      </c>
      <c r="AE31" s="12">
        <f>[27]Novembro!$D$34</f>
        <v>20.8</v>
      </c>
      <c r="AF31" s="16">
        <f t="shared" si="9"/>
        <v>17.3</v>
      </c>
      <c r="AG31" s="95">
        <f t="shared" si="10"/>
        <v>19.636666666666663</v>
      </c>
      <c r="AH31" s="13" t="s">
        <v>47</v>
      </c>
      <c r="AI31" s="13" t="s">
        <v>47</v>
      </c>
    </row>
    <row r="32" spans="1:36" x14ac:dyDescent="0.2">
      <c r="A32" s="59" t="s">
        <v>11</v>
      </c>
      <c r="B32" s="12">
        <f>[28]Novembro!$D$5</f>
        <v>19</v>
      </c>
      <c r="C32" s="12">
        <f>[28]Novembro!$D$6</f>
        <v>18.399999999999999</v>
      </c>
      <c r="D32" s="12">
        <f>[28]Novembro!$D$7</f>
        <v>20.6</v>
      </c>
      <c r="E32" s="12">
        <f>[28]Novembro!$D$8</f>
        <v>19.7</v>
      </c>
      <c r="F32" s="12">
        <f>[28]Novembro!$D$9</f>
        <v>21.5</v>
      </c>
      <c r="G32" s="12">
        <f>[28]Novembro!$D$10</f>
        <v>20.8</v>
      </c>
      <c r="H32" s="12">
        <f>[28]Novembro!$D$11</f>
        <v>22.9</v>
      </c>
      <c r="I32" s="12">
        <f>[28]Novembro!$D$12</f>
        <v>20.6</v>
      </c>
      <c r="J32" s="12">
        <f>[28]Novembro!$D$13</f>
        <v>19.8</v>
      </c>
      <c r="K32" s="12">
        <f>[28]Novembro!$D$14</f>
        <v>18.899999999999999</v>
      </c>
      <c r="L32" s="12">
        <f>[28]Novembro!$D$15</f>
        <v>19.100000000000001</v>
      </c>
      <c r="M32" s="12">
        <f>[28]Novembro!$D$16</f>
        <v>22.2</v>
      </c>
      <c r="N32" s="12">
        <f>[28]Novembro!$D$17</f>
        <v>21.3</v>
      </c>
      <c r="O32" s="12">
        <f>[28]Novembro!$D$18</f>
        <v>22.7</v>
      </c>
      <c r="P32" s="12">
        <f>[28]Novembro!$D$19</f>
        <v>23.2</v>
      </c>
      <c r="Q32" s="12">
        <f>[28]Novembro!$D$20</f>
        <v>22</v>
      </c>
      <c r="R32" s="12">
        <f>[28]Novembro!$D$21</f>
        <v>20.399999999999999</v>
      </c>
      <c r="S32" s="12">
        <f>[28]Novembro!$D$22</f>
        <v>17.8</v>
      </c>
      <c r="T32" s="12">
        <f>[28]Novembro!$D$23</f>
        <v>18.399999999999999</v>
      </c>
      <c r="U32" s="12">
        <f>[28]Novembro!$D$24</f>
        <v>19.600000000000001</v>
      </c>
      <c r="V32" s="12">
        <f>[28]Novembro!$D$25</f>
        <v>19.600000000000001</v>
      </c>
      <c r="W32" s="12">
        <f>[28]Novembro!$D$26</f>
        <v>18.399999999999999</v>
      </c>
      <c r="X32" s="12">
        <f>[28]Novembro!$D$27</f>
        <v>19.100000000000001</v>
      </c>
      <c r="Y32" s="12">
        <f>[28]Novembro!$D$28</f>
        <v>20.7</v>
      </c>
      <c r="Z32" s="12">
        <f>[28]Novembro!$D$29</f>
        <v>17.5</v>
      </c>
      <c r="AA32" s="12">
        <f>[28]Novembro!$D$30</f>
        <v>18.5</v>
      </c>
      <c r="AB32" s="12">
        <f>[28]Novembro!$D$31</f>
        <v>21.7</v>
      </c>
      <c r="AC32" s="12">
        <f>[28]Novembro!$D$32</f>
        <v>21.2</v>
      </c>
      <c r="AD32" s="12">
        <f>[28]Novembro!$D$33</f>
        <v>21.2</v>
      </c>
      <c r="AE32" s="12">
        <f>[28]Novembro!$D$34</f>
        <v>21.9</v>
      </c>
      <c r="AF32" s="16">
        <f t="shared" si="9"/>
        <v>17.5</v>
      </c>
      <c r="AG32" s="95">
        <f t="shared" si="10"/>
        <v>20.290000000000006</v>
      </c>
      <c r="AI32" s="13" t="s">
        <v>47</v>
      </c>
    </row>
    <row r="33" spans="1:35" s="5" customFormat="1" x14ac:dyDescent="0.2">
      <c r="A33" s="59" t="s">
        <v>12</v>
      </c>
      <c r="B33" s="12">
        <f>[29]Novembro!$D$5</f>
        <v>23.3</v>
      </c>
      <c r="C33" s="12">
        <f>[29]Novembro!$D$6</f>
        <v>21.1</v>
      </c>
      <c r="D33" s="12">
        <f>[29]Novembro!$D$7</f>
        <v>24.8</v>
      </c>
      <c r="E33" s="12">
        <f>[29]Novembro!$D$8</f>
        <v>23.7</v>
      </c>
      <c r="F33" s="12">
        <f>[29]Novembro!$D$9</f>
        <v>23.9</v>
      </c>
      <c r="G33" s="12">
        <f>[29]Novembro!$D$10</f>
        <v>23.6</v>
      </c>
      <c r="H33" s="12">
        <f>[29]Novembro!$D$11</f>
        <v>23.9</v>
      </c>
      <c r="I33" s="12">
        <f>[29]Novembro!$D$12</f>
        <v>25.8</v>
      </c>
      <c r="J33" s="12">
        <f>[29]Novembro!$D$13</f>
        <v>23.6</v>
      </c>
      <c r="K33" s="12">
        <f>[29]Novembro!$D$14</f>
        <v>24</v>
      </c>
      <c r="L33" s="12">
        <f>[29]Novembro!$D$15</f>
        <v>25</v>
      </c>
      <c r="M33" s="12">
        <f>[29]Novembro!$D$16</f>
        <v>27.7</v>
      </c>
      <c r="N33" s="12">
        <f>[29]Novembro!$D$17</f>
        <v>26.5</v>
      </c>
      <c r="O33" s="12">
        <f>[29]Novembro!$D$18</f>
        <v>24.6</v>
      </c>
      <c r="P33" s="12">
        <f>[29]Novembro!$D$19</f>
        <v>24.6</v>
      </c>
      <c r="Q33" s="12">
        <f>[29]Novembro!$D$20</f>
        <v>24.1</v>
      </c>
      <c r="R33" s="12">
        <f>[29]Novembro!$D$21</f>
        <v>24</v>
      </c>
      <c r="S33" s="12">
        <f>[29]Novembro!$D$22</f>
        <v>21.6</v>
      </c>
      <c r="T33" s="12">
        <f>[29]Novembro!$D$23</f>
        <v>20.8</v>
      </c>
      <c r="U33" s="12">
        <f>[29]Novembro!$D$24</f>
        <v>22</v>
      </c>
      <c r="V33" s="12">
        <f>[29]Novembro!$D$25</f>
        <v>24</v>
      </c>
      <c r="W33" s="12">
        <f>[29]Novembro!$D$26</f>
        <v>24.6</v>
      </c>
      <c r="X33" s="12">
        <f>[29]Novembro!$D$27</f>
        <v>21</v>
      </c>
      <c r="Y33" s="12">
        <f>[29]Novembro!$D$28</f>
        <v>23</v>
      </c>
      <c r="Z33" s="12">
        <f>[29]Novembro!$D$29</f>
        <v>21</v>
      </c>
      <c r="AA33" s="12">
        <f>[29]Novembro!$D$30</f>
        <v>22.4</v>
      </c>
      <c r="AB33" s="12">
        <f>[29]Novembro!$D$31</f>
        <v>25.9</v>
      </c>
      <c r="AC33" s="12">
        <f>[29]Novembro!$D$32</f>
        <v>24.9</v>
      </c>
      <c r="AD33" s="12">
        <f>[29]Novembro!$D$33</f>
        <v>22.5</v>
      </c>
      <c r="AE33" s="12">
        <f>[29]Novembro!$D$34</f>
        <v>24.2</v>
      </c>
      <c r="AF33" s="16">
        <f t="shared" si="9"/>
        <v>20.8</v>
      </c>
      <c r="AG33" s="95">
        <f t="shared" si="10"/>
        <v>23.736666666666672</v>
      </c>
      <c r="AI33" s="5" t="s">
        <v>47</v>
      </c>
    </row>
    <row r="34" spans="1:35" x14ac:dyDescent="0.2">
      <c r="A34" s="59" t="s">
        <v>13</v>
      </c>
      <c r="B34" s="12">
        <f>[30]Novembro!$D$5</f>
        <v>23.1</v>
      </c>
      <c r="C34" s="12">
        <f>[30]Novembro!$D$6</f>
        <v>22.3</v>
      </c>
      <c r="D34" s="12">
        <f>[30]Novembro!$D$7</f>
        <v>24.4</v>
      </c>
      <c r="E34" s="12">
        <f>[30]Novembro!$D$8</f>
        <v>22.3</v>
      </c>
      <c r="F34" s="12">
        <f>[30]Novembro!$D$9</f>
        <v>23.1</v>
      </c>
      <c r="G34" s="12">
        <f>[30]Novembro!$D$10</f>
        <v>23.4</v>
      </c>
      <c r="H34" s="12">
        <f>[30]Novembro!$D$11</f>
        <v>22.2</v>
      </c>
      <c r="I34" s="12">
        <f>[30]Novembro!$D$12</f>
        <v>22</v>
      </c>
      <c r="J34" s="12">
        <f>[30]Novembro!$D$13</f>
        <v>22.5</v>
      </c>
      <c r="K34" s="12">
        <f>[30]Novembro!$D$14</f>
        <v>21.3</v>
      </c>
      <c r="L34" s="12">
        <f>[30]Novembro!$D$15</f>
        <v>25.4</v>
      </c>
      <c r="M34" s="12">
        <f>[30]Novembro!$D$16</f>
        <v>25.4</v>
      </c>
      <c r="N34" s="12">
        <f>[30]Novembro!$D$17</f>
        <v>25.5</v>
      </c>
      <c r="O34" s="12">
        <f>[30]Novembro!$D$18</f>
        <v>24</v>
      </c>
      <c r="P34" s="12">
        <f>[30]Novembro!$D$19</f>
        <v>23.9</v>
      </c>
      <c r="Q34" s="12">
        <f>[30]Novembro!$D$20</f>
        <v>23.1</v>
      </c>
      <c r="R34" s="12">
        <f>[30]Novembro!$D$21</f>
        <v>23.3</v>
      </c>
      <c r="S34" s="12">
        <f>[30]Novembro!$D$22</f>
        <v>22.4</v>
      </c>
      <c r="T34" s="12">
        <f>[30]Novembro!$D$23</f>
        <v>20.100000000000001</v>
      </c>
      <c r="U34" s="12">
        <f>[30]Novembro!$D$24</f>
        <v>22.9</v>
      </c>
      <c r="V34" s="12">
        <f>[30]Novembro!$D$25</f>
        <v>23.5</v>
      </c>
      <c r="W34" s="12">
        <f>[30]Novembro!$D$26</f>
        <v>24.4</v>
      </c>
      <c r="X34" s="12">
        <f>[30]Novembro!$D$27</f>
        <v>21.8</v>
      </c>
      <c r="Y34" s="12">
        <f>[30]Novembro!$D$28</f>
        <v>23.4</v>
      </c>
      <c r="Z34" s="12">
        <f>[30]Novembro!$D$29</f>
        <v>22.2</v>
      </c>
      <c r="AA34" s="12">
        <f>[30]Novembro!$D$30</f>
        <v>22.9</v>
      </c>
      <c r="AB34" s="12">
        <f>[30]Novembro!$D$31</f>
        <v>24.9</v>
      </c>
      <c r="AC34" s="12">
        <f>[30]Novembro!$D$32</f>
        <v>24.2</v>
      </c>
      <c r="AD34" s="12">
        <f>[30]Novembro!$D$33</f>
        <v>21.7</v>
      </c>
      <c r="AE34" s="12">
        <f>[30]Novembro!$D$34</f>
        <v>23.3</v>
      </c>
      <c r="AF34" s="16">
        <f t="shared" si="9"/>
        <v>20.100000000000001</v>
      </c>
      <c r="AG34" s="95">
        <f t="shared" si="10"/>
        <v>23.163333333333334</v>
      </c>
      <c r="AI34" t="s">
        <v>47</v>
      </c>
    </row>
    <row r="35" spans="1:35" x14ac:dyDescent="0.2">
      <c r="A35" s="59" t="s">
        <v>173</v>
      </c>
      <c r="B35" s="12">
        <f>[31]Novembro!$D$5</f>
        <v>20.6</v>
      </c>
      <c r="C35" s="12">
        <f>[31]Novembro!$D$6</f>
        <v>20.3</v>
      </c>
      <c r="D35" s="12">
        <f>[31]Novembro!$D$7</f>
        <v>23.2</v>
      </c>
      <c r="E35" s="12">
        <f>[31]Novembro!$D$8</f>
        <v>21.4</v>
      </c>
      <c r="F35" s="12">
        <f>[31]Novembro!$D$9</f>
        <v>23.5</v>
      </c>
      <c r="G35" s="12">
        <f>[31]Novembro!$D$10</f>
        <v>22.5</v>
      </c>
      <c r="H35" s="12">
        <f>[31]Novembro!$D$11</f>
        <v>23</v>
      </c>
      <c r="I35" s="12">
        <f>[31]Novembro!$D$12</f>
        <v>20.9</v>
      </c>
      <c r="J35" s="12">
        <f>[31]Novembro!$D$13</f>
        <v>21.6</v>
      </c>
      <c r="K35" s="12">
        <f>[31]Novembro!$D$14</f>
        <v>22</v>
      </c>
      <c r="L35" s="12">
        <f>[31]Novembro!$D$15</f>
        <v>22.5</v>
      </c>
      <c r="M35" s="12">
        <f>[31]Novembro!$D$16</f>
        <v>24.2</v>
      </c>
      <c r="N35" s="12">
        <f>[31]Novembro!$D$17</f>
        <v>24.4</v>
      </c>
      <c r="O35" s="12">
        <f>[31]Novembro!$D$18</f>
        <v>25.7</v>
      </c>
      <c r="P35" s="12">
        <f>[31]Novembro!$D$19</f>
        <v>24.4</v>
      </c>
      <c r="Q35" s="12">
        <f>[31]Novembro!$D$20</f>
        <v>23.8</v>
      </c>
      <c r="R35" s="12">
        <f>[31]Novembro!$D$21</f>
        <v>23.4</v>
      </c>
      <c r="S35" s="12">
        <f>[31]Novembro!$D$22</f>
        <v>20.2</v>
      </c>
      <c r="T35" s="12">
        <f>[31]Novembro!$D$23</f>
        <v>20.8</v>
      </c>
      <c r="U35" s="12">
        <f>[31]Novembro!$D$24</f>
        <v>21.5</v>
      </c>
      <c r="V35" s="12">
        <f>[31]Novembro!$D$25</f>
        <v>22.8</v>
      </c>
      <c r="W35" s="12">
        <f>[31]Novembro!$D$26</f>
        <v>22.7</v>
      </c>
      <c r="X35" s="12">
        <f>[31]Novembro!$D$27</f>
        <v>23</v>
      </c>
      <c r="Y35" s="12">
        <f>[31]Novembro!$D$28</f>
        <v>22.9</v>
      </c>
      <c r="Z35" s="12">
        <f>[31]Novembro!$D$29</f>
        <v>19</v>
      </c>
      <c r="AA35" s="12">
        <f>[31]Novembro!$D$30</f>
        <v>21.1</v>
      </c>
      <c r="AB35" s="12">
        <f>[31]Novembro!$D$31</f>
        <v>23.4</v>
      </c>
      <c r="AC35" s="12">
        <f>[31]Novembro!$D$32</f>
        <v>22.5</v>
      </c>
      <c r="AD35" s="12">
        <f>[31]Novembro!$D$33</f>
        <v>23.9</v>
      </c>
      <c r="AE35" s="12">
        <f>[31]Novembro!$D$34</f>
        <v>24.3</v>
      </c>
      <c r="AF35" s="16">
        <f t="shared" si="9"/>
        <v>19</v>
      </c>
      <c r="AG35" s="95">
        <f t="shared" si="10"/>
        <v>22.516666666666659</v>
      </c>
    </row>
    <row r="36" spans="1:35" x14ac:dyDescent="0.2">
      <c r="A36" s="59" t="s">
        <v>144</v>
      </c>
      <c r="B36" s="12">
        <f>[32]Novembro!$D$5</f>
        <v>19</v>
      </c>
      <c r="C36" s="12">
        <f>[32]Novembro!$D$6</f>
        <v>18.399999999999999</v>
      </c>
      <c r="D36" s="12">
        <f>[32]Novembro!$D$7</f>
        <v>23</v>
      </c>
      <c r="E36" s="12">
        <f>[32]Novembro!$D$8</f>
        <v>20</v>
      </c>
      <c r="F36" s="12">
        <f>[32]Novembro!$D$9</f>
        <v>19.8</v>
      </c>
      <c r="G36" s="12">
        <f>[32]Novembro!$D$10</f>
        <v>18.8</v>
      </c>
      <c r="H36" s="12">
        <f>[32]Novembro!$D$11</f>
        <v>21.5</v>
      </c>
      <c r="I36" s="12">
        <f>[32]Novembro!$D$12</f>
        <v>19.2</v>
      </c>
      <c r="J36" s="12">
        <f>[32]Novembro!$D$13</f>
        <v>19.3</v>
      </c>
      <c r="K36" s="12">
        <f>[32]Novembro!$D$14</f>
        <v>19.600000000000001</v>
      </c>
      <c r="L36" s="12">
        <f>[32]Novembro!$D$15</f>
        <v>20.9</v>
      </c>
      <c r="M36" s="12">
        <f>[32]Novembro!$D$16</f>
        <v>22.9</v>
      </c>
      <c r="N36" s="12">
        <f>[32]Novembro!$D$17</f>
        <v>23.9</v>
      </c>
      <c r="O36" s="12">
        <f>[32]Novembro!$D$18</f>
        <v>21.8</v>
      </c>
      <c r="P36" s="12">
        <f>[32]Novembro!$D$19</f>
        <v>21.7</v>
      </c>
      <c r="Q36" s="12">
        <f>[32]Novembro!$D$20</f>
        <v>22.1</v>
      </c>
      <c r="R36" s="12">
        <f>[32]Novembro!$D$21</f>
        <v>21.2</v>
      </c>
      <c r="S36" s="12">
        <f>[32]Novembro!$D$22</f>
        <v>18.399999999999999</v>
      </c>
      <c r="T36" s="12">
        <f>[32]Novembro!$D$23</f>
        <v>18.5</v>
      </c>
      <c r="U36" s="12">
        <f>[32]Novembro!$D$24</f>
        <v>17.899999999999999</v>
      </c>
      <c r="V36" s="12">
        <f>[32]Novembro!$D$25</f>
        <v>18.600000000000001</v>
      </c>
      <c r="W36" s="12">
        <f>[32]Novembro!$D$26</f>
        <v>21.1</v>
      </c>
      <c r="X36" s="12">
        <f>[32]Novembro!$D$27</f>
        <v>21.2</v>
      </c>
      <c r="Y36" s="12">
        <f>[32]Novembro!$D$28</f>
        <v>21</v>
      </c>
      <c r="Z36" s="12">
        <f>[32]Novembro!$D$29</f>
        <v>17.899999999999999</v>
      </c>
      <c r="AA36" s="12">
        <f>[32]Novembro!$D$30</f>
        <v>20.8</v>
      </c>
      <c r="AB36" s="12">
        <f>[32]Novembro!$D$31</f>
        <v>20.2</v>
      </c>
      <c r="AC36" s="12">
        <f>[32]Novembro!$D$32</f>
        <v>21.7</v>
      </c>
      <c r="AD36" s="12">
        <f>[32]Novembro!$D$33</f>
        <v>21.7</v>
      </c>
      <c r="AE36" s="12">
        <f>[32]Novembro!$D$34</f>
        <v>21.9</v>
      </c>
      <c r="AF36" s="16">
        <f t="shared" si="9"/>
        <v>17.899999999999999</v>
      </c>
      <c r="AG36" s="95">
        <f t="shared" si="10"/>
        <v>20.466666666666672</v>
      </c>
      <c r="AI36" t="s">
        <v>47</v>
      </c>
    </row>
    <row r="37" spans="1:35" x14ac:dyDescent="0.2">
      <c r="A37" s="59" t="s">
        <v>14</v>
      </c>
      <c r="B37" s="12">
        <f>[33]Novembro!$D$5</f>
        <v>21.3</v>
      </c>
      <c r="C37" s="12">
        <f>[33]Novembro!$D$6</f>
        <v>21.7</v>
      </c>
      <c r="D37" s="12">
        <f>[33]Novembro!$D$7</f>
        <v>22.2</v>
      </c>
      <c r="E37" s="12">
        <f>[33]Novembro!$D$8</f>
        <v>21.8</v>
      </c>
      <c r="F37" s="12">
        <f>[33]Novembro!$D$9</f>
        <v>21.8</v>
      </c>
      <c r="G37" s="12">
        <f>[33]Novembro!$D$10</f>
        <v>21.4</v>
      </c>
      <c r="H37" s="12">
        <f>[33]Novembro!$D$11</f>
        <v>21.7</v>
      </c>
      <c r="I37" s="12">
        <f>[33]Novembro!$D$12</f>
        <v>19.899999999999999</v>
      </c>
      <c r="J37" s="12">
        <f>[33]Novembro!$D$13</f>
        <v>19.399999999999999</v>
      </c>
      <c r="K37" s="12">
        <f>[33]Novembro!$D$14</f>
        <v>21.8</v>
      </c>
      <c r="L37" s="12">
        <f>[33]Novembro!$D$15</f>
        <v>23</v>
      </c>
      <c r="M37" s="12">
        <f>[33]Novembro!$D$16</f>
        <v>20.8</v>
      </c>
      <c r="N37" s="12">
        <f>[33]Novembro!$D$17</f>
        <v>23.7</v>
      </c>
      <c r="O37" s="12">
        <f>[33]Novembro!$D$18</f>
        <v>24</v>
      </c>
      <c r="P37" s="12">
        <f>[33]Novembro!$D$19</f>
        <v>22.3</v>
      </c>
      <c r="Q37" s="12">
        <f>[33]Novembro!$D$20</f>
        <v>24</v>
      </c>
      <c r="R37" s="12">
        <f>[33]Novembro!$D$21</f>
        <v>22.1</v>
      </c>
      <c r="S37" s="12">
        <f>[33]Novembro!$D$22</f>
        <v>22.2</v>
      </c>
      <c r="T37" s="12">
        <f>[33]Novembro!$D$23</f>
        <v>22.2</v>
      </c>
      <c r="U37" s="12">
        <f>[33]Novembro!$D$24</f>
        <v>20.8</v>
      </c>
      <c r="V37" s="12">
        <f>[33]Novembro!$D$25</f>
        <v>22.9</v>
      </c>
      <c r="W37" s="12">
        <f>[33]Novembro!$D$26</f>
        <v>23.6</v>
      </c>
      <c r="X37" s="12">
        <f>[33]Novembro!$D$27</f>
        <v>22.2</v>
      </c>
      <c r="Y37" s="12">
        <f>[33]Novembro!$D$28</f>
        <v>22</v>
      </c>
      <c r="Z37" s="12">
        <f>[33]Novembro!$D$29</f>
        <v>22.6</v>
      </c>
      <c r="AA37" s="12">
        <f>[33]Novembro!$D$30</f>
        <v>21.9</v>
      </c>
      <c r="AB37" s="12">
        <f>[33]Novembro!$D$31</f>
        <v>22.2</v>
      </c>
      <c r="AC37" s="12">
        <f>[33]Novembro!$D$32</f>
        <v>22.8</v>
      </c>
      <c r="AD37" s="12">
        <f>[33]Novembro!$D$33</f>
        <v>22.3</v>
      </c>
      <c r="AE37" s="12">
        <f>[33]Novembro!$D$34</f>
        <v>22.6</v>
      </c>
      <c r="AF37" s="16">
        <f t="shared" si="9"/>
        <v>19.399999999999999</v>
      </c>
      <c r="AG37" s="95">
        <f t="shared" si="10"/>
        <v>22.106666666666666</v>
      </c>
    </row>
    <row r="38" spans="1:35" x14ac:dyDescent="0.2">
      <c r="A38" s="59" t="s">
        <v>174</v>
      </c>
      <c r="B38" s="12">
        <f>[34]Novembro!$D$5</f>
        <v>23.1</v>
      </c>
      <c r="C38" s="12">
        <f>[34]Novembro!$D$6</f>
        <v>22.4</v>
      </c>
      <c r="D38" s="12">
        <f>[34]Novembro!$D$7</f>
        <v>24.1</v>
      </c>
      <c r="E38" s="12">
        <f>[34]Novembro!$D$8</f>
        <v>23.1</v>
      </c>
      <c r="F38" s="12">
        <f>[34]Novembro!$D$9</f>
        <v>23.4</v>
      </c>
      <c r="G38" s="12">
        <f>[34]Novembro!$D$10</f>
        <v>23.5</v>
      </c>
      <c r="H38" s="12">
        <f>[34]Novembro!$D$11</f>
        <v>23.9</v>
      </c>
      <c r="I38" s="12">
        <f>[34]Novembro!$D$12</f>
        <v>23.8</v>
      </c>
      <c r="J38" s="12">
        <f>[34]Novembro!$D$13</f>
        <v>24.7</v>
      </c>
      <c r="K38" s="12">
        <f>[34]Novembro!$D$14</f>
        <v>23.5</v>
      </c>
      <c r="L38" s="12">
        <f>[34]Novembro!$D$15</f>
        <v>24.5</v>
      </c>
      <c r="M38" s="12">
        <f>[34]Novembro!$D$16</f>
        <v>24.2</v>
      </c>
      <c r="N38" s="12">
        <f>[34]Novembro!$D$17</f>
        <v>25</v>
      </c>
      <c r="O38" s="12">
        <f>[34]Novembro!$D$18</f>
        <v>25.3</v>
      </c>
      <c r="P38" s="12">
        <f>[34]Novembro!$D$19</f>
        <v>25.2</v>
      </c>
      <c r="Q38" s="12">
        <f>[34]Novembro!$D$20</f>
        <v>24.9</v>
      </c>
      <c r="R38" s="12">
        <f>[34]Novembro!$D$21</f>
        <v>24.7</v>
      </c>
      <c r="S38" s="12">
        <f>[34]Novembro!$D$22</f>
        <v>25.8</v>
      </c>
      <c r="T38" s="12">
        <f>[34]Novembro!$D$23</f>
        <v>24.5</v>
      </c>
      <c r="U38" s="12">
        <f>[34]Novembro!$D$24</f>
        <v>24</v>
      </c>
      <c r="V38" s="12">
        <f>[34]Novembro!$D$25</f>
        <v>24.7</v>
      </c>
      <c r="W38" s="12">
        <f>[34]Novembro!$D$26</f>
        <v>24.1</v>
      </c>
      <c r="X38" s="12">
        <f>[34]Novembro!$D$27</f>
        <v>24.6</v>
      </c>
      <c r="Y38" s="12">
        <f>[34]Novembro!$D$28</f>
        <v>24</v>
      </c>
      <c r="Z38" s="12">
        <f>[34]Novembro!$D$29</f>
        <v>25.1</v>
      </c>
      <c r="AA38" s="12">
        <f>[34]Novembro!$D$30</f>
        <v>24.9</v>
      </c>
      <c r="AB38" s="12">
        <f>[34]Novembro!$D$31</f>
        <v>24.5</v>
      </c>
      <c r="AC38" s="12">
        <f>[34]Novembro!$D$32</f>
        <v>24</v>
      </c>
      <c r="AD38" s="12">
        <f>[34]Novembro!$D$33</f>
        <v>24.4</v>
      </c>
      <c r="AE38" s="12">
        <f>[34]Novembro!$D$34</f>
        <v>24.5</v>
      </c>
      <c r="AF38" s="16">
        <f t="shared" si="9"/>
        <v>22.4</v>
      </c>
      <c r="AG38" s="95">
        <f t="shared" si="10"/>
        <v>24.279999999999998</v>
      </c>
      <c r="AI38" t="s">
        <v>47</v>
      </c>
    </row>
    <row r="39" spans="1:35" x14ac:dyDescent="0.2">
      <c r="A39" s="59" t="s">
        <v>15</v>
      </c>
      <c r="B39" s="12">
        <f>[35]Novembro!$D$5</f>
        <v>17.7</v>
      </c>
      <c r="C39" s="12">
        <f>[35]Novembro!$D$6</f>
        <v>17.5</v>
      </c>
      <c r="D39" s="12">
        <f>[35]Novembro!$D$7</f>
        <v>21.1</v>
      </c>
      <c r="E39" s="12">
        <f>[35]Novembro!$D$8</f>
        <v>18.399999999999999</v>
      </c>
      <c r="F39" s="12">
        <f>[35]Novembro!$D$9</f>
        <v>19.8</v>
      </c>
      <c r="G39" s="12">
        <f>[35]Novembro!$D$10</f>
        <v>20.3</v>
      </c>
      <c r="H39" s="12">
        <f>[35]Novembro!$D$11</f>
        <v>20.3</v>
      </c>
      <c r="I39" s="12">
        <f>[35]Novembro!$D$12</f>
        <v>19.2</v>
      </c>
      <c r="J39" s="12">
        <f>[35]Novembro!$D$13</f>
        <v>18</v>
      </c>
      <c r="K39" s="12">
        <f>[35]Novembro!$D$14</f>
        <v>18</v>
      </c>
      <c r="L39" s="12">
        <f>[35]Novembro!$D$15</f>
        <v>19</v>
      </c>
      <c r="M39" s="12">
        <f>[35]Novembro!$D$16</f>
        <v>21.5</v>
      </c>
      <c r="N39" s="12">
        <f>[35]Novembro!$D$17</f>
        <v>22</v>
      </c>
      <c r="O39" s="12">
        <f>[35]Novembro!$D$18</f>
        <v>20.2</v>
      </c>
      <c r="P39" s="12">
        <f>[35]Novembro!$D$19</f>
        <v>20.3</v>
      </c>
      <c r="Q39" s="12">
        <f>[35]Novembro!$D$20</f>
        <v>20.2</v>
      </c>
      <c r="R39" s="12">
        <f>[35]Novembro!$D$21</f>
        <v>19.600000000000001</v>
      </c>
      <c r="S39" s="12">
        <f>[35]Novembro!$D$22</f>
        <v>16.2</v>
      </c>
      <c r="T39" s="12">
        <f>[35]Novembro!$D$23</f>
        <v>17.100000000000001</v>
      </c>
      <c r="U39" s="12">
        <f>[35]Novembro!$D$24</f>
        <v>17.3</v>
      </c>
      <c r="V39" s="12">
        <f>[35]Novembro!$D$25</f>
        <v>18.2</v>
      </c>
      <c r="W39" s="12">
        <f>[35]Novembro!$D$26</f>
        <v>18.5</v>
      </c>
      <c r="X39" s="12">
        <f>[35]Novembro!$D$27</f>
        <v>18.3</v>
      </c>
      <c r="Y39" s="12">
        <f>[35]Novembro!$D$28</f>
        <v>18.399999999999999</v>
      </c>
      <c r="Z39" s="12">
        <f>[35]Novembro!$D$29</f>
        <v>17.100000000000001</v>
      </c>
      <c r="AA39" s="12">
        <f>[35]Novembro!$D$30</f>
        <v>18.8</v>
      </c>
      <c r="AB39" s="12">
        <f>[35]Novembro!$D$31</f>
        <v>20.3</v>
      </c>
      <c r="AC39" s="12">
        <f>[35]Novembro!$D$32</f>
        <v>20.6</v>
      </c>
      <c r="AD39" s="12">
        <f>[35]Novembro!$D$33</f>
        <v>19.8</v>
      </c>
      <c r="AE39" s="12">
        <f>[35]Novembro!$D$34</f>
        <v>21.4</v>
      </c>
      <c r="AF39" s="16">
        <f t="shared" si="9"/>
        <v>16.2</v>
      </c>
      <c r="AG39" s="95">
        <f t="shared" si="10"/>
        <v>19.170000000000002</v>
      </c>
      <c r="AH39" s="13" t="s">
        <v>47</v>
      </c>
      <c r="AI39" s="13" t="s">
        <v>47</v>
      </c>
    </row>
    <row r="40" spans="1:35" x14ac:dyDescent="0.2">
      <c r="A40" s="59" t="s">
        <v>16</v>
      </c>
      <c r="B40" s="12">
        <f>[36]Novembro!$D$5</f>
        <v>25.3</v>
      </c>
      <c r="C40" s="12">
        <f>[36]Novembro!$D$6</f>
        <v>22.7</v>
      </c>
      <c r="D40" s="12">
        <f>[36]Novembro!$D$7</f>
        <v>24.4</v>
      </c>
      <c r="E40" s="12">
        <f>[36]Novembro!$D$8</f>
        <v>21.5</v>
      </c>
      <c r="F40" s="12">
        <f>[36]Novembro!$D$9</f>
        <v>23.2</v>
      </c>
      <c r="G40" s="12">
        <f>[36]Novembro!$D$10</f>
        <v>22.9</v>
      </c>
      <c r="H40" s="12">
        <f>[36]Novembro!$D$11</f>
        <v>21.4</v>
      </c>
      <c r="I40" s="12">
        <f>[36]Novembro!$D$12</f>
        <v>22.2</v>
      </c>
      <c r="J40" s="12">
        <f>[36]Novembro!$D$13</f>
        <v>21.8</v>
      </c>
      <c r="K40" s="12">
        <f>[36]Novembro!$D$14</f>
        <v>21.7</v>
      </c>
      <c r="L40" s="12">
        <f>[36]Novembro!$D$15</f>
        <v>24.2</v>
      </c>
      <c r="M40" s="12">
        <f>[36]Novembro!$D$16</f>
        <v>26.2</v>
      </c>
      <c r="N40" s="12">
        <f>[36]Novembro!$D$17</f>
        <v>27.2</v>
      </c>
      <c r="O40" s="12">
        <f>[36]Novembro!$D$18</f>
        <v>23.3</v>
      </c>
      <c r="P40" s="12">
        <f>[36]Novembro!$D$19</f>
        <v>21</v>
      </c>
      <c r="Q40" s="12">
        <f>[36]Novembro!$D$20</f>
        <v>23.7</v>
      </c>
      <c r="R40" s="12">
        <f>[36]Novembro!$D$21</f>
        <v>23.5</v>
      </c>
      <c r="S40" s="12">
        <f>[36]Novembro!$D$22</f>
        <v>18.8</v>
      </c>
      <c r="T40" s="12">
        <f>[36]Novembro!$D$23</f>
        <v>19.7</v>
      </c>
      <c r="U40" s="12">
        <f>[36]Novembro!$D$24</f>
        <v>20.2</v>
      </c>
      <c r="V40" s="12">
        <f>[36]Novembro!$D$25</f>
        <v>21.9</v>
      </c>
      <c r="W40" s="12">
        <f>[36]Novembro!$D$26</f>
        <v>24.4</v>
      </c>
      <c r="X40" s="12">
        <f>[36]Novembro!$D$27</f>
        <v>20.7</v>
      </c>
      <c r="Y40" s="12">
        <f>[36]Novembro!$D$28</f>
        <v>21</v>
      </c>
      <c r="Z40" s="12">
        <f>[36]Novembro!$D$29</f>
        <v>20.399999999999999</v>
      </c>
      <c r="AA40" s="12">
        <f>[36]Novembro!$D$30</f>
        <v>21.3</v>
      </c>
      <c r="AB40" s="12">
        <f>[36]Novembro!$D$31</f>
        <v>25.4</v>
      </c>
      <c r="AC40" s="12">
        <f>[36]Novembro!$D$32</f>
        <v>22.3</v>
      </c>
      <c r="AD40" s="12">
        <f>[36]Novembro!$D$33</f>
        <v>22.1</v>
      </c>
      <c r="AE40" s="12">
        <f>[36]Novembro!$D$34</f>
        <v>23.6</v>
      </c>
      <c r="AF40" s="16">
        <f t="shared" si="9"/>
        <v>18.8</v>
      </c>
      <c r="AG40" s="95">
        <f t="shared" si="10"/>
        <v>22.599999999999998</v>
      </c>
      <c r="AI40" t="s">
        <v>47</v>
      </c>
    </row>
    <row r="41" spans="1:35" x14ac:dyDescent="0.2">
      <c r="A41" s="59" t="s">
        <v>175</v>
      </c>
      <c r="B41" s="12">
        <f>[37]Novembro!$D$5</f>
        <v>19.600000000000001</v>
      </c>
      <c r="C41" s="12">
        <f>[37]Novembro!$D$6</f>
        <v>19.100000000000001</v>
      </c>
      <c r="D41" s="12">
        <f>[37]Novembro!$D$7</f>
        <v>21.9</v>
      </c>
      <c r="E41" s="12">
        <f>[37]Novembro!$D$8</f>
        <v>20.9</v>
      </c>
      <c r="F41" s="12">
        <f>[37]Novembro!$D$9</f>
        <v>22.3</v>
      </c>
      <c r="G41" s="12">
        <f>[37]Novembro!$D$10</f>
        <v>20.399999999999999</v>
      </c>
      <c r="H41" s="12">
        <f>[37]Novembro!$D$11</f>
        <v>21.7</v>
      </c>
      <c r="I41" s="12">
        <f>[37]Novembro!$D$12</f>
        <v>20.399999999999999</v>
      </c>
      <c r="J41" s="12">
        <f>[37]Novembro!$D$13</f>
        <v>19.3</v>
      </c>
      <c r="K41" s="12">
        <f>[37]Novembro!$D$14</f>
        <v>20.399999999999999</v>
      </c>
      <c r="L41" s="12">
        <f>[37]Novembro!$D$15</f>
        <v>20.7</v>
      </c>
      <c r="M41" s="12">
        <f>[37]Novembro!$D$16</f>
        <v>23.4</v>
      </c>
      <c r="N41" s="12">
        <f>[37]Novembro!$D$17</f>
        <v>22</v>
      </c>
      <c r="O41" s="12">
        <f>[37]Novembro!$D$18</f>
        <v>22</v>
      </c>
      <c r="P41" s="12">
        <f>[37]Novembro!$D$19</f>
        <v>22.4</v>
      </c>
      <c r="Q41" s="12">
        <f>[37]Novembro!$D$20</f>
        <v>20.8</v>
      </c>
      <c r="R41" s="12">
        <f>[37]Novembro!$D$21</f>
        <v>21</v>
      </c>
      <c r="S41" s="12">
        <f>[37]Novembro!$D$22</f>
        <v>19.100000000000001</v>
      </c>
      <c r="T41" s="12">
        <f>[37]Novembro!$D$23</f>
        <v>18.7</v>
      </c>
      <c r="U41" s="12">
        <f>[37]Novembro!$D$24</f>
        <v>20.399999999999999</v>
      </c>
      <c r="V41" s="12">
        <f>[37]Novembro!$D$25</f>
        <v>22.3</v>
      </c>
      <c r="W41" s="12">
        <f>[37]Novembro!$D$26</f>
        <v>21.9</v>
      </c>
      <c r="X41" s="12">
        <f>[37]Novembro!$D$27</f>
        <v>21.6</v>
      </c>
      <c r="Y41" s="12">
        <f>[37]Novembro!$D$28</f>
        <v>20.9</v>
      </c>
      <c r="Z41" s="12">
        <f>[37]Novembro!$D$29</f>
        <v>18.7</v>
      </c>
      <c r="AA41" s="12">
        <f>[37]Novembro!$D$30</f>
        <v>19.899999999999999</v>
      </c>
      <c r="AB41" s="12">
        <f>[37]Novembro!$D$31</f>
        <v>22.1</v>
      </c>
      <c r="AC41" s="12">
        <f>[37]Novembro!$D$32</f>
        <v>21</v>
      </c>
      <c r="AD41" s="12">
        <f>[37]Novembro!$D$33</f>
        <v>21.3</v>
      </c>
      <c r="AE41" s="12">
        <f>[37]Novembro!$D$34</f>
        <v>21.8</v>
      </c>
      <c r="AF41" s="16">
        <f t="shared" si="9"/>
        <v>18.7</v>
      </c>
      <c r="AG41" s="95">
        <f t="shared" si="10"/>
        <v>20.93333333333333</v>
      </c>
    </row>
    <row r="42" spans="1:35" x14ac:dyDescent="0.2">
      <c r="A42" s="59" t="s">
        <v>17</v>
      </c>
      <c r="B42" s="12">
        <f>[38]Novembro!$D$5</f>
        <v>19.3</v>
      </c>
      <c r="C42" s="12">
        <f>[38]Novembro!$D$6</f>
        <v>18</v>
      </c>
      <c r="D42" s="12">
        <f>[38]Novembro!$D$7</f>
        <v>21.5</v>
      </c>
      <c r="E42" s="12">
        <f>[38]Novembro!$D$8</f>
        <v>19.8</v>
      </c>
      <c r="F42" s="12">
        <f>[38]Novembro!$D$9</f>
        <v>21.3</v>
      </c>
      <c r="G42" s="12">
        <f>[38]Novembro!$D$10</f>
        <v>21</v>
      </c>
      <c r="H42" s="12">
        <f>[38]Novembro!$D$11</f>
        <v>21.9</v>
      </c>
      <c r="I42" s="12">
        <f>[38]Novembro!$D$12</f>
        <v>20.399999999999999</v>
      </c>
      <c r="J42" s="12">
        <f>[38]Novembro!$D$13</f>
        <v>19.899999999999999</v>
      </c>
      <c r="K42" s="12">
        <f>[38]Novembro!$D$14</f>
        <v>19.7</v>
      </c>
      <c r="L42" s="12">
        <f>[38]Novembro!$D$15</f>
        <v>20.2</v>
      </c>
      <c r="M42" s="12">
        <f>[38]Novembro!$D$16</f>
        <v>22.5</v>
      </c>
      <c r="N42" s="12">
        <f>[38]Novembro!$D$17</f>
        <v>22.1</v>
      </c>
      <c r="O42" s="12">
        <f>[38]Novembro!$D$18</f>
        <v>23.3</v>
      </c>
      <c r="P42" s="12">
        <f>[38]Novembro!$D$19</f>
        <v>22.8</v>
      </c>
      <c r="Q42" s="12">
        <f>[38]Novembro!$D$20</f>
        <v>22.5</v>
      </c>
      <c r="R42" s="12">
        <f>[38]Novembro!$D$21</f>
        <v>21.3</v>
      </c>
      <c r="S42" s="12">
        <f>[38]Novembro!$D$22</f>
        <v>18.100000000000001</v>
      </c>
      <c r="T42" s="12">
        <f>[38]Novembro!$D$23</f>
        <v>18.899999999999999</v>
      </c>
      <c r="U42" s="12">
        <f>[38]Novembro!$D$24</f>
        <v>19.3</v>
      </c>
      <c r="V42" s="12">
        <f>[38]Novembro!$D$25</f>
        <v>20.399999999999999</v>
      </c>
      <c r="W42" s="12">
        <f>[38]Novembro!$D$26</f>
        <v>19</v>
      </c>
      <c r="X42" s="12">
        <f>[38]Novembro!$D$27</f>
        <v>20.100000000000001</v>
      </c>
      <c r="Y42" s="12">
        <f>[38]Novembro!$D$28</f>
        <v>20.8</v>
      </c>
      <c r="Z42" s="12">
        <f>[38]Novembro!$D$29</f>
        <v>16.5</v>
      </c>
      <c r="AA42" s="12">
        <f>[38]Novembro!$D$30</f>
        <v>18.2</v>
      </c>
      <c r="AB42" s="12">
        <f>[38]Novembro!$D$31</f>
        <v>21.8</v>
      </c>
      <c r="AC42" s="12">
        <f>[38]Novembro!$D$32</f>
        <v>21.7</v>
      </c>
      <c r="AD42" s="12">
        <f>[38]Novembro!$D$33</f>
        <v>20.7</v>
      </c>
      <c r="AE42" s="12">
        <f>[38]Novembro!$D$34</f>
        <v>21.7</v>
      </c>
      <c r="AF42" s="16">
        <f>MIN(B42:AE42)</f>
        <v>16.5</v>
      </c>
      <c r="AG42" s="95">
        <f>AVERAGE(B42:AE42)</f>
        <v>20.490000000000006</v>
      </c>
      <c r="AI42" s="13" t="s">
        <v>47</v>
      </c>
    </row>
    <row r="43" spans="1:35" x14ac:dyDescent="0.2">
      <c r="A43" s="59" t="s">
        <v>157</v>
      </c>
      <c r="B43" s="12">
        <f>[39]Novembro!$D$5</f>
        <v>19.5</v>
      </c>
      <c r="C43" s="12">
        <f>[39]Novembro!$D$6</f>
        <v>17.899999999999999</v>
      </c>
      <c r="D43" s="12">
        <f>[39]Novembro!$D$7</f>
        <v>21</v>
      </c>
      <c r="E43" s="12">
        <f>[39]Novembro!$D$8</f>
        <v>20.399999999999999</v>
      </c>
      <c r="F43" s="12">
        <f>[39]Novembro!$D$9</f>
        <v>20.399999999999999</v>
      </c>
      <c r="G43" s="12">
        <f>[39]Novembro!$D$10</f>
        <v>19.7</v>
      </c>
      <c r="H43" s="12">
        <f>[39]Novembro!$D$11</f>
        <v>22.4</v>
      </c>
      <c r="I43" s="12">
        <f>[39]Novembro!$D$12</f>
        <v>19.399999999999999</v>
      </c>
      <c r="J43" s="12">
        <f>[39]Novembro!$D$13</f>
        <v>20.2</v>
      </c>
      <c r="K43" s="12">
        <f>[39]Novembro!$D$14</f>
        <v>20.3</v>
      </c>
      <c r="L43" s="12">
        <f>[39]Novembro!$D$15</f>
        <v>20.7</v>
      </c>
      <c r="M43" s="12">
        <f>[39]Novembro!$D$16</f>
        <v>20.9</v>
      </c>
      <c r="N43" s="12">
        <f>[39]Novembro!$D$17</f>
        <v>19.3</v>
      </c>
      <c r="O43" s="12">
        <f>[39]Novembro!$D$18</f>
        <v>22</v>
      </c>
      <c r="P43" s="12">
        <f>[39]Novembro!$D$19</f>
        <v>21.4</v>
      </c>
      <c r="Q43" s="12">
        <f>[39]Novembro!$D$20</f>
        <v>20.3</v>
      </c>
      <c r="R43" s="12">
        <f>[39]Novembro!$D$21</f>
        <v>21.3</v>
      </c>
      <c r="S43" s="12">
        <f>[39]Novembro!$D$22</f>
        <v>19.100000000000001</v>
      </c>
      <c r="T43" s="12">
        <f>[39]Novembro!$D$23</f>
        <v>18.8</v>
      </c>
      <c r="U43" s="12">
        <f>[39]Novembro!$D$24</f>
        <v>19.5</v>
      </c>
      <c r="V43" s="12">
        <f>[39]Novembro!$D$25</f>
        <v>19</v>
      </c>
      <c r="W43" s="12">
        <f>[39]Novembro!$D$26</f>
        <v>21</v>
      </c>
      <c r="X43" s="12">
        <f>[39]Novembro!$D$27</f>
        <v>21.5</v>
      </c>
      <c r="Y43" s="12">
        <f>[39]Novembro!$D$28</f>
        <v>21.4</v>
      </c>
      <c r="Z43" s="12">
        <f>[39]Novembro!$D$29</f>
        <v>17.8</v>
      </c>
      <c r="AA43" s="12">
        <f>[39]Novembro!$D$30</f>
        <v>19.3</v>
      </c>
      <c r="AB43" s="12">
        <f>[39]Novembro!$D$31</f>
        <v>20</v>
      </c>
      <c r="AC43" s="12">
        <f>[39]Novembro!$D$32</f>
        <v>22.4</v>
      </c>
      <c r="AD43" s="12">
        <f>[39]Novembro!$D$33</f>
        <v>21.4</v>
      </c>
      <c r="AE43" s="12">
        <f>[39]Novembro!$D$34</f>
        <v>21.8</v>
      </c>
      <c r="AF43" s="16">
        <f t="shared" si="9"/>
        <v>17.8</v>
      </c>
      <c r="AG43" s="95">
        <f t="shared" si="10"/>
        <v>20.336666666666662</v>
      </c>
      <c r="AI43" s="13" t="s">
        <v>47</v>
      </c>
    </row>
    <row r="44" spans="1:35" x14ac:dyDescent="0.2">
      <c r="A44" s="59" t="s">
        <v>18</v>
      </c>
      <c r="B44" s="12" t="str">
        <f>[40]Novembro!$D$5</f>
        <v>*</v>
      </c>
      <c r="C44" s="12" t="str">
        <f>[40]Novembro!$D$6</f>
        <v>*</v>
      </c>
      <c r="D44" s="12" t="str">
        <f>[40]Novembro!$D$7</f>
        <v>*</v>
      </c>
      <c r="E44" s="12" t="str">
        <f>[40]Novembro!$D$8</f>
        <v>*</v>
      </c>
      <c r="F44" s="12" t="str">
        <f>[40]Novembro!$D$9</f>
        <v>*</v>
      </c>
      <c r="G44" s="12">
        <f>[40]Novembro!$D$10</f>
        <v>26.9</v>
      </c>
      <c r="H44" s="12" t="str">
        <f>[40]Novembro!$D$11</f>
        <v>*</v>
      </c>
      <c r="I44" s="12" t="str">
        <f>[40]Novembro!$D$12</f>
        <v>*</v>
      </c>
      <c r="J44" s="12" t="str">
        <f>[40]Novembro!$D$13</f>
        <v>*</v>
      </c>
      <c r="K44" s="12">
        <f>[40]Novembro!$D$14</f>
        <v>22.9</v>
      </c>
      <c r="L44" s="12">
        <f>[40]Novembro!$D$15</f>
        <v>28.5</v>
      </c>
      <c r="M44" s="12">
        <f>[40]Novembro!$D$16</f>
        <v>27.6</v>
      </c>
      <c r="N44" s="12">
        <f>[40]Novembro!$D$17</f>
        <v>29.7</v>
      </c>
      <c r="O44" s="12">
        <f>[40]Novembro!$D$18</f>
        <v>27.4</v>
      </c>
      <c r="P44" s="12">
        <f>[40]Novembro!$D$19</f>
        <v>28.3</v>
      </c>
      <c r="Q44" s="12" t="str">
        <f>[40]Novembro!$D$20</f>
        <v>*</v>
      </c>
      <c r="R44" s="12" t="str">
        <f>[40]Novembro!$D$21</f>
        <v>*</v>
      </c>
      <c r="S44" s="12" t="str">
        <f>[40]Novembro!$D$22</f>
        <v>*</v>
      </c>
      <c r="T44" s="12" t="str">
        <f>[40]Novembro!$D$23</f>
        <v>*</v>
      </c>
      <c r="U44" s="12" t="str">
        <f>[40]Novembro!$D$24</f>
        <v>*</v>
      </c>
      <c r="V44" s="12">
        <f>[40]Novembro!$D$25</f>
        <v>23.2</v>
      </c>
      <c r="W44" s="12">
        <f>[40]Novembro!$D$26</f>
        <v>21</v>
      </c>
      <c r="X44" s="12">
        <f>[40]Novembro!$D$27</f>
        <v>19.7</v>
      </c>
      <c r="Y44" s="12">
        <f>[40]Novembro!$D$28</f>
        <v>20.2</v>
      </c>
      <c r="Z44" s="12">
        <f>[40]Novembro!$D$29</f>
        <v>18.7</v>
      </c>
      <c r="AA44" s="12">
        <f>[40]Novembro!$D$30</f>
        <v>21.1</v>
      </c>
      <c r="AB44" s="12">
        <f>[40]Novembro!$D$31</f>
        <v>21.2</v>
      </c>
      <c r="AC44" s="12">
        <f>[40]Novembro!$D$32</f>
        <v>21.4</v>
      </c>
      <c r="AD44" s="12">
        <f>[40]Novembro!$D$33</f>
        <v>20.2</v>
      </c>
      <c r="AE44" s="12">
        <f>[40]Novembro!$D$34</f>
        <v>20.3</v>
      </c>
      <c r="AF44" s="16">
        <f>MIN(B44:AE44)</f>
        <v>18.7</v>
      </c>
      <c r="AG44" s="95">
        <f>AVERAGE(B44:AE44)</f>
        <v>23.429411764705879</v>
      </c>
      <c r="AI44" s="13" t="s">
        <v>47</v>
      </c>
    </row>
    <row r="45" spans="1:35" x14ac:dyDescent="0.2">
      <c r="A45" s="59" t="s">
        <v>162</v>
      </c>
      <c r="B45" s="12">
        <f>[41]Novembro!$D$5</f>
        <v>20.3</v>
      </c>
      <c r="C45" s="12">
        <f>[41]Novembro!$D$6</f>
        <v>21.7</v>
      </c>
      <c r="D45" s="12">
        <f>[41]Novembro!$D$7</f>
        <v>22.9</v>
      </c>
      <c r="E45" s="12">
        <f>[41]Novembro!$D$8</f>
        <v>19.7</v>
      </c>
      <c r="F45" s="12">
        <f>[41]Novembro!$D$9</f>
        <v>21.8</v>
      </c>
      <c r="G45" s="12">
        <f>[41]Novembro!$D$10</f>
        <v>20.5</v>
      </c>
      <c r="H45" s="12">
        <f>[41]Novembro!$D$11</f>
        <v>21.8</v>
      </c>
      <c r="I45" s="12">
        <f>[41]Novembro!$D$12</f>
        <v>20.2</v>
      </c>
      <c r="J45" s="12">
        <f>[41]Novembro!$D$13</f>
        <v>19.8</v>
      </c>
      <c r="K45" s="12">
        <f>[41]Novembro!$D$14</f>
        <v>21.1</v>
      </c>
      <c r="L45" s="12">
        <f>[41]Novembro!$D$15</f>
        <v>22.1</v>
      </c>
      <c r="M45" s="12">
        <f>[41]Novembro!$D$16</f>
        <v>22.1</v>
      </c>
      <c r="N45" s="12">
        <f>[41]Novembro!$D$17</f>
        <v>22.3</v>
      </c>
      <c r="O45" s="12">
        <f>[41]Novembro!$D$18</f>
        <v>23.3</v>
      </c>
      <c r="P45" s="12">
        <f>[41]Novembro!$D$19</f>
        <v>22.4</v>
      </c>
      <c r="Q45" s="12">
        <f>[41]Novembro!$D$20</f>
        <v>22.2</v>
      </c>
      <c r="R45" s="12">
        <f>[41]Novembro!$D$21</f>
        <v>21.4</v>
      </c>
      <c r="S45" s="12">
        <f>[41]Novembro!$D$22</f>
        <v>22.7</v>
      </c>
      <c r="T45" s="12">
        <f>[41]Novembro!$D$23</f>
        <v>21.5</v>
      </c>
      <c r="U45" s="12">
        <f>[41]Novembro!$D$24</f>
        <v>20.100000000000001</v>
      </c>
      <c r="V45" s="12">
        <f>[41]Novembro!$D$25</f>
        <v>20.9</v>
      </c>
      <c r="W45" s="12">
        <f>[41]Novembro!$D$26</f>
        <v>23.4</v>
      </c>
      <c r="X45" s="12">
        <f>[41]Novembro!$D$27</f>
        <v>21.2</v>
      </c>
      <c r="Y45" s="12">
        <f>[41]Novembro!$D$28</f>
        <v>21.8</v>
      </c>
      <c r="Z45" s="12">
        <f>[41]Novembro!$D$29</f>
        <v>22</v>
      </c>
      <c r="AA45" s="12">
        <f>[41]Novembro!$D$30</f>
        <v>22.7</v>
      </c>
      <c r="AB45" s="12">
        <f>[41]Novembro!$D$31</f>
        <v>21.5</v>
      </c>
      <c r="AC45" s="12">
        <f>[41]Novembro!$D$32</f>
        <v>22.8</v>
      </c>
      <c r="AD45" s="12">
        <f>[41]Novembro!$D$33</f>
        <v>22.1</v>
      </c>
      <c r="AE45" s="12">
        <f>[41]Novembro!$D$34</f>
        <v>21.2</v>
      </c>
      <c r="AF45" s="16">
        <f t="shared" ref="AF45:AF47" si="15">MIN(B45:AE45)</f>
        <v>19.7</v>
      </c>
      <c r="AG45" s="95">
        <f t="shared" ref="AG45:AG47" si="16">AVERAGE(B45:AE45)</f>
        <v>21.65</v>
      </c>
      <c r="AI45" s="13" t="s">
        <v>47</v>
      </c>
    </row>
    <row r="46" spans="1:35" x14ac:dyDescent="0.2">
      <c r="A46" s="59" t="s">
        <v>19</v>
      </c>
      <c r="B46" s="12">
        <f>[42]Novembro!$D$5</f>
        <v>18.100000000000001</v>
      </c>
      <c r="C46" s="12">
        <f>[42]Novembro!$D$6</f>
        <v>18.2</v>
      </c>
      <c r="D46" s="12">
        <f>[42]Novembro!$D$7</f>
        <v>19.2</v>
      </c>
      <c r="E46" s="12">
        <f>[42]Novembro!$D$8</f>
        <v>18.5</v>
      </c>
      <c r="F46" s="12">
        <f>[42]Novembro!$D$9</f>
        <v>20</v>
      </c>
      <c r="G46" s="12">
        <f>[42]Novembro!$D$10</f>
        <v>19.399999999999999</v>
      </c>
      <c r="H46" s="12">
        <f>[42]Novembro!$D$11</f>
        <v>21.1</v>
      </c>
      <c r="I46" s="12">
        <f>[42]Novembro!$D$12</f>
        <v>19.2</v>
      </c>
      <c r="J46" s="12">
        <f>[42]Novembro!$D$13</f>
        <v>18</v>
      </c>
      <c r="K46" s="12">
        <f>[42]Novembro!$D$14</f>
        <v>19</v>
      </c>
      <c r="L46" s="12">
        <f>[42]Novembro!$D$15</f>
        <v>18.600000000000001</v>
      </c>
      <c r="M46" s="12">
        <f>[42]Novembro!$D$16</f>
        <v>22.3</v>
      </c>
      <c r="N46" s="12">
        <f>[42]Novembro!$D$17</f>
        <v>22.1</v>
      </c>
      <c r="O46" s="12">
        <f>[42]Novembro!$D$18</f>
        <v>21</v>
      </c>
      <c r="P46" s="12">
        <f>[42]Novembro!$D$19</f>
        <v>20</v>
      </c>
      <c r="Q46" s="12">
        <f>[42]Novembro!$D$20</f>
        <v>21.9</v>
      </c>
      <c r="R46" s="12">
        <f>[42]Novembro!$D$21</f>
        <v>21.6</v>
      </c>
      <c r="S46" s="12">
        <f>[42]Novembro!$D$22</f>
        <v>17.100000000000001</v>
      </c>
      <c r="T46" s="12">
        <f>[42]Novembro!$D$23</f>
        <v>17.600000000000001</v>
      </c>
      <c r="U46" s="12">
        <f>[42]Novembro!$D$24</f>
        <v>18.899999999999999</v>
      </c>
      <c r="V46" s="12">
        <f>[42]Novembro!$D$25</f>
        <v>19.5</v>
      </c>
      <c r="W46" s="12">
        <f>[42]Novembro!$D$26</f>
        <v>19.3</v>
      </c>
      <c r="X46" s="12">
        <f>[42]Novembro!$D$27</f>
        <v>20.6</v>
      </c>
      <c r="Y46" s="12">
        <f>[42]Novembro!$D$28</f>
        <v>19.5</v>
      </c>
      <c r="Z46" s="12">
        <f>[42]Novembro!$D$29</f>
        <v>17.3</v>
      </c>
      <c r="AA46" s="12">
        <f>[42]Novembro!$D$30</f>
        <v>19.5</v>
      </c>
      <c r="AB46" s="12">
        <f>[42]Novembro!$D$31</f>
        <v>21.1</v>
      </c>
      <c r="AC46" s="12">
        <f>[42]Novembro!$D$32</f>
        <v>22.7</v>
      </c>
      <c r="AD46" s="12">
        <f>[42]Novembro!$D$33</f>
        <v>20.5</v>
      </c>
      <c r="AE46" s="12">
        <f>[42]Novembro!$D$34</f>
        <v>21.1</v>
      </c>
      <c r="AF46" s="16">
        <f t="shared" si="15"/>
        <v>17.100000000000001</v>
      </c>
      <c r="AG46" s="95">
        <f t="shared" si="16"/>
        <v>19.763333333333335</v>
      </c>
      <c r="AH46" s="13" t="s">
        <v>47</v>
      </c>
      <c r="AI46" t="s">
        <v>47</v>
      </c>
    </row>
    <row r="47" spans="1:35" x14ac:dyDescent="0.2">
      <c r="A47" s="59" t="s">
        <v>31</v>
      </c>
      <c r="B47" s="12">
        <f>[43]Novembro!$D$5</f>
        <v>19</v>
      </c>
      <c r="C47" s="12">
        <f>[43]Novembro!$D$6</f>
        <v>18.600000000000001</v>
      </c>
      <c r="D47" s="12">
        <f>[43]Novembro!$D$7</f>
        <v>22.3</v>
      </c>
      <c r="E47" s="12">
        <f>[43]Novembro!$D$8</f>
        <v>20.2</v>
      </c>
      <c r="F47" s="12">
        <f>[43]Novembro!$D$9</f>
        <v>21.7</v>
      </c>
      <c r="G47" s="12">
        <f>[43]Novembro!$D$10</f>
        <v>20.6</v>
      </c>
      <c r="H47" s="12">
        <f>[43]Novembro!$D$11</f>
        <v>21.6</v>
      </c>
      <c r="I47" s="12">
        <f>[43]Novembro!$D$12</f>
        <v>21</v>
      </c>
      <c r="J47" s="12">
        <f>[43]Novembro!$D$13</f>
        <v>19.899999999999999</v>
      </c>
      <c r="K47" s="12">
        <f>[43]Novembro!$D$14</f>
        <v>19.100000000000001</v>
      </c>
      <c r="L47" s="12">
        <f>[43]Novembro!$D$15</f>
        <v>22.2</v>
      </c>
      <c r="M47" s="12">
        <f>[43]Novembro!$D$16</f>
        <v>23.9</v>
      </c>
      <c r="N47" s="12">
        <f>[43]Novembro!$D$17</f>
        <v>24.6</v>
      </c>
      <c r="O47" s="12">
        <f>[43]Novembro!$D$18</f>
        <v>22.7</v>
      </c>
      <c r="P47" s="12">
        <f>[43]Novembro!$D$19</f>
        <v>22.7</v>
      </c>
      <c r="Q47" s="12">
        <f>[43]Novembro!$D$20</f>
        <v>21.8</v>
      </c>
      <c r="R47" s="12">
        <f>[43]Novembro!$D$21</f>
        <v>21.5</v>
      </c>
      <c r="S47" s="12">
        <f>[43]Novembro!$D$22</f>
        <v>17.8</v>
      </c>
      <c r="T47" s="12">
        <f>[43]Novembro!$D$23</f>
        <v>18</v>
      </c>
      <c r="U47" s="12">
        <f>[43]Novembro!$D$24</f>
        <v>19.8</v>
      </c>
      <c r="V47" s="12">
        <f>[43]Novembro!$D$25</f>
        <v>19.8</v>
      </c>
      <c r="W47" s="12">
        <f>[43]Novembro!$D$26</f>
        <v>21.4</v>
      </c>
      <c r="X47" s="12">
        <f>[43]Novembro!$D$27</f>
        <v>20.100000000000001</v>
      </c>
      <c r="Y47" s="12">
        <f>[43]Novembro!$D$28</f>
        <v>20</v>
      </c>
      <c r="Z47" s="12">
        <f>[43]Novembro!$D$29</f>
        <v>17.399999999999999</v>
      </c>
      <c r="AA47" s="12">
        <f>[43]Novembro!$D$30</f>
        <v>19.3</v>
      </c>
      <c r="AB47" s="12">
        <f>[43]Novembro!$D$31</f>
        <v>22.3</v>
      </c>
      <c r="AC47" s="12">
        <f>[43]Novembro!$D$32</f>
        <v>23.1</v>
      </c>
      <c r="AD47" s="12">
        <f>[43]Novembro!$D$33</f>
        <v>21.1</v>
      </c>
      <c r="AE47" s="12">
        <f>[43]Novembro!$D$34</f>
        <v>22.1</v>
      </c>
      <c r="AF47" s="16">
        <f t="shared" si="15"/>
        <v>17.399999999999999</v>
      </c>
      <c r="AG47" s="95">
        <f t="shared" si="16"/>
        <v>20.853333333333335</v>
      </c>
    </row>
    <row r="48" spans="1:35" x14ac:dyDescent="0.2">
      <c r="A48" s="59" t="s">
        <v>44</v>
      </c>
      <c r="B48" s="12">
        <f>[44]Novembro!$D$5</f>
        <v>26.5</v>
      </c>
      <c r="C48" s="12">
        <f>[44]Novembro!$D$6</f>
        <v>25.2</v>
      </c>
      <c r="D48" s="12">
        <f>[44]Novembro!$D$7</f>
        <v>24.5</v>
      </c>
      <c r="E48" s="12">
        <f>[44]Novembro!$D$8</f>
        <v>22.9</v>
      </c>
      <c r="F48" s="12">
        <f>[44]Novembro!$D$9</f>
        <v>23.3</v>
      </c>
      <c r="G48" s="12">
        <f>[44]Novembro!$D$10</f>
        <v>26.5</v>
      </c>
      <c r="H48" s="12">
        <f>[44]Novembro!$D$11</f>
        <v>26.6</v>
      </c>
      <c r="I48" s="12">
        <f>[44]Novembro!$D$12</f>
        <v>24.5</v>
      </c>
      <c r="J48" s="12">
        <f>[44]Novembro!$D$13</f>
        <v>24.9</v>
      </c>
      <c r="K48" s="12">
        <f>[44]Novembro!$D$14</f>
        <v>25.6</v>
      </c>
      <c r="L48" s="12">
        <f>[44]Novembro!$D$15</f>
        <v>23.8</v>
      </c>
      <c r="M48" s="12">
        <f>[44]Novembro!$D$16</f>
        <v>32.4</v>
      </c>
      <c r="N48" s="12">
        <f>[44]Novembro!$D$17</f>
        <v>28</v>
      </c>
      <c r="O48" s="12">
        <f>[44]Novembro!$D$18</f>
        <v>26.2</v>
      </c>
      <c r="P48" s="12">
        <f>[44]Novembro!$D$19</f>
        <v>27.4</v>
      </c>
      <c r="Q48" s="12" t="str">
        <f>[44]Novembro!$D$20</f>
        <v>*</v>
      </c>
      <c r="R48" s="12" t="str">
        <f>[44]Novembro!$D$21</f>
        <v>*</v>
      </c>
      <c r="S48" s="12">
        <f>[44]Novembro!$D$22</f>
        <v>31.7</v>
      </c>
      <c r="T48" s="12" t="str">
        <f>[44]Novembro!$D$23</f>
        <v>*</v>
      </c>
      <c r="U48" s="12">
        <f>[44]Novembro!$D$24</f>
        <v>31.4</v>
      </c>
      <c r="V48" s="12">
        <f>[44]Novembro!$D$25</f>
        <v>22.1</v>
      </c>
      <c r="W48" s="12">
        <f>[44]Novembro!$D$26</f>
        <v>21.6</v>
      </c>
      <c r="X48" s="12">
        <f>[44]Novembro!$D$27</f>
        <v>21.1</v>
      </c>
      <c r="Y48" s="12">
        <f>[44]Novembro!$D$28</f>
        <v>21.7</v>
      </c>
      <c r="Z48" s="12">
        <f>[44]Novembro!$D$29</f>
        <v>21.7</v>
      </c>
      <c r="AA48" s="12">
        <f>[44]Novembro!$D$30</f>
        <v>22.3</v>
      </c>
      <c r="AB48" s="12">
        <f>[44]Novembro!$D$31</f>
        <v>22.5</v>
      </c>
      <c r="AC48" s="12">
        <f>[44]Novembro!$D$32</f>
        <v>21.5</v>
      </c>
      <c r="AD48" s="12">
        <f>[44]Novembro!$D$33</f>
        <v>21</v>
      </c>
      <c r="AE48" s="12">
        <f>[44]Novembro!$D$34</f>
        <v>21.5</v>
      </c>
      <c r="AF48" s="16">
        <f>MIN(B48:AE48)</f>
        <v>21</v>
      </c>
      <c r="AG48" s="95">
        <f>AVERAGE(B48:AE48)</f>
        <v>24.755555555555556</v>
      </c>
      <c r="AH48" s="13" t="s">
        <v>47</v>
      </c>
      <c r="AI48" t="s">
        <v>47</v>
      </c>
    </row>
    <row r="49" spans="1:35" x14ac:dyDescent="0.2">
      <c r="A49" s="59" t="s">
        <v>20</v>
      </c>
      <c r="B49" s="12">
        <f>[45]Novembro!$D$5</f>
        <v>19.8</v>
      </c>
      <c r="C49" s="12">
        <f>[45]Novembro!$D$6</f>
        <v>20.5</v>
      </c>
      <c r="D49" s="12">
        <f>[45]Novembro!$D$7</f>
        <v>23.1</v>
      </c>
      <c r="E49" s="12">
        <f>[45]Novembro!$D$8</f>
        <v>20.3</v>
      </c>
      <c r="F49" s="12">
        <f>[45]Novembro!$D$9</f>
        <v>21.1</v>
      </c>
      <c r="G49" s="12">
        <f>[45]Novembro!$D$10</f>
        <v>19.899999999999999</v>
      </c>
      <c r="H49" s="12">
        <f>[45]Novembro!$D$11</f>
        <v>21.7</v>
      </c>
      <c r="I49" s="12">
        <f>[45]Novembro!$D$12</f>
        <v>20.5</v>
      </c>
      <c r="J49" s="12">
        <f>[45]Novembro!$D$13</f>
        <v>19.899999999999999</v>
      </c>
      <c r="K49" s="12">
        <f>[45]Novembro!$D$14</f>
        <v>20.8</v>
      </c>
      <c r="L49" s="12">
        <f>[45]Novembro!$D$15</f>
        <v>20.9</v>
      </c>
      <c r="M49" s="12">
        <f>[45]Novembro!$D$16</f>
        <v>21.9</v>
      </c>
      <c r="N49" s="12">
        <f>[45]Novembro!$D$17</f>
        <v>23.3</v>
      </c>
      <c r="O49" s="12">
        <f>[45]Novembro!$D$18</f>
        <v>24.3</v>
      </c>
      <c r="P49" s="12">
        <f>[45]Novembro!$D$19</f>
        <v>22.9</v>
      </c>
      <c r="Q49" s="12">
        <f>[45]Novembro!$D$20</f>
        <v>25.2</v>
      </c>
      <c r="R49" s="12">
        <f>[45]Novembro!$D$21</f>
        <v>21.8</v>
      </c>
      <c r="S49" s="12">
        <f>[45]Novembro!$D$22</f>
        <v>21.3</v>
      </c>
      <c r="T49" s="12">
        <f>[45]Novembro!$D$23</f>
        <v>20.9</v>
      </c>
      <c r="U49" s="12">
        <f>[45]Novembro!$D$24</f>
        <v>20</v>
      </c>
      <c r="V49" s="12">
        <f>[45]Novembro!$D$25</f>
        <v>19.8</v>
      </c>
      <c r="W49" s="12">
        <f>[45]Novembro!$D$26</f>
        <v>23.3</v>
      </c>
      <c r="X49" s="12">
        <f>[45]Novembro!$D$27</f>
        <v>21.3</v>
      </c>
      <c r="Y49" s="12">
        <f>[45]Novembro!$D$28</f>
        <v>21.9</v>
      </c>
      <c r="Z49" s="12">
        <f>[45]Novembro!$D$29</f>
        <v>22.7</v>
      </c>
      <c r="AA49" s="12">
        <f>[45]Novembro!$D$30</f>
        <v>22.6</v>
      </c>
      <c r="AB49" s="12">
        <f>[45]Novembro!$D$31</f>
        <v>21</v>
      </c>
      <c r="AC49" s="12">
        <f>[45]Novembro!$D$32</f>
        <v>22.2</v>
      </c>
      <c r="AD49" s="12">
        <f>[45]Novembro!$D$33</f>
        <v>23.7</v>
      </c>
      <c r="AE49" s="12">
        <f>[45]Novembro!$D$34</f>
        <v>23</v>
      </c>
      <c r="AF49" s="16">
        <f>MIN(B49:AE49)</f>
        <v>19.8</v>
      </c>
      <c r="AG49" s="95">
        <f>AVERAGE(B49:AE49)</f>
        <v>21.72000000000001</v>
      </c>
    </row>
    <row r="50" spans="1:35" s="5" customFormat="1" ht="17.100000000000001" customHeight="1" x14ac:dyDescent="0.2">
      <c r="A50" s="60" t="s">
        <v>229</v>
      </c>
      <c r="B50" s="14">
        <f t="shared" ref="B50:AF50" si="17">MIN(B5:B49)</f>
        <v>17.7</v>
      </c>
      <c r="C50" s="14">
        <f t="shared" si="17"/>
        <v>17.5</v>
      </c>
      <c r="D50" s="14">
        <f t="shared" si="17"/>
        <v>19.2</v>
      </c>
      <c r="E50" s="14">
        <f t="shared" si="17"/>
        <v>18.399999999999999</v>
      </c>
      <c r="F50" s="14">
        <f t="shared" si="17"/>
        <v>19.600000000000001</v>
      </c>
      <c r="G50" s="14">
        <f t="shared" si="17"/>
        <v>18.8</v>
      </c>
      <c r="H50" s="14">
        <f t="shared" si="17"/>
        <v>19.7</v>
      </c>
      <c r="I50" s="14">
        <f t="shared" si="17"/>
        <v>19.2</v>
      </c>
      <c r="J50" s="14">
        <f t="shared" si="17"/>
        <v>17.899999999999999</v>
      </c>
      <c r="K50" s="14">
        <f t="shared" si="17"/>
        <v>17</v>
      </c>
      <c r="L50" s="14">
        <f t="shared" si="17"/>
        <v>17.600000000000001</v>
      </c>
      <c r="M50" s="14">
        <f t="shared" si="17"/>
        <v>20.8</v>
      </c>
      <c r="N50" s="14">
        <f t="shared" si="17"/>
        <v>19.3</v>
      </c>
      <c r="O50" s="14">
        <f t="shared" si="17"/>
        <v>19.8</v>
      </c>
      <c r="P50" s="14">
        <f t="shared" si="17"/>
        <v>20</v>
      </c>
      <c r="Q50" s="14">
        <f t="shared" si="17"/>
        <v>19.7</v>
      </c>
      <c r="R50" s="14">
        <f t="shared" si="17"/>
        <v>19.2</v>
      </c>
      <c r="S50" s="14">
        <f t="shared" si="17"/>
        <v>16.2</v>
      </c>
      <c r="T50" s="14">
        <f t="shared" si="17"/>
        <v>17.100000000000001</v>
      </c>
      <c r="U50" s="14">
        <f t="shared" si="17"/>
        <v>17.3</v>
      </c>
      <c r="V50" s="14">
        <f t="shared" si="17"/>
        <v>18</v>
      </c>
      <c r="W50" s="14">
        <f t="shared" si="17"/>
        <v>17.3</v>
      </c>
      <c r="X50" s="14">
        <f t="shared" si="17"/>
        <v>18.3</v>
      </c>
      <c r="Y50" s="14">
        <f t="shared" si="17"/>
        <v>18.399999999999999</v>
      </c>
      <c r="Z50" s="14">
        <f t="shared" si="17"/>
        <v>15.8</v>
      </c>
      <c r="AA50" s="14">
        <f t="shared" si="17"/>
        <v>18.2</v>
      </c>
      <c r="AB50" s="14">
        <f t="shared" si="17"/>
        <v>19.3</v>
      </c>
      <c r="AC50" s="14">
        <f t="shared" si="17"/>
        <v>19.3</v>
      </c>
      <c r="AD50" s="14">
        <f t="shared" si="17"/>
        <v>19</v>
      </c>
      <c r="AE50" s="14">
        <f t="shared" si="17"/>
        <v>20.100000000000001</v>
      </c>
      <c r="AF50" s="16">
        <f t="shared" si="17"/>
        <v>15.8</v>
      </c>
      <c r="AG50" s="95">
        <f>AVERAGE(AG5:AG49)</f>
        <v>21.317400219230844</v>
      </c>
    </row>
    <row r="51" spans="1:35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53"/>
      <c r="AG51" s="55"/>
      <c r="AI51" s="13" t="s">
        <v>47</v>
      </c>
    </row>
    <row r="52" spans="1:35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3" t="s">
        <v>97</v>
      </c>
      <c r="U52" s="143"/>
      <c r="V52" s="143"/>
      <c r="W52" s="143"/>
      <c r="X52" s="143"/>
      <c r="Y52" s="91"/>
      <c r="Z52" s="91"/>
      <c r="AA52" s="91"/>
      <c r="AB52" s="91"/>
      <c r="AC52" s="91"/>
      <c r="AD52" s="91"/>
      <c r="AE52" s="91"/>
      <c r="AF52" s="53"/>
      <c r="AG52" s="52"/>
    </row>
    <row r="53" spans="1:35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4" t="s">
        <v>98</v>
      </c>
      <c r="U53" s="144"/>
      <c r="V53" s="144"/>
      <c r="W53" s="144"/>
      <c r="X53" s="144"/>
      <c r="Y53" s="91"/>
      <c r="Z53" s="91"/>
      <c r="AA53" s="91"/>
      <c r="AB53" s="91"/>
      <c r="AC53" s="91"/>
      <c r="AD53" s="56"/>
      <c r="AE53" s="56"/>
      <c r="AF53" s="53"/>
      <c r="AG53" s="52"/>
    </row>
    <row r="54" spans="1:35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3"/>
      <c r="AG54" s="96"/>
    </row>
    <row r="55" spans="1:35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53"/>
      <c r="AG55" s="55"/>
    </row>
    <row r="56" spans="1:35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53"/>
      <c r="AG56" s="55"/>
    </row>
    <row r="57" spans="1:35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5"/>
      <c r="AG57" s="97"/>
    </row>
    <row r="61" spans="1:35" x14ac:dyDescent="0.2">
      <c r="AG61" s="127" t="s">
        <v>230</v>
      </c>
    </row>
    <row r="62" spans="1:35" x14ac:dyDescent="0.2">
      <c r="U62" s="2" t="s">
        <v>47</v>
      </c>
      <c r="AB62" s="2" t="s">
        <v>47</v>
      </c>
      <c r="AH62" s="13" t="s">
        <v>47</v>
      </c>
    </row>
    <row r="63" spans="1:35" x14ac:dyDescent="0.2">
      <c r="Y63" s="2" t="s">
        <v>47</v>
      </c>
    </row>
    <row r="72" spans="34:34" x14ac:dyDescent="0.2">
      <c r="AH72" s="13" t="s">
        <v>47</v>
      </c>
    </row>
  </sheetData>
  <sheetProtection password="C6EC" sheet="1" objects="1" scenarios="1"/>
  <mergeCells count="35"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"/>
  <sheetViews>
    <sheetView zoomScale="90" zoomScaleNormal="90" workbookViewId="0">
      <selection activeCell="AH40" sqref="AH40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4" ht="20.100000000000001" customHeight="1" x14ac:dyDescent="0.2">
      <c r="A1" s="136" t="s">
        <v>25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8"/>
    </row>
    <row r="2" spans="1:34" s="4" customFormat="1" ht="20.100000000000001" customHeight="1" x14ac:dyDescent="0.2">
      <c r="A2" s="139" t="s">
        <v>21</v>
      </c>
      <c r="B2" s="133" t="s">
        <v>225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5"/>
    </row>
    <row r="3" spans="1:34" s="5" customFormat="1" ht="20.100000000000001" customHeight="1" x14ac:dyDescent="0.2">
      <c r="A3" s="139"/>
      <c r="B3" s="140">
        <v>1</v>
      </c>
      <c r="C3" s="140">
        <f>SUM(B3+1)</f>
        <v>2</v>
      </c>
      <c r="D3" s="140">
        <f t="shared" ref="D3:AD3" si="0">SUM(C3+1)</f>
        <v>3</v>
      </c>
      <c r="E3" s="140">
        <f t="shared" si="0"/>
        <v>4</v>
      </c>
      <c r="F3" s="140">
        <f t="shared" si="0"/>
        <v>5</v>
      </c>
      <c r="G3" s="140">
        <f t="shared" si="0"/>
        <v>6</v>
      </c>
      <c r="H3" s="140">
        <f t="shared" si="0"/>
        <v>7</v>
      </c>
      <c r="I3" s="140">
        <f t="shared" si="0"/>
        <v>8</v>
      </c>
      <c r="J3" s="140">
        <f t="shared" si="0"/>
        <v>9</v>
      </c>
      <c r="K3" s="140">
        <f t="shared" si="0"/>
        <v>10</v>
      </c>
      <c r="L3" s="140">
        <f t="shared" si="0"/>
        <v>11</v>
      </c>
      <c r="M3" s="140">
        <f t="shared" si="0"/>
        <v>12</v>
      </c>
      <c r="N3" s="140">
        <f t="shared" si="0"/>
        <v>13</v>
      </c>
      <c r="O3" s="140">
        <f t="shared" si="0"/>
        <v>14</v>
      </c>
      <c r="P3" s="140">
        <f t="shared" si="0"/>
        <v>15</v>
      </c>
      <c r="Q3" s="140">
        <f t="shared" si="0"/>
        <v>16</v>
      </c>
      <c r="R3" s="140">
        <f t="shared" si="0"/>
        <v>17</v>
      </c>
      <c r="S3" s="140">
        <f t="shared" si="0"/>
        <v>18</v>
      </c>
      <c r="T3" s="140">
        <f t="shared" si="0"/>
        <v>19</v>
      </c>
      <c r="U3" s="140">
        <f t="shared" si="0"/>
        <v>20</v>
      </c>
      <c r="V3" s="140">
        <f t="shared" si="0"/>
        <v>21</v>
      </c>
      <c r="W3" s="140">
        <f t="shared" si="0"/>
        <v>22</v>
      </c>
      <c r="X3" s="140">
        <f t="shared" si="0"/>
        <v>23</v>
      </c>
      <c r="Y3" s="140">
        <f t="shared" si="0"/>
        <v>24</v>
      </c>
      <c r="Z3" s="140">
        <f t="shared" si="0"/>
        <v>25</v>
      </c>
      <c r="AA3" s="140">
        <f t="shared" si="0"/>
        <v>26</v>
      </c>
      <c r="AB3" s="140">
        <f t="shared" si="0"/>
        <v>27</v>
      </c>
      <c r="AC3" s="140">
        <f t="shared" si="0"/>
        <v>28</v>
      </c>
      <c r="AD3" s="140">
        <f t="shared" si="0"/>
        <v>29</v>
      </c>
      <c r="AE3" s="140">
        <v>30</v>
      </c>
      <c r="AF3" s="153" t="s">
        <v>36</v>
      </c>
    </row>
    <row r="4" spans="1:34" s="5" customFormat="1" ht="20.100000000000001" customHeigh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54"/>
    </row>
    <row r="5" spans="1:34" s="5" customFormat="1" x14ac:dyDescent="0.2">
      <c r="A5" s="59" t="s">
        <v>40</v>
      </c>
      <c r="B5" s="11">
        <f>[1]Novembro!$E$5</f>
        <v>80.458333333333329</v>
      </c>
      <c r="C5" s="11">
        <f>[1]Novembro!$E$6</f>
        <v>80.916666666666671</v>
      </c>
      <c r="D5" s="11">
        <f>[1]Novembro!$E$7</f>
        <v>75.916666666666671</v>
      </c>
      <c r="E5" s="11">
        <f>[1]Novembro!$E$8</f>
        <v>83.75</v>
      </c>
      <c r="F5" s="11">
        <f>[1]Novembro!$E$9</f>
        <v>81.708333333333329</v>
      </c>
      <c r="G5" s="11">
        <f>[1]Novembro!$E$10</f>
        <v>76.416666666666671</v>
      </c>
      <c r="H5" s="11">
        <f>[1]Novembro!$E$11</f>
        <v>80.125</v>
      </c>
      <c r="I5" s="11">
        <f>[1]Novembro!$E$12</f>
        <v>82</v>
      </c>
      <c r="J5" s="11">
        <f>[1]Novembro!$E$13</f>
        <v>85.083333333333329</v>
      </c>
      <c r="K5" s="11">
        <f>[1]Novembro!$E$14</f>
        <v>81.25</v>
      </c>
      <c r="L5" s="11">
        <f>[1]Novembro!$E$15</f>
        <v>72.291666666666671</v>
      </c>
      <c r="M5" s="11">
        <f>[1]Novembro!$E$16</f>
        <v>63.208333333333336</v>
      </c>
      <c r="N5" s="11">
        <f>[1]Novembro!$E$17</f>
        <v>61.375</v>
      </c>
      <c r="O5" s="11">
        <f>[1]Novembro!$E$18</f>
        <v>69.375</v>
      </c>
      <c r="P5" s="11">
        <f>[1]Novembro!$E$19</f>
        <v>75.791666666666671</v>
      </c>
      <c r="Q5" s="11">
        <f>[1]Novembro!$E$20</f>
        <v>79.791666666666671</v>
      </c>
      <c r="R5" s="11">
        <f>[1]Novembro!$E$21</f>
        <v>79.666666666666671</v>
      </c>
      <c r="S5" s="11">
        <f>[1]Novembro!$E$22</f>
        <v>84.666666666666671</v>
      </c>
      <c r="T5" s="11">
        <f>[1]Novembro!$E$23</f>
        <v>86.125</v>
      </c>
      <c r="U5" s="11">
        <f>[1]Novembro!$E$24</f>
        <v>81.875</v>
      </c>
      <c r="V5" s="11">
        <f>[1]Novembro!$E$25</f>
        <v>74.833333333333329</v>
      </c>
      <c r="W5" s="11">
        <f>[1]Novembro!$E$26</f>
        <v>80.208333333333329</v>
      </c>
      <c r="X5" s="11">
        <f>[1]Novembro!$E$27</f>
        <v>91.166666666666671</v>
      </c>
      <c r="Y5" s="11">
        <f>[1]Novembro!$E$28</f>
        <v>85.625</v>
      </c>
      <c r="Z5" s="11">
        <f>[1]Novembro!$E$29</f>
        <v>73.791666666666671</v>
      </c>
      <c r="AA5" s="11">
        <f>[1]Novembro!$E$30</f>
        <v>75.25</v>
      </c>
      <c r="AB5" s="11">
        <f>[1]Novembro!$E$31</f>
        <v>67.875</v>
      </c>
      <c r="AC5" s="11">
        <f>[1]Novembro!$E$32</f>
        <v>65.291666666666671</v>
      </c>
      <c r="AD5" s="11">
        <f>[1]Novembro!$E$33</f>
        <v>75.583333333333329</v>
      </c>
      <c r="AE5" s="11">
        <f>[1]Novembro!$E$34</f>
        <v>78.583333333333329</v>
      </c>
      <c r="AF5" s="98">
        <f t="shared" ref="AF5:AF6" si="1">AVERAGE(B5:AE5)</f>
        <v>77.666666666666686</v>
      </c>
    </row>
    <row r="6" spans="1:34" x14ac:dyDescent="0.2">
      <c r="A6" s="59" t="s">
        <v>0</v>
      </c>
      <c r="B6" s="12">
        <f>[2]Novembro!$E$5</f>
        <v>92.041666666666671</v>
      </c>
      <c r="C6" s="12">
        <f>[2]Novembro!$E$6</f>
        <v>80.416666666666671</v>
      </c>
      <c r="D6" s="12">
        <f>[2]Novembro!$E$7</f>
        <v>71</v>
      </c>
      <c r="E6" s="12">
        <f>[2]Novembro!$E$8</f>
        <v>78.666666666666671</v>
      </c>
      <c r="F6" s="12">
        <f>[2]Novembro!$E$9</f>
        <v>75.666666666666671</v>
      </c>
      <c r="G6" s="12">
        <f>[2]Novembro!$E$10</f>
        <v>65.833333333333329</v>
      </c>
      <c r="H6" s="12">
        <f>[2]Novembro!$E$11</f>
        <v>56.541666666666664</v>
      </c>
      <c r="I6" s="12">
        <f>[2]Novembro!$E$12</f>
        <v>60.708333333333336</v>
      </c>
      <c r="J6" s="12">
        <f>[2]Novembro!$E$13</f>
        <v>70.791666666666671</v>
      </c>
      <c r="K6" s="12">
        <f>[2]Novembro!$E$14</f>
        <v>81.583333333333329</v>
      </c>
      <c r="L6" s="12">
        <f>[2]Novembro!$E$15</f>
        <v>72.416666666666671</v>
      </c>
      <c r="M6" s="12">
        <f>[2]Novembro!$E$16</f>
        <v>63.25</v>
      </c>
      <c r="N6" s="12">
        <f>[2]Novembro!$E$17</f>
        <v>68.083333333333329</v>
      </c>
      <c r="O6" s="12">
        <f>[2]Novembro!$E$18</f>
        <v>86.166666666666671</v>
      </c>
      <c r="P6" s="12">
        <f>[2]Novembro!$E$19</f>
        <v>86.125</v>
      </c>
      <c r="Q6" s="12">
        <f>[2]Novembro!$E$20</f>
        <v>81.041666666666671</v>
      </c>
      <c r="R6" s="12">
        <f>[2]Novembro!$E$21</f>
        <v>75.375</v>
      </c>
      <c r="S6" s="12">
        <f>[2]Novembro!$E$22</f>
        <v>83.125</v>
      </c>
      <c r="T6" s="12">
        <f>[2]Novembro!$E$23</f>
        <v>75.583333333333329</v>
      </c>
      <c r="U6" s="12">
        <f>[2]Novembro!$E$24</f>
        <v>73.958333333333329</v>
      </c>
      <c r="V6" s="12">
        <f>[2]Novembro!$E$25</f>
        <v>68.416666666666671</v>
      </c>
      <c r="W6" s="12">
        <f>[2]Novembro!$E$26</f>
        <v>67.416666666666671</v>
      </c>
      <c r="X6" s="12">
        <f>[2]Novembro!$E$27</f>
        <v>83.375</v>
      </c>
      <c r="Y6" s="12">
        <f>[2]Novembro!$E$28</f>
        <v>77.416666666666671</v>
      </c>
      <c r="Z6" s="12">
        <f>[2]Novembro!$E$29</f>
        <v>74.208333333333329</v>
      </c>
      <c r="AA6" s="12">
        <f>[2]Novembro!$E$30</f>
        <v>72.875</v>
      </c>
      <c r="AB6" s="12">
        <f>[2]Novembro!$E$31</f>
        <v>71.125</v>
      </c>
      <c r="AC6" s="12">
        <f>[2]Novembro!$E$32</f>
        <v>79.958333333333329</v>
      </c>
      <c r="AD6" s="12">
        <f>[2]Novembro!$E$33</f>
        <v>83.708333333333329</v>
      </c>
      <c r="AE6" s="12">
        <f>[2]Novembro!$E$34</f>
        <v>83.666666666666671</v>
      </c>
      <c r="AF6" s="94">
        <f t="shared" si="1"/>
        <v>75.351388888888877</v>
      </c>
    </row>
    <row r="7" spans="1:34" x14ac:dyDescent="0.2">
      <c r="A7" s="59" t="s">
        <v>104</v>
      </c>
      <c r="B7" s="11">
        <f>[3]Novembro!$E$5</f>
        <v>92.666666666666671</v>
      </c>
      <c r="C7" s="11">
        <f>[3]Novembro!$E$6</f>
        <v>79.958333333333329</v>
      </c>
      <c r="D7" s="11">
        <f>[3]Novembro!$E$7</f>
        <v>74.208333333333329</v>
      </c>
      <c r="E7" s="11">
        <f>[3]Novembro!$E$8</f>
        <v>76.541666666666671</v>
      </c>
      <c r="F7" s="11">
        <f>[3]Novembro!$E$9</f>
        <v>71.875</v>
      </c>
      <c r="G7" s="11">
        <f>[3]Novembro!$E$10</f>
        <v>67.75</v>
      </c>
      <c r="H7" s="11">
        <f>[3]Novembro!$E$11</f>
        <v>71.166666666666671</v>
      </c>
      <c r="I7" s="11">
        <f>[3]Novembro!$E$12</f>
        <v>66.625</v>
      </c>
      <c r="J7" s="11">
        <f>[3]Novembro!$E$13</f>
        <v>71.666666666666671</v>
      </c>
      <c r="K7" s="11">
        <f>[3]Novembro!$E$14</f>
        <v>79.625</v>
      </c>
      <c r="L7" s="11">
        <f>[3]Novembro!$E$15</f>
        <v>71.5</v>
      </c>
      <c r="M7" s="11">
        <f>[3]Novembro!$E$16</f>
        <v>59</v>
      </c>
      <c r="N7" s="11">
        <f>[3]Novembro!$E$17</f>
        <v>56.416666666666664</v>
      </c>
      <c r="O7" s="11">
        <f>[3]Novembro!$E$18</f>
        <v>79.5</v>
      </c>
      <c r="P7" s="11">
        <f>[3]Novembro!$E$19</f>
        <v>88.875</v>
      </c>
      <c r="Q7" s="11">
        <f>[3]Novembro!$E$20</f>
        <v>89.208333333333329</v>
      </c>
      <c r="R7" s="11">
        <f>[3]Novembro!$E$21</f>
        <v>81.083333333333329</v>
      </c>
      <c r="S7" s="11">
        <f>[3]Novembro!$E$22</f>
        <v>88.75</v>
      </c>
      <c r="T7" s="11">
        <f>[3]Novembro!$E$23</f>
        <v>78.375</v>
      </c>
      <c r="U7" s="11">
        <f>[3]Novembro!$E$24</f>
        <v>74.416666666666671</v>
      </c>
      <c r="V7" s="11">
        <f>[3]Novembro!$E$25</f>
        <v>66.458333333333329</v>
      </c>
      <c r="W7" s="11">
        <f>[3]Novembro!$E$26</f>
        <v>71.666666666666671</v>
      </c>
      <c r="X7" s="11">
        <f>[3]Novembro!$E$27</f>
        <v>91.583333333333329</v>
      </c>
      <c r="Y7" s="11">
        <f>[3]Novembro!$E$28</f>
        <v>79.541666666666671</v>
      </c>
      <c r="Z7" s="11">
        <f>[3]Novembro!$E$29</f>
        <v>70.958333333333329</v>
      </c>
      <c r="AA7" s="11">
        <f>[3]Novembro!$E$30</f>
        <v>72.833333333333329</v>
      </c>
      <c r="AB7" s="11">
        <f>[3]Novembro!$E$31</f>
        <v>66.208333333333329</v>
      </c>
      <c r="AC7" s="11">
        <f>[3]Novembro!$E$32</f>
        <v>63.75</v>
      </c>
      <c r="AD7" s="11">
        <f>[3]Novembro!$E$33</f>
        <v>81.083333333333329</v>
      </c>
      <c r="AE7" s="11">
        <f>[3]Novembro!$E$34</f>
        <v>85.666666666666671</v>
      </c>
      <c r="AF7" s="98">
        <f t="shared" ref="AF7:AF8" si="2">AVERAGE(B7:AE7)</f>
        <v>75.631944444444429</v>
      </c>
    </row>
    <row r="8" spans="1:34" x14ac:dyDescent="0.2">
      <c r="A8" s="59" t="s">
        <v>1</v>
      </c>
      <c r="B8" s="12">
        <f>[4]Novembro!$E$5</f>
        <v>78.333333333333329</v>
      </c>
      <c r="C8" s="12">
        <f>[4]Novembro!$E$6</f>
        <v>76.75</v>
      </c>
      <c r="D8" s="12">
        <f>[4]Novembro!$E$7</f>
        <v>67.533333333333331</v>
      </c>
      <c r="E8" s="12">
        <f>[4]Novembro!$E$8</f>
        <v>80.615384615384613</v>
      </c>
      <c r="F8" s="12">
        <f>[4]Novembro!$E$9</f>
        <v>69.833333333333329</v>
      </c>
      <c r="G8" s="12">
        <f>[4]Novembro!$E$10</f>
        <v>68.461538461538467</v>
      </c>
      <c r="H8" s="12">
        <f>[4]Novembro!$E$11</f>
        <v>63.5</v>
      </c>
      <c r="I8" s="12">
        <f>[4]Novembro!$E$12</f>
        <v>60.07692307692308</v>
      </c>
      <c r="J8" s="12">
        <f>[4]Novembro!$E$13</f>
        <v>67.066666666666663</v>
      </c>
      <c r="K8" s="12">
        <f>[4]Novembro!$E$14</f>
        <v>61.266666666666666</v>
      </c>
      <c r="L8" s="12">
        <f>[4]Novembro!$E$15</f>
        <v>62.875</v>
      </c>
      <c r="M8" s="12">
        <f>[4]Novembro!$E$16</f>
        <v>57.428571428571431</v>
      </c>
      <c r="N8" s="12">
        <f>[4]Novembro!$E$17</f>
        <v>62.466666666666669</v>
      </c>
      <c r="O8" s="12">
        <f>[4]Novembro!$E$18</f>
        <v>77.416666666666671</v>
      </c>
      <c r="P8" s="12">
        <f>[4]Novembro!$E$19</f>
        <v>72.714285714285708</v>
      </c>
      <c r="Q8" s="12">
        <f>[4]Novembro!$E$20</f>
        <v>70.400000000000006</v>
      </c>
      <c r="R8" s="12">
        <f>[4]Novembro!$E$21</f>
        <v>66.533333333333331</v>
      </c>
      <c r="S8" s="12">
        <f>[4]Novembro!$E$22</f>
        <v>81.733333333333334</v>
      </c>
      <c r="T8" s="12">
        <f>[4]Novembro!$E$23</f>
        <v>65.545454545454547</v>
      </c>
      <c r="U8" s="12">
        <f>[4]Novembro!$E$24</f>
        <v>66.916666666666671</v>
      </c>
      <c r="V8" s="12">
        <f>[4]Novembro!$E$25</f>
        <v>62.230769230769234</v>
      </c>
      <c r="W8" s="12">
        <f>[4]Novembro!$E$26</f>
        <v>73.466666666666669</v>
      </c>
      <c r="X8" s="12">
        <f>[4]Novembro!$E$27</f>
        <v>81.400000000000006</v>
      </c>
      <c r="Y8" s="12">
        <f>[4]Novembro!$E$28</f>
        <v>67.75</v>
      </c>
      <c r="Z8" s="12">
        <f>[4]Novembro!$E$29</f>
        <v>58.166666666666664</v>
      </c>
      <c r="AA8" s="12">
        <f>[4]Novembro!$E$30</f>
        <v>55.142857142857146</v>
      </c>
      <c r="AB8" s="12">
        <f>[4]Novembro!$E$31</f>
        <v>55.071428571428569</v>
      </c>
      <c r="AC8" s="12">
        <f>[4]Novembro!$E$32</f>
        <v>60.214285714285715</v>
      </c>
      <c r="AD8" s="12">
        <f>[4]Novembro!$E$33</f>
        <v>84.066666666666663</v>
      </c>
      <c r="AE8" s="12">
        <f>[4]Novembro!$E$34</f>
        <v>83.5</v>
      </c>
      <c r="AF8" s="94">
        <f t="shared" si="2"/>
        <v>68.615883283383297</v>
      </c>
    </row>
    <row r="9" spans="1:34" x14ac:dyDescent="0.2">
      <c r="A9" s="59" t="s">
        <v>167</v>
      </c>
      <c r="B9" s="12" t="str">
        <f>[5]Novembro!$E$5</f>
        <v>*</v>
      </c>
      <c r="C9" s="12" t="str">
        <f>[5]Novembro!$E$6</f>
        <v>*</v>
      </c>
      <c r="D9" s="12" t="str">
        <f>[5]Novembro!$E$7</f>
        <v>*</v>
      </c>
      <c r="E9" s="12" t="str">
        <f>[5]Novembro!$E$8</f>
        <v>*</v>
      </c>
      <c r="F9" s="12" t="str">
        <f>[5]Novembro!$E$9</f>
        <v>*</v>
      </c>
      <c r="G9" s="12" t="str">
        <f>[5]Novembro!$E$10</f>
        <v>*</v>
      </c>
      <c r="H9" s="12" t="str">
        <f>[5]Novembro!$E$11</f>
        <v>*</v>
      </c>
      <c r="I9" s="12" t="str">
        <f>[5]Novembro!$E$12</f>
        <v>*</v>
      </c>
      <c r="J9" s="12" t="str">
        <f>[5]Novembro!$E$13</f>
        <v>*</v>
      </c>
      <c r="K9" s="12" t="str">
        <f>[5]Novembro!$E$14</f>
        <v>*</v>
      </c>
      <c r="L9" s="12" t="str">
        <f>[5]Novembro!$E$15</f>
        <v>*</v>
      </c>
      <c r="M9" s="12" t="str">
        <f>[5]Novembro!$E$16</f>
        <v>*</v>
      </c>
      <c r="N9" s="12" t="str">
        <f>[5]Novembro!$E$17</f>
        <v>*</v>
      </c>
      <c r="O9" s="12" t="str">
        <f>[5]Novembro!$E$18</f>
        <v>*</v>
      </c>
      <c r="P9" s="12" t="str">
        <f>[5]Novembro!$E$19</f>
        <v>*</v>
      </c>
      <c r="Q9" s="12" t="str">
        <f>[5]Novembro!$E$20</f>
        <v>*</v>
      </c>
      <c r="R9" s="12" t="str">
        <f>[5]Novembro!$E$21</f>
        <v>*</v>
      </c>
      <c r="S9" s="12" t="str">
        <f>[5]Novembro!$E$22</f>
        <v>*</v>
      </c>
      <c r="T9" s="12" t="str">
        <f>[5]Novembro!$E$23</f>
        <v>*</v>
      </c>
      <c r="U9" s="12" t="str">
        <f>[5]Novembro!$E$24</f>
        <v>*</v>
      </c>
      <c r="V9" s="12" t="str">
        <f>[5]Novembro!$E$25</f>
        <v>*</v>
      </c>
      <c r="W9" s="12" t="str">
        <f>[5]Novembro!$E$26</f>
        <v>*</v>
      </c>
      <c r="X9" s="12" t="str">
        <f>[5]Novembro!$E$27</f>
        <v>*</v>
      </c>
      <c r="Y9" s="12" t="str">
        <f>[5]Novembro!$E$28</f>
        <v>*</v>
      </c>
      <c r="Z9" s="12" t="str">
        <f>[5]Novembro!$E$29</f>
        <v>*</v>
      </c>
      <c r="AA9" s="12" t="str">
        <f>[5]Novembro!$E$30</f>
        <v>*</v>
      </c>
      <c r="AB9" s="12" t="str">
        <f>[5]Novembro!$E$31</f>
        <v>*</v>
      </c>
      <c r="AC9" s="12" t="str">
        <f>[5]Novembro!$E$32</f>
        <v>*</v>
      </c>
      <c r="AD9" s="12" t="str">
        <f>[5]Novembro!$E$33</f>
        <v>*</v>
      </c>
      <c r="AE9" s="12" t="str">
        <f>[5]Novembro!$E$34</f>
        <v>*</v>
      </c>
      <c r="AF9" s="94" t="s">
        <v>227</v>
      </c>
      <c r="AH9" s="13" t="s">
        <v>47</v>
      </c>
    </row>
    <row r="10" spans="1:34" x14ac:dyDescent="0.2">
      <c r="A10" s="59" t="s">
        <v>111</v>
      </c>
      <c r="B10" s="12">
        <f>[6]Novembro!$E$5</f>
        <v>81.666666666666671</v>
      </c>
      <c r="C10" s="12">
        <f>[6]Novembro!$E$6</f>
        <v>82.333333333333329</v>
      </c>
      <c r="D10" s="12">
        <f>[6]Novembro!$E$7</f>
        <v>81.958333333333329</v>
      </c>
      <c r="E10" s="12">
        <f>[6]Novembro!$E$8</f>
        <v>87</v>
      </c>
      <c r="F10" s="12">
        <f>[6]Novembro!$E$9</f>
        <v>88.875</v>
      </c>
      <c r="G10" s="12">
        <f>[6]Novembro!$E$10</f>
        <v>76.916666666666671</v>
      </c>
      <c r="H10" s="12">
        <f>[6]Novembro!$E$11</f>
        <v>76.416666666666671</v>
      </c>
      <c r="I10" s="12">
        <f>[6]Novembro!$E$12</f>
        <v>85.916666666666671</v>
      </c>
      <c r="J10" s="12">
        <f>[6]Novembro!$E$13</f>
        <v>84.375</v>
      </c>
      <c r="K10" s="12">
        <f>[6]Novembro!$E$14</f>
        <v>78.166666666666671</v>
      </c>
      <c r="L10" s="12">
        <f>[6]Novembro!$E$15</f>
        <v>76.125</v>
      </c>
      <c r="M10" s="12">
        <f>[6]Novembro!$E$16</f>
        <v>74.458333333333329</v>
      </c>
      <c r="N10" s="12">
        <f>[6]Novembro!$E$17</f>
        <v>69.916666666666671</v>
      </c>
      <c r="O10" s="12">
        <f>[6]Novembro!$E$18</f>
        <v>83.666666666666671</v>
      </c>
      <c r="P10" s="12">
        <f>[6]Novembro!$E$19</f>
        <v>83.916666666666671</v>
      </c>
      <c r="Q10" s="12">
        <f>[6]Novembro!$E$20</f>
        <v>85.208333333333329</v>
      </c>
      <c r="R10" s="12">
        <f>[6]Novembro!$E$21</f>
        <v>85.166666666666671</v>
      </c>
      <c r="S10" s="12">
        <f>[6]Novembro!$E$22</f>
        <v>90.958333333333329</v>
      </c>
      <c r="T10" s="12">
        <f>[6]Novembro!$E$23</f>
        <v>90.291666666666671</v>
      </c>
      <c r="U10" s="12">
        <f>[6]Novembro!$E$24</f>
        <v>86.125</v>
      </c>
      <c r="V10" s="12">
        <f>[6]Novembro!$E$25</f>
        <v>77.291666666666671</v>
      </c>
      <c r="W10" s="12">
        <f>[6]Novembro!$E$26</f>
        <v>87.208333333333329</v>
      </c>
      <c r="X10" s="12">
        <f>[6]Novembro!$E$27</f>
        <v>94.375</v>
      </c>
      <c r="Y10" s="12">
        <f>[6]Novembro!$E$28</f>
        <v>91.5</v>
      </c>
      <c r="Z10" s="12">
        <f>[6]Novembro!$E$29</f>
        <v>76.083333333333329</v>
      </c>
      <c r="AA10" s="12">
        <f>[6]Novembro!$E$30</f>
        <v>69.75</v>
      </c>
      <c r="AB10" s="12">
        <f>[6]Novembro!$E$31</f>
        <v>68.75</v>
      </c>
      <c r="AC10" s="12">
        <f>[6]Novembro!$E$32</f>
        <v>70.666666666666671</v>
      </c>
      <c r="AD10" s="12">
        <f>[6]Novembro!$E$33</f>
        <v>81.166666666666671</v>
      </c>
      <c r="AE10" s="12" t="str">
        <f>[6]Novembro!$E$34</f>
        <v>*</v>
      </c>
      <c r="AF10" s="94">
        <f t="shared" ref="AF10" si="3">AVERAGE(B10:AE10)</f>
        <v>81.59482758620689</v>
      </c>
      <c r="AH10" s="13" t="s">
        <v>47</v>
      </c>
    </row>
    <row r="11" spans="1:34" x14ac:dyDescent="0.2">
      <c r="A11" s="59" t="s">
        <v>64</v>
      </c>
      <c r="B11" s="12">
        <f>[7]Novembro!$E$5</f>
        <v>86.695652173913047</v>
      </c>
      <c r="C11" s="12">
        <f>[7]Novembro!$E$6</f>
        <v>61.928571428571431</v>
      </c>
      <c r="D11" s="12">
        <f>[7]Novembro!$E$7</f>
        <v>61.666666666666664</v>
      </c>
      <c r="E11" s="12">
        <f>[7]Novembro!$E$8</f>
        <v>74.952380952380949</v>
      </c>
      <c r="F11" s="12">
        <f>[7]Novembro!$E$9</f>
        <v>65.916666666666671</v>
      </c>
      <c r="G11" s="12">
        <f>[7]Novembro!$E$10</f>
        <v>64.541666666666671</v>
      </c>
      <c r="H11" s="12">
        <f>[7]Novembro!$E$11</f>
        <v>69.125</v>
      </c>
      <c r="I11" s="12">
        <f>[7]Novembro!$E$12</f>
        <v>67.416666666666671</v>
      </c>
      <c r="J11" s="12">
        <f>[7]Novembro!$E$13</f>
        <v>70.916666666666671</v>
      </c>
      <c r="K11" s="12">
        <f>[7]Novembro!$E$14</f>
        <v>81.89473684210526</v>
      </c>
      <c r="L11" s="12">
        <f>[7]Novembro!$E$15</f>
        <v>74.375</v>
      </c>
      <c r="M11" s="12">
        <f>[7]Novembro!$E$16</f>
        <v>56.125</v>
      </c>
      <c r="N11" s="12">
        <f>[7]Novembro!$E$17</f>
        <v>49.208333333333336</v>
      </c>
      <c r="O11" s="12">
        <f>[7]Novembro!$E$18</f>
        <v>65</v>
      </c>
      <c r="P11" s="12">
        <f>[7]Novembro!$E$19</f>
        <v>78.166666666666671</v>
      </c>
      <c r="Q11" s="12">
        <f>[7]Novembro!$E$20</f>
        <v>67.958333333333329</v>
      </c>
      <c r="R11" s="12">
        <f>[7]Novembro!$E$21</f>
        <v>77.588235294117652</v>
      </c>
      <c r="S11" s="12">
        <f>[7]Novembro!$E$22</f>
        <v>85.772727272727266</v>
      </c>
      <c r="T11" s="12">
        <f>[7]Novembro!$E$23</f>
        <v>82.75</v>
      </c>
      <c r="U11" s="12">
        <f>[7]Novembro!$E$24</f>
        <v>67.375</v>
      </c>
      <c r="V11" s="12">
        <f>[7]Novembro!$E$25</f>
        <v>62.958333333333336</v>
      </c>
      <c r="W11" s="12">
        <f>[7]Novembro!$E$26</f>
        <v>69.166666666666671</v>
      </c>
      <c r="X11" s="12">
        <f>[7]Novembro!$E$27</f>
        <v>77.349999999999994</v>
      </c>
      <c r="Y11" s="12">
        <f>[7]Novembro!$E$28</f>
        <v>73.599999999999994</v>
      </c>
      <c r="Z11" s="12">
        <f>[7]Novembro!$E$29</f>
        <v>68.75</v>
      </c>
      <c r="AA11" s="12">
        <f>[7]Novembro!$E$30</f>
        <v>69.375</v>
      </c>
      <c r="AB11" s="12">
        <f>[7]Novembro!$E$31</f>
        <v>58.833333333333336</v>
      </c>
      <c r="AC11" s="12">
        <f>[7]Novembro!$E$32</f>
        <v>56.833333333333336</v>
      </c>
      <c r="AD11" s="12">
        <f>[7]Novembro!$E$33</f>
        <v>65.125</v>
      </c>
      <c r="AE11" s="12">
        <f>[7]Novembro!$E$34</f>
        <v>73.583333333333329</v>
      </c>
      <c r="AF11" s="94">
        <f>AVERAGE(B11:AE11)</f>
        <v>69.498299021016052</v>
      </c>
    </row>
    <row r="12" spans="1:34" x14ac:dyDescent="0.2">
      <c r="A12" s="59" t="s">
        <v>41</v>
      </c>
      <c r="B12" s="12">
        <f>[8]Novembro!$E$5</f>
        <v>80.75</v>
      </c>
      <c r="C12" s="12">
        <f>[8]Novembro!$E$6</f>
        <v>75.875</v>
      </c>
      <c r="D12" s="12">
        <f>[8]Novembro!$E$7</f>
        <v>72.916666666666671</v>
      </c>
      <c r="E12" s="12">
        <f>[8]Novembro!$E$8</f>
        <v>72.75</v>
      </c>
      <c r="F12" s="12">
        <f>[8]Novembro!$E$9</f>
        <v>83.083333333333329</v>
      </c>
      <c r="G12" s="12">
        <f>[8]Novembro!$E$10</f>
        <v>80.416666666666671</v>
      </c>
      <c r="H12" s="12">
        <f>[8]Novembro!$E$11</f>
        <v>74.333333333333329</v>
      </c>
      <c r="I12" s="12">
        <f>[8]Novembro!$E$12</f>
        <v>67.125</v>
      </c>
      <c r="J12" s="12">
        <f>[8]Novembro!$E$13</f>
        <v>63.875</v>
      </c>
      <c r="K12" s="12">
        <f>[8]Novembro!$E$14</f>
        <v>70.333333333333329</v>
      </c>
      <c r="L12" s="12">
        <f>[8]Novembro!$E$15</f>
        <v>66.333333333333329</v>
      </c>
      <c r="M12" s="12">
        <f>[8]Novembro!$E$16</f>
        <v>69.166666666666671</v>
      </c>
      <c r="N12" s="12">
        <f>[8]Novembro!$E$17</f>
        <v>75.125</v>
      </c>
      <c r="O12" s="12">
        <f>[8]Novembro!$E$18</f>
        <v>82.333333333333329</v>
      </c>
      <c r="P12" s="12">
        <f>[8]Novembro!$E$19</f>
        <v>82.125</v>
      </c>
      <c r="Q12" s="12">
        <f>[8]Novembro!$E$20</f>
        <v>76.833333333333329</v>
      </c>
      <c r="R12" s="12">
        <f>[8]Novembro!$E$21</f>
        <v>71.75</v>
      </c>
      <c r="S12" s="12">
        <f>[8]Novembro!$E$22</f>
        <v>79.166666666666671</v>
      </c>
      <c r="T12" s="12">
        <f>[8]Novembro!$E$23</f>
        <v>73.541666666666671</v>
      </c>
      <c r="U12" s="12">
        <f>[8]Novembro!$E$24</f>
        <v>72.291666666666671</v>
      </c>
      <c r="V12" s="12">
        <f>[8]Novembro!$E$25</f>
        <v>67.666666666666671</v>
      </c>
      <c r="W12" s="12">
        <f>[8]Novembro!$E$26</f>
        <v>66.291666666666671</v>
      </c>
      <c r="X12" s="12">
        <f>[8]Novembro!$E$27</f>
        <v>80.666666666666671</v>
      </c>
      <c r="Y12" s="12">
        <f>[8]Novembro!$E$28</f>
        <v>78.666666666666671</v>
      </c>
      <c r="Z12" s="12">
        <f>[8]Novembro!$E$29</f>
        <v>71.583333333333329</v>
      </c>
      <c r="AA12" s="12">
        <f>[8]Novembro!$E$30</f>
        <v>68.833333333333329</v>
      </c>
      <c r="AB12" s="12">
        <f>[8]Novembro!$E$31</f>
        <v>66.25</v>
      </c>
      <c r="AC12" s="12">
        <f>[8]Novembro!$E$32</f>
        <v>76.791666666666671</v>
      </c>
      <c r="AD12" s="12">
        <f>[8]Novembro!$E$33</f>
        <v>77.041666666666671</v>
      </c>
      <c r="AE12" s="12">
        <f>[8]Novembro!$E$34</f>
        <v>86.291666666666671</v>
      </c>
      <c r="AF12" s="94">
        <f t="shared" ref="AF12" si="4">AVERAGE(B12:AE12)</f>
        <v>74.340277777777786</v>
      </c>
      <c r="AH12" s="13" t="s">
        <v>47</v>
      </c>
    </row>
    <row r="13" spans="1:34" x14ac:dyDescent="0.2">
      <c r="A13" s="59" t="s">
        <v>114</v>
      </c>
      <c r="B13" s="12">
        <f>[9]Novembro!$E$5</f>
        <v>89.5</v>
      </c>
      <c r="C13" s="12">
        <f>[9]Novembro!$E$6</f>
        <v>84.041666666666671</v>
      </c>
      <c r="D13" s="12">
        <f>[9]Novembro!$E$7</f>
        <v>77.375</v>
      </c>
      <c r="E13" s="12">
        <f>[9]Novembro!$E$8</f>
        <v>86.208333333333329</v>
      </c>
      <c r="F13" s="12">
        <f>[9]Novembro!$E$9</f>
        <v>83.833333333333329</v>
      </c>
      <c r="G13" s="12">
        <f>[9]Novembro!$E$10</f>
        <v>83.958333333333329</v>
      </c>
      <c r="H13" s="12">
        <f>[9]Novembro!$E$11</f>
        <v>78.375</v>
      </c>
      <c r="I13" s="12">
        <f>[9]Novembro!$E$12</f>
        <v>70.041666666666671</v>
      </c>
      <c r="J13" s="12">
        <f>[9]Novembro!$E$13</f>
        <v>70.916666666666671</v>
      </c>
      <c r="K13" s="12">
        <f>[9]Novembro!$E$14</f>
        <v>72.291666666666671</v>
      </c>
      <c r="L13" s="12">
        <f>[9]Novembro!$E$15</f>
        <v>71.708333333333329</v>
      </c>
      <c r="M13" s="12">
        <f>[9]Novembro!$E$16</f>
        <v>70.958333333333329</v>
      </c>
      <c r="N13" s="12">
        <f>[9]Novembro!$E$17</f>
        <v>73.375</v>
      </c>
      <c r="O13" s="12">
        <f>[9]Novembro!$E$18</f>
        <v>85.458333333333329</v>
      </c>
      <c r="P13" s="12">
        <f>[9]Novembro!$E$19</f>
        <v>88.625</v>
      </c>
      <c r="Q13" s="12">
        <f>[9]Novembro!$E$20</f>
        <v>83.565217391304344</v>
      </c>
      <c r="R13" s="12">
        <f>[9]Novembro!$E$21</f>
        <v>80.666666666666671</v>
      </c>
      <c r="S13" s="12">
        <f>[9]Novembro!$E$22</f>
        <v>88.625</v>
      </c>
      <c r="T13" s="12">
        <f>[9]Novembro!$E$23</f>
        <v>79.958333333333329</v>
      </c>
      <c r="U13" s="12">
        <f>[9]Novembro!$E$24</f>
        <v>75.541666666666671</v>
      </c>
      <c r="V13" s="12">
        <f>[9]Novembro!$E$25</f>
        <v>73.291666666666671</v>
      </c>
      <c r="W13" s="12">
        <f>[9]Novembro!$E$26</f>
        <v>75.916666666666671</v>
      </c>
      <c r="X13" s="12">
        <f>[9]Novembro!$E$27</f>
        <v>88.25</v>
      </c>
      <c r="Y13" s="12">
        <f>[9]Novembro!$E$28</f>
        <v>80.916666666666671</v>
      </c>
      <c r="Z13" s="12">
        <f>[9]Novembro!$E$29</f>
        <v>71.5</v>
      </c>
      <c r="AA13" s="12">
        <f>[9]Novembro!$E$30</f>
        <v>68.958333333333329</v>
      </c>
      <c r="AB13" s="12">
        <f>[9]Novembro!$E$31</f>
        <v>66.458333333333329</v>
      </c>
      <c r="AC13" s="12">
        <f>[9]Novembro!$E$32</f>
        <v>77.041666666666671</v>
      </c>
      <c r="AD13" s="12">
        <f>[9]Novembro!$E$33</f>
        <v>86.25</v>
      </c>
      <c r="AE13" s="12">
        <f>[9]Novembro!$E$34</f>
        <v>91.875</v>
      </c>
      <c r="AF13" s="94">
        <f t="shared" ref="AF13:AF15" si="5">AVERAGE(B13:AE13)</f>
        <v>79.182729468599035</v>
      </c>
    </row>
    <row r="14" spans="1:34" x14ac:dyDescent="0.2">
      <c r="A14" s="59" t="s">
        <v>118</v>
      </c>
      <c r="B14" s="12">
        <f>[10]Novembro!$E$5</f>
        <v>84.333333333333329</v>
      </c>
      <c r="C14" s="12">
        <f>[10]Novembro!$E$6</f>
        <v>75.583333333333329</v>
      </c>
      <c r="D14" s="12">
        <f>[10]Novembro!$E$7</f>
        <v>66</v>
      </c>
      <c r="E14" s="12">
        <f>[10]Novembro!$E$8</f>
        <v>80.166666666666671</v>
      </c>
      <c r="F14" s="12">
        <f>[10]Novembro!$E$9</f>
        <v>71.416666666666671</v>
      </c>
      <c r="G14" s="12">
        <f>[10]Novembro!$E$10</f>
        <v>66.833333333333329</v>
      </c>
      <c r="H14" s="12">
        <f>[10]Novembro!$E$11</f>
        <v>70.458333333333329</v>
      </c>
      <c r="I14" s="12">
        <f>[10]Novembro!$E$12</f>
        <v>70.541666666666671</v>
      </c>
      <c r="J14" s="12">
        <f>[10]Novembro!$E$13</f>
        <v>75.166666666666671</v>
      </c>
      <c r="K14" s="12">
        <f>[10]Novembro!$E$14</f>
        <v>86.666666666666671</v>
      </c>
      <c r="L14" s="12">
        <f>[10]Novembro!$E$15</f>
        <v>72.916666666666671</v>
      </c>
      <c r="M14" s="12">
        <f>[10]Novembro!$E$16</f>
        <v>56.375</v>
      </c>
      <c r="N14" s="12">
        <f>[10]Novembro!$E$17</f>
        <v>59.291666666666664</v>
      </c>
      <c r="O14" s="12">
        <f>[10]Novembro!$E$18</f>
        <v>74.083333333333329</v>
      </c>
      <c r="P14" s="12">
        <f>[10]Novembro!$E$19</f>
        <v>78.333333333333329</v>
      </c>
      <c r="Q14" s="12">
        <f>[10]Novembro!$E$20</f>
        <v>75.5</v>
      </c>
      <c r="R14" s="12">
        <f>[10]Novembro!$E$21</f>
        <v>85.875</v>
      </c>
      <c r="S14" s="12">
        <f>[10]Novembro!$E$22</f>
        <v>85.166666666666671</v>
      </c>
      <c r="T14" s="12">
        <f>[10]Novembro!$E$23</f>
        <v>87.833333333333329</v>
      </c>
      <c r="U14" s="12">
        <f>[10]Novembro!$E$24</f>
        <v>71.791666666666671</v>
      </c>
      <c r="V14" s="12">
        <f>[10]Novembro!$E$25</f>
        <v>68.875</v>
      </c>
      <c r="W14" s="12">
        <f>[10]Novembro!$E$26</f>
        <v>73.083333333333329</v>
      </c>
      <c r="X14" s="12">
        <f>[10]Novembro!$E$27</f>
        <v>88.791666666666671</v>
      </c>
      <c r="Y14" s="12">
        <f>[10]Novembro!$E$28</f>
        <v>88.708333333333329</v>
      </c>
      <c r="Z14" s="12">
        <f>[10]Novembro!$E$29</f>
        <v>75.5</v>
      </c>
      <c r="AA14" s="12">
        <f>[10]Novembro!$E$30</f>
        <v>71.666666666666671</v>
      </c>
      <c r="AB14" s="12">
        <f>[10]Novembro!$E$31</f>
        <v>62.083333333333336</v>
      </c>
      <c r="AC14" s="12">
        <f>[10]Novembro!$E$32</f>
        <v>61.625</v>
      </c>
      <c r="AD14" s="12">
        <f>[10]Novembro!$E$33</f>
        <v>71.25</v>
      </c>
      <c r="AE14" s="12">
        <f>[10]Novembro!$E$34</f>
        <v>76.75</v>
      </c>
      <c r="AF14" s="94">
        <f t="shared" si="5"/>
        <v>74.422222222222217</v>
      </c>
    </row>
    <row r="15" spans="1:34" x14ac:dyDescent="0.2">
      <c r="A15" s="59" t="s">
        <v>121</v>
      </c>
      <c r="B15" s="12">
        <f>[11]Novembro!$E$5</f>
        <v>92.958333333333329</v>
      </c>
      <c r="C15" s="12">
        <f>[11]Novembro!$E$6</f>
        <v>82.583333333333329</v>
      </c>
      <c r="D15" s="12">
        <f>[11]Novembro!$E$7</f>
        <v>74.083333333333329</v>
      </c>
      <c r="E15" s="12">
        <f>[11]Novembro!$E$8</f>
        <v>79.375</v>
      </c>
      <c r="F15" s="12">
        <f>[11]Novembro!$E$9</f>
        <v>74.125</v>
      </c>
      <c r="G15" s="12">
        <f>[11]Novembro!$E$10</f>
        <v>64.041666666666671</v>
      </c>
      <c r="H15" s="12">
        <f>[11]Novembro!$E$11</f>
        <v>67.666666666666671</v>
      </c>
      <c r="I15" s="12">
        <f>[11]Novembro!$E$12</f>
        <v>63.541666666666664</v>
      </c>
      <c r="J15" s="12">
        <f>[11]Novembro!$E$13</f>
        <v>72.166666666666671</v>
      </c>
      <c r="K15" s="12">
        <f>[11]Novembro!$E$14</f>
        <v>79.708333333333329</v>
      </c>
      <c r="L15" s="12">
        <f>[11]Novembro!$E$15</f>
        <v>70.291666666666671</v>
      </c>
      <c r="M15" s="12">
        <f>[11]Novembro!$E$16</f>
        <v>61.541666666666664</v>
      </c>
      <c r="N15" s="12">
        <f>[11]Novembro!$E$17</f>
        <v>60.875</v>
      </c>
      <c r="O15" s="12">
        <f>[11]Novembro!$E$18</f>
        <v>84.75</v>
      </c>
      <c r="P15" s="12">
        <f>[11]Novembro!$E$19</f>
        <v>83.833333333333329</v>
      </c>
      <c r="Q15" s="12">
        <f>[11]Novembro!$E$20</f>
        <v>86.291666666666671</v>
      </c>
      <c r="R15" s="12">
        <f>[11]Novembro!$E$21</f>
        <v>78.25</v>
      </c>
      <c r="S15" s="12">
        <f>[11]Novembro!$E$22</f>
        <v>84.833333333333329</v>
      </c>
      <c r="T15" s="12">
        <f>[11]Novembro!$E$23</f>
        <v>82.583333333333329</v>
      </c>
      <c r="U15" s="12">
        <f>[11]Novembro!$E$24</f>
        <v>72</v>
      </c>
      <c r="V15" s="12">
        <f>[11]Novembro!$E$25</f>
        <v>64.708333333333329</v>
      </c>
      <c r="W15" s="12">
        <f>[11]Novembro!$E$26</f>
        <v>67.208333333333329</v>
      </c>
      <c r="X15" s="12">
        <f>[11]Novembro!$E$27</f>
        <v>88.75</v>
      </c>
      <c r="Y15" s="12">
        <f>[11]Novembro!$E$28</f>
        <v>83.25</v>
      </c>
      <c r="Z15" s="12">
        <f>[11]Novembro!$E$29</f>
        <v>78.833333333333329</v>
      </c>
      <c r="AA15" s="12">
        <f>[11]Novembro!$E$30</f>
        <v>71.541666666666671</v>
      </c>
      <c r="AB15" s="12">
        <f>[11]Novembro!$E$31</f>
        <v>65.333333333333329</v>
      </c>
      <c r="AC15" s="12">
        <f>[11]Novembro!$E$32</f>
        <v>69.25</v>
      </c>
      <c r="AD15" s="12">
        <f>[11]Novembro!$E$33</f>
        <v>87.083333333333329</v>
      </c>
      <c r="AE15" s="12">
        <f>[11]Novembro!$E$34</f>
        <v>84.375</v>
      </c>
      <c r="AF15" s="94">
        <f t="shared" si="5"/>
        <v>75.8611111111111</v>
      </c>
      <c r="AH15" s="13" t="s">
        <v>47</v>
      </c>
    </row>
    <row r="16" spans="1:34" x14ac:dyDescent="0.2">
      <c r="A16" s="59" t="s">
        <v>168</v>
      </c>
      <c r="B16" s="12" t="str">
        <f>[12]Novembro!$E$5</f>
        <v>*</v>
      </c>
      <c r="C16" s="12" t="str">
        <f>[12]Novembro!$E$6</f>
        <v>*</v>
      </c>
      <c r="D16" s="12" t="str">
        <f>[12]Novembro!$E$7</f>
        <v>*</v>
      </c>
      <c r="E16" s="12" t="str">
        <f>[12]Novembro!$E$8</f>
        <v>*</v>
      </c>
      <c r="F16" s="12" t="str">
        <f>[12]Novembro!$E$9</f>
        <v>*</v>
      </c>
      <c r="G16" s="12" t="str">
        <f>[12]Novembro!$E$10</f>
        <v>*</v>
      </c>
      <c r="H16" s="12" t="str">
        <f>[12]Novembro!$E$11</f>
        <v>*</v>
      </c>
      <c r="I16" s="12" t="str">
        <f>[12]Novembro!$E$12</f>
        <v>*</v>
      </c>
      <c r="J16" s="12" t="str">
        <f>[12]Novembro!$E$13</f>
        <v>*</v>
      </c>
      <c r="K16" s="12" t="str">
        <f>[12]Novembro!$E$14</f>
        <v>*</v>
      </c>
      <c r="L16" s="12" t="str">
        <f>[12]Novembro!$E$15</f>
        <v>*</v>
      </c>
      <c r="M16" s="12" t="str">
        <f>[12]Novembro!$E$16</f>
        <v>*</v>
      </c>
      <c r="N16" s="12" t="str">
        <f>[12]Novembro!$E$17</f>
        <v>*</v>
      </c>
      <c r="O16" s="12" t="str">
        <f>[12]Novembro!$E$18</f>
        <v>*</v>
      </c>
      <c r="P16" s="12" t="str">
        <f>[12]Novembro!$E$19</f>
        <v>*</v>
      </c>
      <c r="Q16" s="12" t="str">
        <f>[12]Novembro!$E$20</f>
        <v>*</v>
      </c>
      <c r="R16" s="12" t="str">
        <f>[12]Novembro!$E$21</f>
        <v>*</v>
      </c>
      <c r="S16" s="12" t="str">
        <f>[12]Novembro!$E$22</f>
        <v>*</v>
      </c>
      <c r="T16" s="12" t="str">
        <f>[12]Novembro!$E$23</f>
        <v>*</v>
      </c>
      <c r="U16" s="12" t="str">
        <f>[12]Novembro!$E$24</f>
        <v>*</v>
      </c>
      <c r="V16" s="12" t="str">
        <f>[12]Novembro!$E$25</f>
        <v>*</v>
      </c>
      <c r="W16" s="12" t="str">
        <f>[12]Novembro!$E$26</f>
        <v>*</v>
      </c>
      <c r="X16" s="12" t="str">
        <f>[12]Novembro!$E$27</f>
        <v>*</v>
      </c>
      <c r="Y16" s="12" t="str">
        <f>[12]Novembro!$E$28</f>
        <v>*</v>
      </c>
      <c r="Z16" s="12" t="str">
        <f>[12]Novembro!$E$29</f>
        <v>*</v>
      </c>
      <c r="AA16" s="12" t="str">
        <f>[12]Novembro!$E$30</f>
        <v>*</v>
      </c>
      <c r="AB16" s="12" t="str">
        <f>[12]Novembro!$E$31</f>
        <v>*</v>
      </c>
      <c r="AC16" s="12" t="str">
        <f>[12]Novembro!$E$32</f>
        <v>*</v>
      </c>
      <c r="AD16" s="12" t="str">
        <f>[12]Novembro!$E$33</f>
        <v>*</v>
      </c>
      <c r="AE16" s="12" t="str">
        <f>[12]Novembro!$E$34</f>
        <v>*</v>
      </c>
      <c r="AF16" s="94" t="s">
        <v>227</v>
      </c>
    </row>
    <row r="17" spans="1:34" x14ac:dyDescent="0.2">
      <c r="A17" s="59" t="s">
        <v>2</v>
      </c>
      <c r="B17" s="12">
        <f>[13]Novembro!$E$5</f>
        <v>75.958333333333329</v>
      </c>
      <c r="C17" s="12">
        <f>[13]Novembro!$E$6</f>
        <v>77.833333333333329</v>
      </c>
      <c r="D17" s="12">
        <f>[13]Novembro!$E$7</f>
        <v>76</v>
      </c>
      <c r="E17" s="12">
        <f>[13]Novembro!$E$8</f>
        <v>84.916666666666671</v>
      </c>
      <c r="F17" s="12">
        <f>[13]Novembro!$E$9</f>
        <v>85.375</v>
      </c>
      <c r="G17" s="12">
        <f>[13]Novembro!$E$10</f>
        <v>67.166666666666671</v>
      </c>
      <c r="H17" s="12">
        <f>[13]Novembro!$E$11</f>
        <v>67.791666666666671</v>
      </c>
      <c r="I17" s="12">
        <f>[13]Novembro!$E$12</f>
        <v>71.541666666666671</v>
      </c>
      <c r="J17" s="12">
        <f>[13]Novembro!$E$13</f>
        <v>78.25</v>
      </c>
      <c r="K17" s="12">
        <f>[13]Novembro!$E$14</f>
        <v>72.625</v>
      </c>
      <c r="L17" s="12">
        <f>[13]Novembro!$E$15</f>
        <v>70.083333333333329</v>
      </c>
      <c r="M17" s="12">
        <f>[13]Novembro!$E$16</f>
        <v>66.083333333333329</v>
      </c>
      <c r="N17" s="12">
        <f>[13]Novembro!$E$17</f>
        <v>57.083333333333336</v>
      </c>
      <c r="O17" s="12">
        <f>[13]Novembro!$E$18</f>
        <v>78</v>
      </c>
      <c r="P17" s="12">
        <f>[13]Novembro!$E$19</f>
        <v>81.375</v>
      </c>
      <c r="Q17" s="12">
        <f>[13]Novembro!$E$20</f>
        <v>83.625</v>
      </c>
      <c r="R17" s="12">
        <f>[13]Novembro!$E$21</f>
        <v>70.916666666666671</v>
      </c>
      <c r="S17" s="12">
        <f>[13]Novembro!$E$22</f>
        <v>82.375</v>
      </c>
      <c r="T17" s="12">
        <f>[13]Novembro!$E$23</f>
        <v>79.666666666666671</v>
      </c>
      <c r="U17" s="12">
        <f>[13]Novembro!$E$24</f>
        <v>75.75</v>
      </c>
      <c r="V17" s="12">
        <f>[13]Novembro!$E$25</f>
        <v>68.333333333333329</v>
      </c>
      <c r="W17" s="12">
        <f>[13]Novembro!$E$26</f>
        <v>79.25</v>
      </c>
      <c r="X17" s="12">
        <f>[13]Novembro!$E$27</f>
        <v>89.833333333333329</v>
      </c>
      <c r="Y17" s="12">
        <f>[13]Novembro!$E$28</f>
        <v>86.416666666666671</v>
      </c>
      <c r="Z17" s="12">
        <f>[13]Novembro!$E$29</f>
        <v>69.75</v>
      </c>
      <c r="AA17" s="12">
        <f>[13]Novembro!$E$30</f>
        <v>59.291666666666664</v>
      </c>
      <c r="AB17" s="12">
        <f>[13]Novembro!$E$31</f>
        <v>59.166666666666664</v>
      </c>
      <c r="AC17" s="12">
        <f>[13]Novembro!$E$32</f>
        <v>58.875</v>
      </c>
      <c r="AD17" s="12">
        <f>[13]Novembro!$E$33</f>
        <v>76.375</v>
      </c>
      <c r="AE17" s="12">
        <f>[13]Novembro!$E$34</f>
        <v>83.875</v>
      </c>
      <c r="AF17" s="94">
        <f t="shared" ref="AF17:AF20" si="6">AVERAGE(B17:AE17)</f>
        <v>74.452777777777797</v>
      </c>
      <c r="AH17" s="13" t="s">
        <v>47</v>
      </c>
    </row>
    <row r="18" spans="1:34" x14ac:dyDescent="0.2">
      <c r="A18" s="59" t="s">
        <v>3</v>
      </c>
      <c r="B18" s="12">
        <f>[14]Novembro!$E$5</f>
        <v>71.083333333333329</v>
      </c>
      <c r="C18" s="12">
        <f>[14]Novembro!$E$6</f>
        <v>81.083333333333329</v>
      </c>
      <c r="D18" s="12">
        <f>[14]Novembro!$E$7</f>
        <v>77.375</v>
      </c>
      <c r="E18" s="12">
        <f>[14]Novembro!$E$8</f>
        <v>85.666666666666671</v>
      </c>
      <c r="F18" s="12">
        <f>[14]Novembro!$E$9</f>
        <v>83.375</v>
      </c>
      <c r="G18" s="12">
        <f>[14]Novembro!$E$10</f>
        <v>81.083333333333329</v>
      </c>
      <c r="H18" s="12">
        <f>[14]Novembro!$E$11</f>
        <v>84.166666666666671</v>
      </c>
      <c r="I18" s="12">
        <f>[14]Novembro!$E$12</f>
        <v>95.666666666666671</v>
      </c>
      <c r="J18" s="12">
        <f>[14]Novembro!$E$13</f>
        <v>94.708333333333329</v>
      </c>
      <c r="K18" s="12">
        <f>[14]Novembro!$E$14</f>
        <v>82.708333333333329</v>
      </c>
      <c r="L18" s="12">
        <f>[14]Novembro!$E$15</f>
        <v>71.166666666666671</v>
      </c>
      <c r="M18" s="12">
        <f>[14]Novembro!$E$16</f>
        <v>64.5</v>
      </c>
      <c r="N18" s="12">
        <f>[14]Novembro!$E$17</f>
        <v>61.875</v>
      </c>
      <c r="O18" s="12">
        <f>[14]Novembro!$E$18</f>
        <v>72.833333333333329</v>
      </c>
      <c r="P18" s="12">
        <f>[14]Novembro!$E$19</f>
        <v>79.458333333333329</v>
      </c>
      <c r="Q18" s="12">
        <f>[14]Novembro!$E$20</f>
        <v>84.083333333333329</v>
      </c>
      <c r="R18" s="12">
        <f>[14]Novembro!$E$21</f>
        <v>88.708333333333329</v>
      </c>
      <c r="S18" s="12">
        <f>[14]Novembro!$E$22</f>
        <v>85.25</v>
      </c>
      <c r="T18" s="12">
        <f>[14]Novembro!$E$23</f>
        <v>88.916666666666671</v>
      </c>
      <c r="U18" s="12">
        <f>[14]Novembro!$E$24</f>
        <v>86.708333333333329</v>
      </c>
      <c r="V18" s="12">
        <f>[14]Novembro!$E$25</f>
        <v>87.958333333333329</v>
      </c>
      <c r="W18" s="12">
        <f>[14]Novembro!$E$26</f>
        <v>75.625</v>
      </c>
      <c r="X18" s="12">
        <f>[14]Novembro!$E$27</f>
        <v>73.416666666666671</v>
      </c>
      <c r="Y18" s="12">
        <f>[14]Novembro!$E$28</f>
        <v>82.416666666666671</v>
      </c>
      <c r="Z18" s="12">
        <f>[14]Novembro!$E$29</f>
        <v>76.208333333333329</v>
      </c>
      <c r="AA18" s="12">
        <f>[14]Novembro!$E$30</f>
        <v>71.958333333333329</v>
      </c>
      <c r="AB18" s="12">
        <f>[14]Novembro!$E$31</f>
        <v>69.583333333333329</v>
      </c>
      <c r="AC18" s="12">
        <f>[14]Novembro!$E$32</f>
        <v>61.75</v>
      </c>
      <c r="AD18" s="12">
        <f>[14]Novembro!$E$33</f>
        <v>70.666666666666671</v>
      </c>
      <c r="AE18" s="12">
        <f>[14]Novembro!$E$34</f>
        <v>78.5</v>
      </c>
      <c r="AF18" s="94">
        <f t="shared" si="6"/>
        <v>78.949999999999989</v>
      </c>
      <c r="AG18" s="13" t="s">
        <v>47</v>
      </c>
      <c r="AH18" s="13" t="s">
        <v>47</v>
      </c>
    </row>
    <row r="19" spans="1:34" x14ac:dyDescent="0.2">
      <c r="A19" s="59" t="s">
        <v>4</v>
      </c>
      <c r="B19" s="12">
        <f>[15]Novembro!$E$5</f>
        <v>74.5</v>
      </c>
      <c r="C19" s="12">
        <f>[15]Novembro!$E$6</f>
        <v>83.375</v>
      </c>
      <c r="D19" s="12">
        <f>[15]Novembro!$E$7</f>
        <v>81.791666666666671</v>
      </c>
      <c r="E19" s="12">
        <f>[15]Novembro!$E$8</f>
        <v>87.625</v>
      </c>
      <c r="F19" s="12">
        <f>[15]Novembro!$E$9</f>
        <v>85.541666666666671</v>
      </c>
      <c r="G19" s="12">
        <f>[15]Novembro!$E$10</f>
        <v>77.958333333333329</v>
      </c>
      <c r="H19" s="12">
        <f>[15]Novembro!$E$11</f>
        <v>82.666666666666671</v>
      </c>
      <c r="I19" s="12">
        <f>[15]Novembro!$E$12</f>
        <v>90.291666666666671</v>
      </c>
      <c r="J19" s="12">
        <f>[15]Novembro!$E$13</f>
        <v>91.75</v>
      </c>
      <c r="K19" s="12">
        <f>[15]Novembro!$E$14</f>
        <v>79.916666666666671</v>
      </c>
      <c r="L19" s="12">
        <f>[15]Novembro!$E$15</f>
        <v>74.208333333333329</v>
      </c>
      <c r="M19" s="12">
        <f>[15]Novembro!$E$16</f>
        <v>68.5</v>
      </c>
      <c r="N19" s="12">
        <f>[15]Novembro!$E$17</f>
        <v>61.875</v>
      </c>
      <c r="O19" s="12">
        <f>[15]Novembro!$E$18</f>
        <v>70.916666666666671</v>
      </c>
      <c r="P19" s="12">
        <f>[15]Novembro!$E$19</f>
        <v>80.416666666666671</v>
      </c>
      <c r="Q19" s="12">
        <f>[15]Novembro!$E$20</f>
        <v>81.833333333333329</v>
      </c>
      <c r="R19" s="12">
        <f>[15]Novembro!$E$21</f>
        <v>81.041666666666671</v>
      </c>
      <c r="S19" s="12">
        <f>[15]Novembro!$E$22</f>
        <v>85.5</v>
      </c>
      <c r="T19" s="12">
        <f>[15]Novembro!$E$23</f>
        <v>89.166666666666671</v>
      </c>
      <c r="U19" s="12">
        <f>[15]Novembro!$E$24</f>
        <v>87.958333333333329</v>
      </c>
      <c r="V19" s="12">
        <f>[15]Novembro!$E$25</f>
        <v>86.708333333333329</v>
      </c>
      <c r="W19" s="12">
        <f>[15]Novembro!$E$26</f>
        <v>75.541666666666671</v>
      </c>
      <c r="X19" s="12">
        <f>[15]Novembro!$E$27</f>
        <v>83.041666666666671</v>
      </c>
      <c r="Y19" s="12">
        <f>[15]Novembro!$E$28</f>
        <v>82.625</v>
      </c>
      <c r="Z19" s="12">
        <f>[15]Novembro!$E$29</f>
        <v>78.041666666666671</v>
      </c>
      <c r="AA19" s="12">
        <f>[15]Novembro!$E$30</f>
        <v>72.708333333333329</v>
      </c>
      <c r="AB19" s="12">
        <f>[15]Novembro!$E$31</f>
        <v>71.75</v>
      </c>
      <c r="AC19" s="12">
        <f>[15]Novembro!$E$32</f>
        <v>67.291666666666671</v>
      </c>
      <c r="AD19" s="12">
        <f>[15]Novembro!$E$33</f>
        <v>79.583333333333329</v>
      </c>
      <c r="AE19" s="12">
        <f>[15]Novembro!$E$34</f>
        <v>79.416666666666671</v>
      </c>
      <c r="AF19" s="94">
        <f t="shared" si="6"/>
        <v>79.784722222222229</v>
      </c>
      <c r="AH19" t="s">
        <v>47</v>
      </c>
    </row>
    <row r="20" spans="1:34" x14ac:dyDescent="0.2">
      <c r="A20" s="59" t="s">
        <v>5</v>
      </c>
      <c r="B20" s="12">
        <f>[16]Novembro!$E$5</f>
        <v>67.333333333333329</v>
      </c>
      <c r="C20" s="12">
        <f>[16]Novembro!$E$6</f>
        <v>75.458333333333329</v>
      </c>
      <c r="D20" s="12">
        <f>[16]Novembro!$E$7</f>
        <v>69.041666666666671</v>
      </c>
      <c r="E20" s="12">
        <f>[16]Novembro!$E$8</f>
        <v>84.217391304347828</v>
      </c>
      <c r="F20" s="12" t="str">
        <f>[16]Novembro!$E$9</f>
        <v>*</v>
      </c>
      <c r="G20" s="12" t="str">
        <f>[16]Novembro!$E$10</f>
        <v>*</v>
      </c>
      <c r="H20" s="12" t="str">
        <f>[16]Novembro!$E$11</f>
        <v>*</v>
      </c>
      <c r="I20" s="12" t="str">
        <f>[16]Novembro!$E$12</f>
        <v>*</v>
      </c>
      <c r="J20" s="12">
        <f>[16]Novembro!$E$13</f>
        <v>63.333333333333336</v>
      </c>
      <c r="K20" s="12">
        <f>[16]Novembro!$E$14</f>
        <v>67.25</v>
      </c>
      <c r="L20" s="12">
        <f>[16]Novembro!$E$15</f>
        <v>70.041666666666671</v>
      </c>
      <c r="M20" s="12">
        <f>[16]Novembro!$E$16</f>
        <v>68.666666666666671</v>
      </c>
      <c r="N20" s="12">
        <f>[16]Novembro!$E$17</f>
        <v>71.666666666666671</v>
      </c>
      <c r="O20" s="12" t="str">
        <f>[16]Novembro!$E$18</f>
        <v>*</v>
      </c>
      <c r="P20" s="12" t="str">
        <f>[16]Novembro!$E$19</f>
        <v>*</v>
      </c>
      <c r="Q20" s="12" t="str">
        <f>[16]Novembro!$E$20</f>
        <v>*</v>
      </c>
      <c r="R20" s="12" t="str">
        <f>[16]Novembro!$E$21</f>
        <v>*</v>
      </c>
      <c r="S20" s="12" t="str">
        <f>[16]Novembro!$E$22</f>
        <v>*</v>
      </c>
      <c r="T20" s="12">
        <f>[16]Novembro!$E$23</f>
        <v>78.166666666666671</v>
      </c>
      <c r="U20" s="12">
        <f>[16]Novembro!$E$24</f>
        <v>79.791666666666671</v>
      </c>
      <c r="V20" s="12">
        <f>[16]Novembro!$E$25</f>
        <v>72.708333333333329</v>
      </c>
      <c r="W20" s="12">
        <f>[16]Novembro!$E$26</f>
        <v>83</v>
      </c>
      <c r="X20" s="12">
        <f>[16]Novembro!$E$27</f>
        <v>79.599999999999994</v>
      </c>
      <c r="Y20" s="12" t="str">
        <f>[16]Novembro!$E$28</f>
        <v>*</v>
      </c>
      <c r="Z20" s="12" t="str">
        <f>[16]Novembro!$E$29</f>
        <v>*</v>
      </c>
      <c r="AA20" s="12" t="str">
        <f>[16]Novembro!$E$30</f>
        <v>*</v>
      </c>
      <c r="AB20" s="12" t="str">
        <f>[16]Novembro!$E$31</f>
        <v>*</v>
      </c>
      <c r="AC20" s="12">
        <f>[16]Novembro!$E$32</f>
        <v>71.25</v>
      </c>
      <c r="AD20" s="12">
        <f>[16]Novembro!$E$33</f>
        <v>83.416666666666671</v>
      </c>
      <c r="AE20" s="12">
        <f>[16]Novembro!$E$34</f>
        <v>86.625</v>
      </c>
      <c r="AF20" s="94">
        <f t="shared" si="6"/>
        <v>74.798081841432221</v>
      </c>
      <c r="AG20" s="13" t="s">
        <v>47</v>
      </c>
    </row>
    <row r="21" spans="1:34" x14ac:dyDescent="0.2">
      <c r="A21" s="59" t="s">
        <v>43</v>
      </c>
      <c r="B21" s="12">
        <f>[17]Novembro!$E$5</f>
        <v>71.25</v>
      </c>
      <c r="C21" s="12">
        <f>[17]Novembro!$E$6</f>
        <v>76.208333333333329</v>
      </c>
      <c r="D21" s="12">
        <f>[17]Novembro!$E$7</f>
        <v>79.541666666666671</v>
      </c>
      <c r="E21" s="12">
        <f>[17]Novembro!$E$8</f>
        <v>93.833333333333329</v>
      </c>
      <c r="F21" s="12">
        <f>[17]Novembro!$E$9</f>
        <v>88.583333333333329</v>
      </c>
      <c r="G21" s="12">
        <f>[17]Novembro!$E$10</f>
        <v>77.833333333333329</v>
      </c>
      <c r="H21" s="12">
        <f>[17]Novembro!$E$11</f>
        <v>84.166666666666671</v>
      </c>
      <c r="I21" s="12">
        <f>[17]Novembro!$E$12</f>
        <v>92.75</v>
      </c>
      <c r="J21" s="12">
        <f>[17]Novembro!$E$13</f>
        <v>90.333333333333329</v>
      </c>
      <c r="K21" s="12">
        <f>[17]Novembro!$E$14</f>
        <v>80.041666666666671</v>
      </c>
      <c r="L21" s="12">
        <f>[17]Novembro!$E$15</f>
        <v>71.916666666666671</v>
      </c>
      <c r="M21" s="12">
        <f>[17]Novembro!$E$16</f>
        <v>72.291666666666671</v>
      </c>
      <c r="N21" s="12">
        <f>[17]Novembro!$E$17</f>
        <v>70.708333333333329</v>
      </c>
      <c r="O21" s="12">
        <f>[17]Novembro!$E$18</f>
        <v>76.125</v>
      </c>
      <c r="P21" s="12">
        <f>[17]Novembro!$E$19</f>
        <v>80.666666666666671</v>
      </c>
      <c r="Q21" s="12">
        <f>[17]Novembro!$E$20</f>
        <v>89.333333333333329</v>
      </c>
      <c r="R21" s="12">
        <f>[17]Novembro!$E$21</f>
        <v>77.291666666666671</v>
      </c>
      <c r="S21" s="12">
        <f>[17]Novembro!$E$22</f>
        <v>76.625</v>
      </c>
      <c r="T21" s="12">
        <f>[17]Novembro!$E$23</f>
        <v>90.625</v>
      </c>
      <c r="U21" s="12">
        <f>[17]Novembro!$E$24</f>
        <v>89.083333333333329</v>
      </c>
      <c r="V21" s="12">
        <f>[17]Novembro!$E$25</f>
        <v>90.083333333333329</v>
      </c>
      <c r="W21" s="12">
        <f>[17]Novembro!$E$26</f>
        <v>77.875</v>
      </c>
      <c r="X21" s="12">
        <f>[17]Novembro!$E$27</f>
        <v>87.458333333333329</v>
      </c>
      <c r="Y21" s="12">
        <f>[17]Novembro!$E$28</f>
        <v>87.041666666666671</v>
      </c>
      <c r="Z21" s="12">
        <f>[17]Novembro!$E$29</f>
        <v>83.541666666666671</v>
      </c>
      <c r="AA21" s="12">
        <f>[17]Novembro!$E$30</f>
        <v>75.166666666666671</v>
      </c>
      <c r="AB21" s="12">
        <f>[17]Novembro!$E$31</f>
        <v>68.666666666666671</v>
      </c>
      <c r="AC21" s="12">
        <f>[17]Novembro!$E$32</f>
        <v>66.625</v>
      </c>
      <c r="AD21" s="12">
        <f>[17]Novembro!$E$33</f>
        <v>88.833333333333329</v>
      </c>
      <c r="AE21" s="12">
        <f>[17]Novembro!$E$34</f>
        <v>85.208333333333329</v>
      </c>
      <c r="AF21" s="94">
        <f>AVERAGE(B21:AE21)</f>
        <v>81.323611111111106</v>
      </c>
      <c r="AH21" t="s">
        <v>47</v>
      </c>
    </row>
    <row r="22" spans="1:34" x14ac:dyDescent="0.2">
      <c r="A22" s="59" t="s">
        <v>6</v>
      </c>
      <c r="B22" s="12">
        <f>[18]Novembro!$E$5</f>
        <v>79.625</v>
      </c>
      <c r="C22" s="12">
        <f>[18]Novembro!$E$6</f>
        <v>86.466666666666669</v>
      </c>
      <c r="D22" s="12">
        <f>[18]Novembro!$E$7</f>
        <v>84.875</v>
      </c>
      <c r="E22" s="12">
        <f>[18]Novembro!$E$8</f>
        <v>88.5625</v>
      </c>
      <c r="F22" s="12">
        <f>[18]Novembro!$E$9</f>
        <v>87.666666666666671</v>
      </c>
      <c r="G22" s="12">
        <f>[18]Novembro!$E$10</f>
        <v>85.222222222222229</v>
      </c>
      <c r="H22" s="12">
        <f>[18]Novembro!$E$11</f>
        <v>83.25</v>
      </c>
      <c r="I22" s="12">
        <f>[18]Novembro!$E$12</f>
        <v>80.8</v>
      </c>
      <c r="J22" s="12">
        <f>[18]Novembro!$E$13</f>
        <v>85.222222222222229</v>
      </c>
      <c r="K22" s="12">
        <f>[18]Novembro!$E$14</f>
        <v>83.25</v>
      </c>
      <c r="L22" s="12">
        <f>[18]Novembro!$E$15</f>
        <v>80.8</v>
      </c>
      <c r="M22" s="12">
        <f>[18]Novembro!$E$16</f>
        <v>84.142857142857139</v>
      </c>
      <c r="N22" s="12">
        <f>[18]Novembro!$E$17</f>
        <v>83.428571428571431</v>
      </c>
      <c r="O22" s="12">
        <f>[18]Novembro!$E$18</f>
        <v>82.882352941176464</v>
      </c>
      <c r="P22" s="12">
        <f>[18]Novembro!$E$19</f>
        <v>82.692307692307693</v>
      </c>
      <c r="Q22" s="12">
        <f>[18]Novembro!$E$20</f>
        <v>84</v>
      </c>
      <c r="R22" s="12">
        <f>[18]Novembro!$E$21</f>
        <v>87</v>
      </c>
      <c r="S22" s="12">
        <f>[18]Novembro!$E$22</f>
        <v>86.5</v>
      </c>
      <c r="T22" s="12">
        <f>[18]Novembro!$E$23</f>
        <v>85.5</v>
      </c>
      <c r="U22" s="12">
        <f>[18]Novembro!$E$24</f>
        <v>81.666666666666671</v>
      </c>
      <c r="V22" s="12">
        <f>[18]Novembro!$E$25</f>
        <v>84.428571428571431</v>
      </c>
      <c r="W22" s="12">
        <f>[18]Novembro!$E$26</f>
        <v>85.5</v>
      </c>
      <c r="X22" s="12">
        <f>[18]Novembro!$E$27</f>
        <v>89</v>
      </c>
      <c r="Y22" s="12">
        <f>[18]Novembro!$E$28</f>
        <v>89.333333333333329</v>
      </c>
      <c r="Z22" s="12">
        <f>[18]Novembro!$E$29</f>
        <v>84</v>
      </c>
      <c r="AA22" s="12" t="str">
        <f>[18]Novembro!$E$30</f>
        <v>*</v>
      </c>
      <c r="AB22" s="12">
        <f>[18]Novembro!$E$31</f>
        <v>82.5</v>
      </c>
      <c r="AC22" s="12">
        <f>[18]Novembro!$E$32</f>
        <v>82</v>
      </c>
      <c r="AD22" s="12">
        <f>[18]Novembro!$E$33</f>
        <v>84</v>
      </c>
      <c r="AE22" s="12">
        <f>[18]Novembro!$E$34</f>
        <v>86</v>
      </c>
      <c r="AF22" s="94">
        <f t="shared" ref="AF22:AF23" si="7">AVERAGE(B22:AE22)</f>
        <v>84.493618565905564</v>
      </c>
      <c r="AG22" s="13" t="s">
        <v>47</v>
      </c>
      <c r="AH22" s="13" t="s">
        <v>47</v>
      </c>
    </row>
    <row r="23" spans="1:34" x14ac:dyDescent="0.2">
      <c r="A23" s="59" t="s">
        <v>7</v>
      </c>
      <c r="B23" s="12">
        <f>[19]Novembro!$E$5</f>
        <v>94.166666666666671</v>
      </c>
      <c r="C23" s="12">
        <f>[19]Novembro!$E$6</f>
        <v>83.083333333333329</v>
      </c>
      <c r="D23" s="12">
        <f>[19]Novembro!$E$7</f>
        <v>70.125</v>
      </c>
      <c r="E23" s="12">
        <f>[19]Novembro!$E$8</f>
        <v>78.625</v>
      </c>
      <c r="F23" s="12">
        <f>[19]Novembro!$E$9</f>
        <v>73.708333333333329</v>
      </c>
      <c r="G23" s="12">
        <f>[19]Novembro!$E$10</f>
        <v>62.833333333333336</v>
      </c>
      <c r="H23" s="12">
        <f>[19]Novembro!$E$11</f>
        <v>64.875</v>
      </c>
      <c r="I23" s="12">
        <f>[19]Novembro!$E$12</f>
        <v>65.25</v>
      </c>
      <c r="J23" s="12">
        <f>[19]Novembro!$E$13</f>
        <v>73.416666666666671</v>
      </c>
      <c r="K23" s="12">
        <f>[19]Novembro!$E$14</f>
        <v>79.583333333333329</v>
      </c>
      <c r="L23" s="12">
        <f>[19]Novembro!$E$15</f>
        <v>70.625</v>
      </c>
      <c r="M23" s="12">
        <f>[19]Novembro!$E$16</f>
        <v>63.625</v>
      </c>
      <c r="N23" s="12">
        <f>[19]Novembro!$E$17</f>
        <v>60.291666666666664</v>
      </c>
      <c r="O23" s="12">
        <f>[19]Novembro!$E$18</f>
        <v>82.875</v>
      </c>
      <c r="P23" s="12">
        <f>[19]Novembro!$E$19</f>
        <v>87.666666666666671</v>
      </c>
      <c r="Q23" s="12">
        <f>[19]Novembro!$E$20</f>
        <v>86.583333333333329</v>
      </c>
      <c r="R23" s="12">
        <f>[19]Novembro!$E$21</f>
        <v>78.083333333333329</v>
      </c>
      <c r="S23" s="12">
        <f>[19]Novembro!$E$22</f>
        <v>85.208333333333329</v>
      </c>
      <c r="T23" s="12">
        <f>[19]Novembro!$E$23</f>
        <v>80.125</v>
      </c>
      <c r="U23" s="12">
        <f>[19]Novembro!$E$24</f>
        <v>74.083333333333329</v>
      </c>
      <c r="V23" s="12">
        <f>[19]Novembro!$E$25</f>
        <v>65.791666666666671</v>
      </c>
      <c r="W23" s="12">
        <f>[19]Novembro!$E$26</f>
        <v>69.208333333333329</v>
      </c>
      <c r="X23" s="12">
        <f>[19]Novembro!$E$27</f>
        <v>91.583333333333329</v>
      </c>
      <c r="Y23" s="12">
        <f>[19]Novembro!$E$28</f>
        <v>79.666666666666671</v>
      </c>
      <c r="Z23" s="12">
        <f>[19]Novembro!$E$29</f>
        <v>75.208333333333329</v>
      </c>
      <c r="AA23" s="12">
        <f>[19]Novembro!$E$30</f>
        <v>69.272727272727266</v>
      </c>
      <c r="AB23" s="12">
        <f>[19]Novembro!$E$31</f>
        <v>57.714285714285715</v>
      </c>
      <c r="AC23" s="12">
        <f>[19]Novembro!$E$32</f>
        <v>67</v>
      </c>
      <c r="AD23" s="12">
        <f>[19]Novembro!$E$33</f>
        <v>83.125</v>
      </c>
      <c r="AE23" s="12">
        <f>[19]Novembro!$E$34</f>
        <v>86.208333333333329</v>
      </c>
      <c r="AF23" s="94">
        <f t="shared" si="7"/>
        <v>75.320400432900428</v>
      </c>
    </row>
    <row r="24" spans="1:34" x14ac:dyDescent="0.2">
      <c r="A24" s="59" t="s">
        <v>169</v>
      </c>
      <c r="B24" s="12" t="str">
        <f>[20]Novembro!$E$5</f>
        <v>*</v>
      </c>
      <c r="C24" s="12" t="str">
        <f>[20]Novembro!$E$6</f>
        <v>*</v>
      </c>
      <c r="D24" s="12" t="str">
        <f>[20]Novembro!$E$7</f>
        <v>*</v>
      </c>
      <c r="E24" s="12" t="str">
        <f>[20]Novembro!$E$8</f>
        <v>*</v>
      </c>
      <c r="F24" s="12" t="str">
        <f>[20]Novembro!$E$9</f>
        <v>*</v>
      </c>
      <c r="G24" s="12" t="str">
        <f>[20]Novembro!$E$10</f>
        <v>*</v>
      </c>
      <c r="H24" s="12" t="str">
        <f>[20]Novembro!$E$11</f>
        <v>*</v>
      </c>
      <c r="I24" s="12" t="str">
        <f>[20]Novembro!$E$12</f>
        <v>*</v>
      </c>
      <c r="J24" s="12" t="str">
        <f>[20]Novembro!$E$13</f>
        <v>*</v>
      </c>
      <c r="K24" s="12" t="str">
        <f>[20]Novembro!$E$14</f>
        <v>*</v>
      </c>
      <c r="L24" s="12">
        <f>[20]Novembro!$E$15</f>
        <v>41.25</v>
      </c>
      <c r="M24" s="12">
        <f>[20]Novembro!$E$16</f>
        <v>44.285714285714285</v>
      </c>
      <c r="N24" s="12">
        <f>[20]Novembro!$E$17</f>
        <v>43.555555555555557</v>
      </c>
      <c r="O24" s="12" t="str">
        <f>[20]Novembro!$E$18</f>
        <v>*</v>
      </c>
      <c r="P24" s="12" t="str">
        <f>[20]Novembro!$E$19</f>
        <v>*</v>
      </c>
      <c r="Q24" s="12" t="str">
        <f>[20]Novembro!$E$20</f>
        <v>*</v>
      </c>
      <c r="R24" s="12" t="str">
        <f>[20]Novembro!$E$21</f>
        <v>*</v>
      </c>
      <c r="S24" s="12" t="str">
        <f>[20]Novembro!$E$22</f>
        <v>*</v>
      </c>
      <c r="T24" s="12" t="str">
        <f>[20]Novembro!$E$23</f>
        <v>*</v>
      </c>
      <c r="U24" s="12" t="str">
        <f>[20]Novembro!$E$24</f>
        <v>*</v>
      </c>
      <c r="V24" s="12" t="str">
        <f>[20]Novembro!$E$25</f>
        <v>*</v>
      </c>
      <c r="W24" s="12" t="str">
        <f>[20]Novembro!$E$26</f>
        <v>*</v>
      </c>
      <c r="X24" s="12" t="str">
        <f>[20]Novembro!$E$27</f>
        <v>*</v>
      </c>
      <c r="Y24" s="12" t="str">
        <f>[20]Novembro!$E$28</f>
        <v>*</v>
      </c>
      <c r="Z24" s="12" t="str">
        <f>[20]Novembro!$E$29</f>
        <v>*</v>
      </c>
      <c r="AA24" s="12" t="str">
        <f>[20]Novembro!$E$30</f>
        <v>*</v>
      </c>
      <c r="AB24" s="12" t="str">
        <f>[20]Novembro!$E$31</f>
        <v>*</v>
      </c>
      <c r="AC24" s="12" t="str">
        <f>[20]Novembro!$E$32</f>
        <v>*</v>
      </c>
      <c r="AD24" s="12" t="str">
        <f>[20]Novembro!$E$33</f>
        <v>*</v>
      </c>
      <c r="AE24" s="12" t="str">
        <f>[20]Novembro!$E$34</f>
        <v>*</v>
      </c>
      <c r="AF24" s="94">
        <f t="shared" ref="AF24:AF25" si="8">AVERAGE(B24:AE24)</f>
        <v>43.030423280423271</v>
      </c>
      <c r="AH24" s="13" t="s">
        <v>47</v>
      </c>
    </row>
    <row r="25" spans="1:34" x14ac:dyDescent="0.2">
      <c r="A25" s="59" t="s">
        <v>170</v>
      </c>
      <c r="B25" s="12">
        <f>[21]Novembro!$E$5</f>
        <v>93.875</v>
      </c>
      <c r="C25" s="12">
        <f>[21]Novembro!$E$6</f>
        <v>78.916666666666671</v>
      </c>
      <c r="D25" s="12">
        <f>[21]Novembro!$E$7</f>
        <v>73.166666666666671</v>
      </c>
      <c r="E25" s="12">
        <f>[21]Novembro!$E$8</f>
        <v>78.166666666666671</v>
      </c>
      <c r="F25" s="12">
        <f>[21]Novembro!$E$9</f>
        <v>73.583333333333329</v>
      </c>
      <c r="G25" s="12">
        <f>[21]Novembro!$E$10</f>
        <v>63.458333333333336</v>
      </c>
      <c r="H25" s="12">
        <f>[21]Novembro!$E$11</f>
        <v>64.041666666666671</v>
      </c>
      <c r="I25" s="12">
        <f>[21]Novembro!$E$12</f>
        <v>61.916666666666664</v>
      </c>
      <c r="J25" s="12">
        <f>[21]Novembro!$E$13</f>
        <v>61.708333333333336</v>
      </c>
      <c r="K25" s="12">
        <f>[21]Novembro!$E$14</f>
        <v>76.041666666666671</v>
      </c>
      <c r="L25" s="12">
        <f>[21]Novembro!$E$15</f>
        <v>72.041666666666671</v>
      </c>
      <c r="M25" s="12">
        <f>[21]Novembro!$E$16</f>
        <v>56.041666666666664</v>
      </c>
      <c r="N25" s="12">
        <f>[21]Novembro!$E$17</f>
        <v>59.208333333333336</v>
      </c>
      <c r="O25" s="12">
        <f>[21]Novembro!$E$18</f>
        <v>85.125</v>
      </c>
      <c r="P25" s="12">
        <f>[21]Novembro!$E$19</f>
        <v>85.458333333333329</v>
      </c>
      <c r="Q25" s="12">
        <f>[21]Novembro!$E$20</f>
        <v>83.291666666666671</v>
      </c>
      <c r="R25" s="12">
        <f>[21]Novembro!$E$21</f>
        <v>75.041666666666671</v>
      </c>
      <c r="S25" s="12">
        <f>[21]Novembro!$E$22</f>
        <v>83.958333333333329</v>
      </c>
      <c r="T25" s="12">
        <f>[21]Novembro!$E$23</f>
        <v>77.75</v>
      </c>
      <c r="U25" s="12">
        <f>[21]Novembro!$E$24</f>
        <v>69</v>
      </c>
      <c r="V25" s="12">
        <f>[21]Novembro!$E$25</f>
        <v>66.416666666666671</v>
      </c>
      <c r="W25" s="12">
        <f>[21]Novembro!$E$26</f>
        <v>66.083333333333329</v>
      </c>
      <c r="X25" s="12">
        <f>[21]Novembro!$E$27</f>
        <v>80</v>
      </c>
      <c r="Y25" s="12">
        <f>[21]Novembro!$E$28</f>
        <v>81.25</v>
      </c>
      <c r="Z25" s="12">
        <f>[21]Novembro!$E$29</f>
        <v>76.208333333333329</v>
      </c>
      <c r="AA25" s="12">
        <f>[21]Novembro!$E$30</f>
        <v>69</v>
      </c>
      <c r="AB25" s="12">
        <f>[21]Novembro!$E$31</f>
        <v>63.333333333333336</v>
      </c>
      <c r="AC25" s="12">
        <f>[21]Novembro!$E$32</f>
        <v>69.041666666666671</v>
      </c>
      <c r="AD25" s="12">
        <f>[21]Novembro!$E$33</f>
        <v>79.125</v>
      </c>
      <c r="AE25" s="12">
        <f>[21]Novembro!$E$34</f>
        <v>88.125</v>
      </c>
      <c r="AF25" s="94">
        <f t="shared" si="8"/>
        <v>73.67916666666666</v>
      </c>
      <c r="AG25" s="13" t="s">
        <v>47</v>
      </c>
      <c r="AH25" s="13" t="s">
        <v>47</v>
      </c>
    </row>
    <row r="26" spans="1:34" x14ac:dyDescent="0.2">
      <c r="A26" s="59" t="s">
        <v>171</v>
      </c>
      <c r="B26" s="12" t="str">
        <f>[22]Novembro!$E$5</f>
        <v>*</v>
      </c>
      <c r="C26" s="12" t="str">
        <f>[22]Novembro!$E$6</f>
        <v>*</v>
      </c>
      <c r="D26" s="12" t="str">
        <f>[22]Novembro!$E$7</f>
        <v>*</v>
      </c>
      <c r="E26" s="12" t="str">
        <f>[22]Novembro!$E$8</f>
        <v>*</v>
      </c>
      <c r="F26" s="12" t="str">
        <f>[22]Novembro!$E$9</f>
        <v>*</v>
      </c>
      <c r="G26" s="12" t="str">
        <f>[22]Novembro!$E$10</f>
        <v>*</v>
      </c>
      <c r="H26" s="12" t="str">
        <f>[22]Novembro!$E$11</f>
        <v>*</v>
      </c>
      <c r="I26" s="12" t="str">
        <f>[22]Novembro!$E$12</f>
        <v>*</v>
      </c>
      <c r="J26" s="12" t="str">
        <f>[22]Novembro!$E$13</f>
        <v>*</v>
      </c>
      <c r="K26" s="12" t="str">
        <f>[22]Novembro!$E$14</f>
        <v>*</v>
      </c>
      <c r="L26" s="12" t="str">
        <f>[22]Novembro!$E$15</f>
        <v>*</v>
      </c>
      <c r="M26" s="12" t="str">
        <f>[22]Novembro!$E$16</f>
        <v>*</v>
      </c>
      <c r="N26" s="12" t="str">
        <f>[22]Novembro!$E$17</f>
        <v>*</v>
      </c>
      <c r="O26" s="12" t="str">
        <f>[22]Novembro!$E$18</f>
        <v>*</v>
      </c>
      <c r="P26" s="12" t="str">
        <f>[22]Novembro!$E$19</f>
        <v>*</v>
      </c>
      <c r="Q26" s="12" t="str">
        <f>[22]Novembro!$E$20</f>
        <v>*</v>
      </c>
      <c r="R26" s="12" t="str">
        <f>[22]Novembro!$E$21</f>
        <v>*</v>
      </c>
      <c r="S26" s="12" t="str">
        <f>[22]Novembro!$E$22</f>
        <v>*</v>
      </c>
      <c r="T26" s="12" t="str">
        <f>[22]Novembro!$E$23</f>
        <v>*</v>
      </c>
      <c r="U26" s="12" t="str">
        <f>[22]Novembro!$E$24</f>
        <v>*</v>
      </c>
      <c r="V26" s="12" t="str">
        <f>[22]Novembro!$E$25</f>
        <v>*</v>
      </c>
      <c r="W26" s="12" t="str">
        <f>[22]Novembro!$E$26</f>
        <v>*</v>
      </c>
      <c r="X26" s="12" t="str">
        <f>[22]Novembro!$E$27</f>
        <v>*</v>
      </c>
      <c r="Y26" s="12" t="str">
        <f>[22]Novembro!$E$28</f>
        <v>*</v>
      </c>
      <c r="Z26" s="12" t="str">
        <f>[22]Novembro!$E$29</f>
        <v>*</v>
      </c>
      <c r="AA26" s="12" t="str">
        <f>[22]Novembro!$E$30</f>
        <v>*</v>
      </c>
      <c r="AB26" s="12" t="str">
        <f>[22]Novembro!$E$31</f>
        <v>*</v>
      </c>
      <c r="AC26" s="12" t="str">
        <f>[22]Novembro!$E$32</f>
        <v>*</v>
      </c>
      <c r="AD26" s="12" t="str">
        <f>[22]Novembro!$E$33</f>
        <v>*</v>
      </c>
      <c r="AE26" s="12" t="str">
        <f>[22]Novembro!$E$34</f>
        <v>*</v>
      </c>
      <c r="AF26" s="94" t="s">
        <v>227</v>
      </c>
    </row>
    <row r="27" spans="1:34" x14ac:dyDescent="0.2">
      <c r="A27" s="59" t="s">
        <v>8</v>
      </c>
      <c r="B27" s="12">
        <f>[23]Novembro!$E$5</f>
        <v>96.928571428571431</v>
      </c>
      <c r="C27" s="12">
        <f>[23]Novembro!$E$6</f>
        <v>69.642857142857139</v>
      </c>
      <c r="D27" s="12">
        <f>[23]Novembro!$E$7</f>
        <v>70.875</v>
      </c>
      <c r="E27" s="12">
        <f>[23]Novembro!$E$8</f>
        <v>75.166666666666671</v>
      </c>
      <c r="F27" s="12">
        <f>[23]Novembro!$E$9</f>
        <v>72.916666666666671</v>
      </c>
      <c r="G27" s="12">
        <f>[23]Novembro!$E$10</f>
        <v>65.041666666666671</v>
      </c>
      <c r="H27" s="12">
        <f>[23]Novembro!$E$11</f>
        <v>66.083333333333329</v>
      </c>
      <c r="I27" s="12">
        <f>[23]Novembro!$E$12</f>
        <v>63.958333333333336</v>
      </c>
      <c r="J27" s="12">
        <f>[23]Novembro!$E$13</f>
        <v>64.875</v>
      </c>
      <c r="K27" s="12">
        <f>[23]Novembro!$E$14</f>
        <v>77.125</v>
      </c>
      <c r="L27" s="12">
        <f>[23]Novembro!$E$15</f>
        <v>74.958333333333329</v>
      </c>
      <c r="M27" s="12">
        <f>[23]Novembro!$E$16</f>
        <v>61.458333333333336</v>
      </c>
      <c r="N27" s="12">
        <f>[23]Novembro!$E$17</f>
        <v>57.5</v>
      </c>
      <c r="O27" s="12">
        <f>[23]Novembro!$E$18</f>
        <v>82.375</v>
      </c>
      <c r="P27" s="12">
        <f>[23]Novembro!$E$19</f>
        <v>84.291666666666671</v>
      </c>
      <c r="Q27" s="12">
        <f>[23]Novembro!$E$20</f>
        <v>78.791666666666671</v>
      </c>
      <c r="R27" s="12">
        <f>[23]Novembro!$E$21</f>
        <v>75</v>
      </c>
      <c r="S27" s="12">
        <f>[23]Novembro!$E$22</f>
        <v>82.625</v>
      </c>
      <c r="T27" s="12">
        <f>[23]Novembro!$E$23</f>
        <v>77.125</v>
      </c>
      <c r="U27" s="12">
        <f>[23]Novembro!$E$24</f>
        <v>70.541666666666671</v>
      </c>
      <c r="V27" s="12">
        <f>[23]Novembro!$E$25</f>
        <v>64.958333333333329</v>
      </c>
      <c r="W27" s="12">
        <f>[23]Novembro!$E$26</f>
        <v>68.458333333333329</v>
      </c>
      <c r="X27" s="12">
        <f>[23]Novembro!$E$27</f>
        <v>80.458333333333329</v>
      </c>
      <c r="Y27" s="12">
        <f>[23]Novembro!$E$28</f>
        <v>77.625</v>
      </c>
      <c r="Z27" s="12">
        <f>[23]Novembro!$E$29</f>
        <v>71.708333333333329</v>
      </c>
      <c r="AA27" s="12">
        <f>[23]Novembro!$E$30</f>
        <v>68.708333333333329</v>
      </c>
      <c r="AB27" s="12">
        <f>[23]Novembro!$E$31</f>
        <v>63.875</v>
      </c>
      <c r="AC27" s="12">
        <f>[23]Novembro!$E$32</f>
        <v>69.875</v>
      </c>
      <c r="AD27" s="12">
        <f>[23]Novembro!$E$33</f>
        <v>84.826086956521735</v>
      </c>
      <c r="AE27" s="12">
        <f>[23]Novembro!$E$34</f>
        <v>83.130434782608702</v>
      </c>
      <c r="AF27" s="94">
        <f t="shared" ref="AF27:AF35" si="9">AVERAGE(B27:AE27)</f>
        <v>73.36343167701861</v>
      </c>
      <c r="AH27" s="13" t="s">
        <v>47</v>
      </c>
    </row>
    <row r="28" spans="1:34" x14ac:dyDescent="0.2">
      <c r="A28" s="59" t="s">
        <v>9</v>
      </c>
      <c r="B28" s="12">
        <f>[24]Novembro!$E$5</f>
        <v>91.875</v>
      </c>
      <c r="C28" s="12">
        <f>[24]Novembro!$E$6</f>
        <v>78.25</v>
      </c>
      <c r="D28" s="12">
        <f>[24]Novembro!$E$7</f>
        <v>71.958333333333329</v>
      </c>
      <c r="E28" s="12">
        <f>[24]Novembro!$E$8</f>
        <v>76.541666666666671</v>
      </c>
      <c r="F28" s="12">
        <f>[24]Novembro!$E$9</f>
        <v>68.583333333333329</v>
      </c>
      <c r="G28" s="12">
        <f>[24]Novembro!$E$10</f>
        <v>64.875</v>
      </c>
      <c r="H28" s="12">
        <f>[24]Novembro!$E$11</f>
        <v>67.958333333333329</v>
      </c>
      <c r="I28" s="12">
        <f>[24]Novembro!$E$12</f>
        <v>63.208333333333336</v>
      </c>
      <c r="J28" s="12">
        <f>[24]Novembro!$E$13</f>
        <v>69.583333333333329</v>
      </c>
      <c r="K28" s="12">
        <f>[24]Novembro!$E$14</f>
        <v>78.333333333333329</v>
      </c>
      <c r="L28" s="12">
        <f>[24]Novembro!$E$15</f>
        <v>69.958333333333329</v>
      </c>
      <c r="M28" s="12">
        <f>[24]Novembro!$E$16</f>
        <v>56.125</v>
      </c>
      <c r="N28" s="12">
        <f>[24]Novembro!$E$17</f>
        <v>51.333333333333336</v>
      </c>
      <c r="O28" s="12">
        <f>[24]Novembro!$E$18</f>
        <v>74.458333333333329</v>
      </c>
      <c r="P28" s="12">
        <f>[24]Novembro!$E$19</f>
        <v>81.166666666666671</v>
      </c>
      <c r="Q28" s="12">
        <f>[24]Novembro!$E$20</f>
        <v>81.458333333333329</v>
      </c>
      <c r="R28" s="12">
        <f>[24]Novembro!$E$21</f>
        <v>78.291666666666671</v>
      </c>
      <c r="S28" s="12">
        <f>[24]Novembro!$E$22</f>
        <v>85.833333333333329</v>
      </c>
      <c r="T28" s="12">
        <f>[24]Novembro!$E$23</f>
        <v>76.125</v>
      </c>
      <c r="U28" s="12">
        <f>[24]Novembro!$E$24</f>
        <v>71.208333333333329</v>
      </c>
      <c r="V28" s="12">
        <f>[24]Novembro!$E$25</f>
        <v>62.666666666666664</v>
      </c>
      <c r="W28" s="12">
        <f>[24]Novembro!$E$26</f>
        <v>67.875</v>
      </c>
      <c r="X28" s="12">
        <f>[24]Novembro!$E$27</f>
        <v>89.875</v>
      </c>
      <c r="Y28" s="12">
        <f>[24]Novembro!$E$28</f>
        <v>76</v>
      </c>
      <c r="Z28" s="12">
        <f>[24]Novembro!$E$29</f>
        <v>67.130434782608702</v>
      </c>
      <c r="AA28" s="12">
        <f>[24]Novembro!$E$30</f>
        <v>67.25</v>
      </c>
      <c r="AB28" s="12">
        <f>[24]Novembro!$E$31</f>
        <v>62.5</v>
      </c>
      <c r="AC28" s="12">
        <f>[24]Novembro!$E$32</f>
        <v>60.208333333333336</v>
      </c>
      <c r="AD28" s="12">
        <f>[24]Novembro!$E$33</f>
        <v>78.625</v>
      </c>
      <c r="AE28" s="12">
        <f>[24]Novembro!$E$34</f>
        <v>83.875</v>
      </c>
      <c r="AF28" s="94">
        <f t="shared" si="9"/>
        <v>72.437681159420293</v>
      </c>
    </row>
    <row r="29" spans="1:34" x14ac:dyDescent="0.2">
      <c r="A29" s="59" t="s">
        <v>42</v>
      </c>
      <c r="B29" s="12">
        <f>[25]Novembro!$E$5</f>
        <v>80.533333333333331</v>
      </c>
      <c r="C29" s="12">
        <f>[25]Novembro!$E$6</f>
        <v>68.230769230769226</v>
      </c>
      <c r="D29" s="12">
        <f>[25]Novembro!$E$7</f>
        <v>74.10526315789474</v>
      </c>
      <c r="E29" s="12">
        <f>[25]Novembro!$E$8</f>
        <v>77.454545454545453</v>
      </c>
      <c r="F29" s="12">
        <f>[25]Novembro!$E$9</f>
        <v>79.625</v>
      </c>
      <c r="G29" s="12">
        <f>[25]Novembro!$E$10</f>
        <v>70.416666666666671</v>
      </c>
      <c r="H29" s="12">
        <f>[25]Novembro!$E$11</f>
        <v>69.058823529411768</v>
      </c>
      <c r="I29" s="12">
        <f>[25]Novembro!$E$12</f>
        <v>66.304347826086953</v>
      </c>
      <c r="J29" s="12">
        <f>[25]Novembro!$E$13</f>
        <v>67.708333333333329</v>
      </c>
      <c r="K29" s="12">
        <f>[25]Novembro!$E$14</f>
        <v>70.125</v>
      </c>
      <c r="L29" s="12">
        <f>[25]Novembro!$E$15</f>
        <v>68.833333333333329</v>
      </c>
      <c r="M29" s="12">
        <f>[25]Novembro!$E$16</f>
        <v>70.458333333333329</v>
      </c>
      <c r="N29" s="12">
        <f>[25]Novembro!$E$17</f>
        <v>67.708333333333329</v>
      </c>
      <c r="O29" s="12">
        <f>[25]Novembro!$E$18</f>
        <v>81.666666666666671</v>
      </c>
      <c r="P29" s="12">
        <f>[25]Novembro!$E$19</f>
        <v>77.538461538461533</v>
      </c>
      <c r="Q29" s="12">
        <f>[25]Novembro!$E$20</f>
        <v>71.882352941176464</v>
      </c>
      <c r="R29" s="12">
        <f>[25]Novembro!$E$21</f>
        <v>72.78947368421052</v>
      </c>
      <c r="S29" s="12">
        <f>[25]Novembro!$E$22</f>
        <v>84.333333333333329</v>
      </c>
      <c r="T29" s="12">
        <f>[25]Novembro!$E$23</f>
        <v>73.166666666666671</v>
      </c>
      <c r="U29" s="12">
        <f>[25]Novembro!$E$24</f>
        <v>71.666666666666671</v>
      </c>
      <c r="V29" s="12">
        <f>[25]Novembro!$E$25</f>
        <v>70.25</v>
      </c>
      <c r="W29" s="12">
        <f>[25]Novembro!$E$26</f>
        <v>70.375</v>
      </c>
      <c r="X29" s="12">
        <f>[25]Novembro!$E$27</f>
        <v>82.3125</v>
      </c>
      <c r="Y29" s="12">
        <f>[25]Novembro!$E$28</f>
        <v>76.045454545454547</v>
      </c>
      <c r="Z29" s="12">
        <f>[25]Novembro!$E$29</f>
        <v>67.913043478260875</v>
      </c>
      <c r="AA29" s="12">
        <f>[25]Novembro!$E$30</f>
        <v>65.913043478260875</v>
      </c>
      <c r="AB29" s="12">
        <f>[25]Novembro!$E$31</f>
        <v>63.913043478260867</v>
      </c>
      <c r="AC29" s="12">
        <f>[25]Novembro!$E$32</f>
        <v>72.521739130434781</v>
      </c>
      <c r="AD29" s="12">
        <f>[25]Novembro!$E$33</f>
        <v>73.230769230769226</v>
      </c>
      <c r="AE29" s="12">
        <f>[25]Novembro!$E$34</f>
        <v>88.84615384615384</v>
      </c>
      <c r="AF29" s="94">
        <f t="shared" si="9"/>
        <v>73.164215040560592</v>
      </c>
    </row>
    <row r="30" spans="1:34" x14ac:dyDescent="0.2">
      <c r="A30" s="59" t="s">
        <v>10</v>
      </c>
      <c r="B30" s="12">
        <f>[26]Novembro!$E$5</f>
        <v>95.583333333333329</v>
      </c>
      <c r="C30" s="12">
        <f>[26]Novembro!$E$6</f>
        <v>79</v>
      </c>
      <c r="D30" s="12">
        <f>[26]Novembro!$E$7</f>
        <v>71</v>
      </c>
      <c r="E30" s="12">
        <f>[26]Novembro!$E$8</f>
        <v>76.625</v>
      </c>
      <c r="F30" s="12">
        <f>[26]Novembro!$E$9</f>
        <v>72.541666666666671</v>
      </c>
      <c r="G30" s="12">
        <f>[26]Novembro!$E$10</f>
        <v>63.375</v>
      </c>
      <c r="H30" s="12">
        <f>[26]Novembro!$E$11</f>
        <v>65.041666666666671</v>
      </c>
      <c r="I30" s="12">
        <f>[26]Novembro!$E$12</f>
        <v>63.416666666666664</v>
      </c>
      <c r="J30" s="12">
        <f>[26]Novembro!$E$13</f>
        <v>69.416666666666671</v>
      </c>
      <c r="K30" s="12">
        <f>[26]Novembro!$E$14</f>
        <v>79.166666666666671</v>
      </c>
      <c r="L30" s="12">
        <f>[26]Novembro!$E$15</f>
        <v>70</v>
      </c>
      <c r="M30" s="12">
        <f>[26]Novembro!$E$16</f>
        <v>58.541666666666664</v>
      </c>
      <c r="N30" s="12">
        <f>[26]Novembro!$E$17</f>
        <v>57.291666666666664</v>
      </c>
      <c r="O30" s="12">
        <f>[26]Novembro!$E$18</f>
        <v>81.333333333333329</v>
      </c>
      <c r="P30" s="12">
        <f>[26]Novembro!$E$19</f>
        <v>81.083333333333329</v>
      </c>
      <c r="Q30" s="12">
        <f>[26]Novembro!$E$20</f>
        <v>83.5</v>
      </c>
      <c r="R30" s="12">
        <f>[26]Novembro!$E$21</f>
        <v>77.5</v>
      </c>
      <c r="S30" s="12">
        <f>[26]Novembro!$E$22</f>
        <v>84.083333333333329</v>
      </c>
      <c r="T30" s="12">
        <f>[26]Novembro!$E$23</f>
        <v>78.958333333333329</v>
      </c>
      <c r="U30" s="12">
        <f>[26]Novembro!$E$24</f>
        <v>71.041666666666671</v>
      </c>
      <c r="V30" s="12">
        <f>[26]Novembro!$E$25</f>
        <v>63.75</v>
      </c>
      <c r="W30" s="12">
        <f>[26]Novembro!$E$26</f>
        <v>64.125</v>
      </c>
      <c r="X30" s="12">
        <f>[26]Novembro!$E$27</f>
        <v>84.083333333333329</v>
      </c>
      <c r="Y30" s="12">
        <f>[26]Novembro!$E$28</f>
        <v>79.416666666666671</v>
      </c>
      <c r="Z30" s="12">
        <f>[26]Novembro!$E$29</f>
        <v>73.125</v>
      </c>
      <c r="AA30" s="12">
        <f>[26]Novembro!$E$30</f>
        <v>70.916666666666671</v>
      </c>
      <c r="AB30" s="12">
        <f>[26]Novembro!$E$31</f>
        <v>63.958333333333336</v>
      </c>
      <c r="AC30" s="12">
        <f>[26]Novembro!$E$32</f>
        <v>65.833333333333329</v>
      </c>
      <c r="AD30" s="12">
        <f>[26]Novembro!$E$33</f>
        <v>83.208333333333329</v>
      </c>
      <c r="AE30" s="12">
        <f>[26]Novembro!$E$34</f>
        <v>86.291666666666671</v>
      </c>
      <c r="AF30" s="94">
        <f t="shared" si="9"/>
        <v>73.773611111111094</v>
      </c>
    </row>
    <row r="31" spans="1:34" x14ac:dyDescent="0.2">
      <c r="A31" s="59" t="s">
        <v>172</v>
      </c>
      <c r="B31" s="12">
        <f>[28]Novembro!$E$5</f>
        <v>87.541666666666671</v>
      </c>
      <c r="C31" s="12">
        <f>[28]Novembro!$E$6</f>
        <v>82.583333333333329</v>
      </c>
      <c r="D31" s="12">
        <f>[28]Novembro!$E$7</f>
        <v>75</v>
      </c>
      <c r="E31" s="12">
        <f>[28]Novembro!$E$8</f>
        <v>81.833333333333329</v>
      </c>
      <c r="F31" s="12">
        <f>[28]Novembro!$E$9</f>
        <v>80.208333333333329</v>
      </c>
      <c r="G31" s="12">
        <f>[28]Novembro!$E$10</f>
        <v>69.166666666666671</v>
      </c>
      <c r="H31" s="12">
        <f>[28]Novembro!$E$11</f>
        <v>60.833333333333336</v>
      </c>
      <c r="I31" s="12">
        <f>[28]Novembro!$E$12</f>
        <v>67.333333333333329</v>
      </c>
      <c r="J31" s="12">
        <f>[28]Novembro!$E$13</f>
        <v>73.958333333333329</v>
      </c>
      <c r="K31" s="12">
        <f>[28]Novembro!$E$14</f>
        <v>74.208333333333329</v>
      </c>
      <c r="L31" s="12">
        <f>[28]Novembro!$E$15</f>
        <v>70.583333333333329</v>
      </c>
      <c r="M31" s="12">
        <f>[28]Novembro!$E$16</f>
        <v>70.333333333333329</v>
      </c>
      <c r="N31" s="12">
        <f>[28]Novembro!$E$17</f>
        <v>65.375</v>
      </c>
      <c r="O31" s="12">
        <f>[28]Novembro!$E$18</f>
        <v>78.25</v>
      </c>
      <c r="P31" s="12">
        <f>[28]Novembro!$E$19</f>
        <v>87.5</v>
      </c>
      <c r="Q31" s="12">
        <f>[28]Novembro!$E$20</f>
        <v>84</v>
      </c>
      <c r="R31" s="12">
        <f>[28]Novembro!$E$21</f>
        <v>76.083333333333329</v>
      </c>
      <c r="S31" s="12">
        <f>[28]Novembro!$E$22</f>
        <v>84.125</v>
      </c>
      <c r="T31" s="12">
        <f>[28]Novembro!$E$23</f>
        <v>76.958333333333329</v>
      </c>
      <c r="U31" s="12">
        <f>[28]Novembro!$E$24</f>
        <v>79.125</v>
      </c>
      <c r="V31" s="12">
        <f>[28]Novembro!$E$25</f>
        <v>71.083333333333329</v>
      </c>
      <c r="W31" s="12">
        <f>[28]Novembro!$E$26</f>
        <v>71</v>
      </c>
      <c r="X31" s="12">
        <f>[28]Novembro!$E$27</f>
        <v>87.75</v>
      </c>
      <c r="Y31" s="12">
        <f>[28]Novembro!$E$28</f>
        <v>77.5</v>
      </c>
      <c r="Z31" s="12">
        <f>[28]Novembro!$E$29</f>
        <v>70.291666666666671</v>
      </c>
      <c r="AA31" s="12">
        <f>[28]Novembro!$E$30</f>
        <v>71.833333333333329</v>
      </c>
      <c r="AB31" s="12">
        <f>[28]Novembro!$E$31</f>
        <v>69.25</v>
      </c>
      <c r="AC31" s="12">
        <f>[28]Novembro!$E$32</f>
        <v>68.916666666666671</v>
      </c>
      <c r="AD31" s="12">
        <f>[28]Novembro!$E$33</f>
        <v>77.125</v>
      </c>
      <c r="AE31" s="12">
        <f>[28]Novembro!$E$34</f>
        <v>83.333333333333329</v>
      </c>
      <c r="AF31" s="94">
        <f t="shared" si="9"/>
        <v>75.769444444444446</v>
      </c>
      <c r="AG31" s="13" t="s">
        <v>47</v>
      </c>
    </row>
    <row r="32" spans="1:34" x14ac:dyDescent="0.2">
      <c r="A32" s="59" t="s">
        <v>11</v>
      </c>
      <c r="B32" s="12">
        <f>[28]Novembro!$E$5</f>
        <v>87.541666666666671</v>
      </c>
      <c r="C32" s="12">
        <f>[28]Novembro!$E$6</f>
        <v>82.583333333333329</v>
      </c>
      <c r="D32" s="12">
        <f>[28]Novembro!$E$7</f>
        <v>75</v>
      </c>
      <c r="E32" s="12">
        <f>[28]Novembro!$E$8</f>
        <v>81.833333333333329</v>
      </c>
      <c r="F32" s="12">
        <f>[28]Novembro!$E$9</f>
        <v>80.208333333333329</v>
      </c>
      <c r="G32" s="12">
        <f>[28]Novembro!$E$10</f>
        <v>69.166666666666671</v>
      </c>
      <c r="H32" s="12">
        <f>[28]Novembro!$E$11</f>
        <v>60.833333333333336</v>
      </c>
      <c r="I32" s="12">
        <f>[28]Novembro!$E$12</f>
        <v>67.333333333333329</v>
      </c>
      <c r="J32" s="12">
        <f>[28]Novembro!$E$13</f>
        <v>73.958333333333329</v>
      </c>
      <c r="K32" s="12">
        <f>[28]Novembro!$E$14</f>
        <v>74.208333333333329</v>
      </c>
      <c r="L32" s="12">
        <f>[28]Novembro!$E$15</f>
        <v>70.583333333333329</v>
      </c>
      <c r="M32" s="12">
        <f>[28]Novembro!$E$16</f>
        <v>70.333333333333329</v>
      </c>
      <c r="N32" s="12">
        <f>[28]Novembro!$E$17</f>
        <v>65.375</v>
      </c>
      <c r="O32" s="12">
        <f>[28]Novembro!$E$18</f>
        <v>78.25</v>
      </c>
      <c r="P32" s="12">
        <f>[28]Novembro!$E$19</f>
        <v>87.5</v>
      </c>
      <c r="Q32" s="12">
        <f>[28]Novembro!$E$20</f>
        <v>84</v>
      </c>
      <c r="R32" s="12">
        <f>[28]Novembro!$E$21</f>
        <v>76.083333333333329</v>
      </c>
      <c r="S32" s="12">
        <f>[28]Novembro!$E$22</f>
        <v>84.125</v>
      </c>
      <c r="T32" s="12">
        <f>[28]Novembro!$E$23</f>
        <v>76.958333333333329</v>
      </c>
      <c r="U32" s="12">
        <f>[28]Novembro!$E$24</f>
        <v>79.125</v>
      </c>
      <c r="V32" s="12">
        <f>[28]Novembro!$E$25</f>
        <v>71.083333333333329</v>
      </c>
      <c r="W32" s="12">
        <f>[28]Novembro!$E$26</f>
        <v>71</v>
      </c>
      <c r="X32" s="12">
        <f>[28]Novembro!$E$27</f>
        <v>87.75</v>
      </c>
      <c r="Y32" s="12">
        <f>[28]Novembro!$E$28</f>
        <v>77.5</v>
      </c>
      <c r="Z32" s="12">
        <f>[28]Novembro!$E$29</f>
        <v>70.291666666666671</v>
      </c>
      <c r="AA32" s="12">
        <f>[28]Novembro!$E$30</f>
        <v>71.833333333333329</v>
      </c>
      <c r="AB32" s="12">
        <f>[28]Novembro!$E$31</f>
        <v>69.25</v>
      </c>
      <c r="AC32" s="12">
        <f>[28]Novembro!$E$32</f>
        <v>68.916666666666671</v>
      </c>
      <c r="AD32" s="12">
        <f>[28]Novembro!$E$33</f>
        <v>77.125</v>
      </c>
      <c r="AE32" s="12">
        <f>[28]Novembro!$E$34</f>
        <v>83.333333333333329</v>
      </c>
      <c r="AF32" s="94">
        <f t="shared" si="9"/>
        <v>75.769444444444446</v>
      </c>
      <c r="AH32" s="13" t="s">
        <v>47</v>
      </c>
    </row>
    <row r="33" spans="1:34" s="5" customFormat="1" x14ac:dyDescent="0.2">
      <c r="A33" s="59" t="s">
        <v>12</v>
      </c>
      <c r="B33" s="12">
        <f>[29]Novembro!$E$5</f>
        <v>75.571428571428569</v>
      </c>
      <c r="C33" s="12">
        <f>[29]Novembro!$E$6</f>
        <v>73.692307692307693</v>
      </c>
      <c r="D33" s="12">
        <f>[29]Novembro!$E$7</f>
        <v>65.111111111111114</v>
      </c>
      <c r="E33" s="12">
        <f>[29]Novembro!$E$8</f>
        <v>75.5</v>
      </c>
      <c r="F33" s="12">
        <f>[29]Novembro!$E$9</f>
        <v>69.36363636363636</v>
      </c>
      <c r="G33" s="12">
        <f>[29]Novembro!$E$10</f>
        <v>68.777777777777771</v>
      </c>
      <c r="H33" s="12">
        <f>[29]Novembro!$E$11</f>
        <v>60.92307692307692</v>
      </c>
      <c r="I33" s="12">
        <f>[29]Novembro!$E$12</f>
        <v>63.833333333333336</v>
      </c>
      <c r="J33" s="12">
        <f>[29]Novembro!$E$13</f>
        <v>66.25</v>
      </c>
      <c r="K33" s="12">
        <f>[29]Novembro!$E$14</f>
        <v>60.5</v>
      </c>
      <c r="L33" s="12">
        <f>[29]Novembro!$E$15</f>
        <v>63.545454545454547</v>
      </c>
      <c r="M33" s="12">
        <f>[29]Novembro!$E$16</f>
        <v>58.916666666666664</v>
      </c>
      <c r="N33" s="12">
        <f>[29]Novembro!$E$17</f>
        <v>62.153846153846153</v>
      </c>
      <c r="O33" s="12">
        <f>[29]Novembro!$E$18</f>
        <v>73.5</v>
      </c>
      <c r="P33" s="12">
        <f>[29]Novembro!$E$19</f>
        <v>66.615384615384613</v>
      </c>
      <c r="Q33" s="12">
        <f>[29]Novembro!$E$20</f>
        <v>69</v>
      </c>
      <c r="R33" s="12">
        <f>[29]Novembro!$E$21</f>
        <v>67.615384615384613</v>
      </c>
      <c r="S33" s="12">
        <f>[29]Novembro!$E$22</f>
        <v>81.692307692307693</v>
      </c>
      <c r="T33" s="12">
        <f>[29]Novembro!$E$23</f>
        <v>69.428571428571431</v>
      </c>
      <c r="U33" s="12">
        <f>[29]Novembro!$E$24</f>
        <v>73.111111111111114</v>
      </c>
      <c r="V33" s="12">
        <f>[29]Novembro!$E$25</f>
        <v>67.17647058823529</v>
      </c>
      <c r="W33" s="12">
        <f>[29]Novembro!$E$26</f>
        <v>69.75</v>
      </c>
      <c r="X33" s="12">
        <f>[29]Novembro!$E$27</f>
        <v>81.5</v>
      </c>
      <c r="Y33" s="12">
        <f>[29]Novembro!$E$28</f>
        <v>62.53846153846154</v>
      </c>
      <c r="Z33" s="12">
        <f>[29]Novembro!$E$29</f>
        <v>61.058823529411768</v>
      </c>
      <c r="AA33" s="12">
        <f>[29]Novembro!$E$30</f>
        <v>60.5625</v>
      </c>
      <c r="AB33" s="12">
        <f>[29]Novembro!$E$31</f>
        <v>57.384615384615387</v>
      </c>
      <c r="AC33" s="12">
        <f>[29]Novembro!$E$32</f>
        <v>64</v>
      </c>
      <c r="AD33" s="12">
        <f>[29]Novembro!$E$33</f>
        <v>82.625</v>
      </c>
      <c r="AE33" s="12">
        <f>[29]Novembro!$E$34</f>
        <v>85.1</v>
      </c>
      <c r="AF33" s="94">
        <f t="shared" si="9"/>
        <v>68.559908988070745</v>
      </c>
    </row>
    <row r="34" spans="1:34" x14ac:dyDescent="0.2">
      <c r="A34" s="59" t="s">
        <v>13</v>
      </c>
      <c r="B34" s="12">
        <f>[30]Novembro!$E$5</f>
        <v>72.541666666666671</v>
      </c>
      <c r="C34" s="12">
        <f>[30]Novembro!$E$6</f>
        <v>80.083333333333329</v>
      </c>
      <c r="D34" s="12">
        <f>[30]Novembro!$E$7</f>
        <v>72.791666666666671</v>
      </c>
      <c r="E34" s="12">
        <f>[30]Novembro!$E$8</f>
        <v>86.083333333333329</v>
      </c>
      <c r="F34" s="12">
        <f>[30]Novembro!$E$9</f>
        <v>80.958333333333329</v>
      </c>
      <c r="G34" s="12">
        <f>[30]Novembro!$E$10</f>
        <v>89.583333333333329</v>
      </c>
      <c r="H34" s="12">
        <f>[30]Novembro!$E$11</f>
        <v>86.208333333333329</v>
      </c>
      <c r="I34" s="12">
        <f>[30]Novembro!$E$12</f>
        <v>82.416666666666671</v>
      </c>
      <c r="J34" s="12">
        <f>[30]Novembro!$E$13</f>
        <v>75.875</v>
      </c>
      <c r="K34" s="12">
        <f>[30]Novembro!$E$14</f>
        <v>75.916666666666671</v>
      </c>
      <c r="L34" s="12">
        <f>[30]Novembro!$E$15</f>
        <v>73.458333333333329</v>
      </c>
      <c r="M34" s="12">
        <f>[30]Novembro!$E$16</f>
        <v>72</v>
      </c>
      <c r="N34" s="12">
        <f>[30]Novembro!$E$17</f>
        <v>70.708333333333329</v>
      </c>
      <c r="O34" s="12">
        <f>[30]Novembro!$E$18</f>
        <v>81.708333333333329</v>
      </c>
      <c r="P34" s="12">
        <f>[30]Novembro!$E$19</f>
        <v>83.958333333333329</v>
      </c>
      <c r="Q34" s="12">
        <f>[30]Novembro!$E$20</f>
        <v>91.208333333333329</v>
      </c>
      <c r="R34" s="12">
        <f>[30]Novembro!$E$21</f>
        <v>84.458333333333329</v>
      </c>
      <c r="S34" s="12">
        <f>[30]Novembro!$E$22</f>
        <v>84.791666666666671</v>
      </c>
      <c r="T34" s="12">
        <f>[30]Novembro!$E$23</f>
        <v>87.708333333333329</v>
      </c>
      <c r="U34" s="12">
        <f>[30]Novembro!$E$24</f>
        <v>87.458333333333329</v>
      </c>
      <c r="V34" s="12">
        <f>[30]Novembro!$E$25</f>
        <v>81.583333333333329</v>
      </c>
      <c r="W34" s="12">
        <f>[30]Novembro!$E$26</f>
        <v>78.875</v>
      </c>
      <c r="X34" s="12">
        <f>[30]Novembro!$E$27</f>
        <v>88.125</v>
      </c>
      <c r="Y34" s="12">
        <f>[30]Novembro!$E$28</f>
        <v>78.78947368421052</v>
      </c>
      <c r="Z34" s="12">
        <f>[30]Novembro!$E$29</f>
        <v>76.375</v>
      </c>
      <c r="AA34" s="12">
        <f>[30]Novembro!$E$30</f>
        <v>74.958333333333329</v>
      </c>
      <c r="AB34" s="12">
        <f>[30]Novembro!$E$31</f>
        <v>81.75</v>
      </c>
      <c r="AC34" s="12">
        <f>[30]Novembro!$E$32</f>
        <v>76.333333333333329</v>
      </c>
      <c r="AD34" s="12">
        <f>[30]Novembro!$E$33</f>
        <v>85.75</v>
      </c>
      <c r="AE34" s="12">
        <f>[30]Novembro!$E$34</f>
        <v>84.25</v>
      </c>
      <c r="AF34" s="94">
        <f t="shared" si="9"/>
        <v>80.890204678362565</v>
      </c>
    </row>
    <row r="35" spans="1:34" x14ac:dyDescent="0.2">
      <c r="A35" s="59" t="s">
        <v>173</v>
      </c>
      <c r="B35" s="12">
        <f>[31]Novembro!$E$5</f>
        <v>79.958333333333329</v>
      </c>
      <c r="C35" s="12">
        <f>[31]Novembro!$E$6</f>
        <v>80.375</v>
      </c>
      <c r="D35" s="12">
        <f>[31]Novembro!$E$7</f>
        <v>73.875</v>
      </c>
      <c r="E35" s="12">
        <f>[31]Novembro!$E$8</f>
        <v>79.166666666666671</v>
      </c>
      <c r="F35" s="12">
        <f>[31]Novembro!$E$9</f>
        <v>77.916666666666671</v>
      </c>
      <c r="G35" s="12">
        <f>[31]Novembro!$E$10</f>
        <v>70.166666666666671</v>
      </c>
      <c r="H35" s="12">
        <f>[31]Novembro!$E$11</f>
        <v>73.625</v>
      </c>
      <c r="I35" s="12">
        <f>[31]Novembro!$E$12</f>
        <v>71.708333333333329</v>
      </c>
      <c r="J35" s="12">
        <f>[31]Novembro!$E$13</f>
        <v>74.791666666666671</v>
      </c>
      <c r="K35" s="12">
        <f>[31]Novembro!$E$14</f>
        <v>75.875</v>
      </c>
      <c r="L35" s="12">
        <f>[31]Novembro!$E$15</f>
        <v>75.958333333333329</v>
      </c>
      <c r="M35" s="12">
        <f>[31]Novembro!$E$16</f>
        <v>74.041666666666671</v>
      </c>
      <c r="N35" s="12">
        <f>[31]Novembro!$E$17</f>
        <v>71.625</v>
      </c>
      <c r="O35" s="12">
        <f>[31]Novembro!$E$18</f>
        <v>77.958333333333329</v>
      </c>
      <c r="P35" s="12">
        <f>[31]Novembro!$E$19</f>
        <v>82.625</v>
      </c>
      <c r="Q35" s="12">
        <f>[31]Novembro!$E$20</f>
        <v>83</v>
      </c>
      <c r="R35" s="12">
        <f>[31]Novembro!$E$21</f>
        <v>80.291666666666671</v>
      </c>
      <c r="S35" s="12">
        <f>[31]Novembro!$E$22</f>
        <v>81.125</v>
      </c>
      <c r="T35" s="12">
        <f>[31]Novembro!$E$23</f>
        <v>77.958333333333329</v>
      </c>
      <c r="U35" s="12">
        <f>[31]Novembro!$E$24</f>
        <v>75.416666666666671</v>
      </c>
      <c r="V35" s="12">
        <f>[31]Novembro!$E$25</f>
        <v>71.041666666666671</v>
      </c>
      <c r="W35" s="12">
        <f>[31]Novembro!$E$26</f>
        <v>73.541666666666671</v>
      </c>
      <c r="X35" s="12">
        <f>[31]Novembro!$E$27</f>
        <v>85.375</v>
      </c>
      <c r="Y35" s="12">
        <f>[31]Novembro!$E$28</f>
        <v>83.833333333333329</v>
      </c>
      <c r="Z35" s="12">
        <f>[31]Novembro!$E$29</f>
        <v>78.541666666666671</v>
      </c>
      <c r="AA35" s="12">
        <f>[31]Novembro!$E$30</f>
        <v>74.458333333333329</v>
      </c>
      <c r="AB35" s="12">
        <f>[31]Novembro!$E$31</f>
        <v>71</v>
      </c>
      <c r="AC35" s="12">
        <f>[31]Novembro!$E$32</f>
        <v>67.875</v>
      </c>
      <c r="AD35" s="12">
        <f>[31]Novembro!$E$33</f>
        <v>75.333333333333329</v>
      </c>
      <c r="AE35" s="12">
        <f>[31]Novembro!$E$34</f>
        <v>80.375</v>
      </c>
      <c r="AF35" s="94">
        <f t="shared" si="9"/>
        <v>76.62777777777778</v>
      </c>
    </row>
    <row r="36" spans="1:34" x14ac:dyDescent="0.2">
      <c r="A36" s="59" t="s">
        <v>144</v>
      </c>
      <c r="B36" s="12">
        <f>[32]Novembro!$E$5</f>
        <v>89.416666666666671</v>
      </c>
      <c r="C36" s="12">
        <f>[32]Novembro!$E$6</f>
        <v>78.333333333333329</v>
      </c>
      <c r="D36" s="12">
        <f>[32]Novembro!$E$7</f>
        <v>69.083333333333329</v>
      </c>
      <c r="E36" s="12">
        <f>[32]Novembro!$E$8</f>
        <v>77.166666666666671</v>
      </c>
      <c r="F36" s="12">
        <f>[32]Novembro!$E$9</f>
        <v>71.541666666666671</v>
      </c>
      <c r="G36" s="12">
        <f>[32]Novembro!$E$10</f>
        <v>67.458333333333329</v>
      </c>
      <c r="H36" s="12">
        <f>[32]Novembro!$E$11</f>
        <v>74.041666666666671</v>
      </c>
      <c r="I36" s="12">
        <f>[32]Novembro!$E$12</f>
        <v>67.375</v>
      </c>
      <c r="J36" s="12">
        <f>[32]Novembro!$E$13</f>
        <v>72.458333333333329</v>
      </c>
      <c r="K36" s="12">
        <f>[32]Novembro!$E$14</f>
        <v>80.333333333333329</v>
      </c>
      <c r="L36" s="12">
        <f>[32]Novembro!$E$15</f>
        <v>70.833333333333329</v>
      </c>
      <c r="M36" s="12">
        <f>[32]Novembro!$E$16</f>
        <v>55.958333333333336</v>
      </c>
      <c r="N36" s="12">
        <f>[32]Novembro!$E$17</f>
        <v>48.583333333333336</v>
      </c>
      <c r="O36" s="12">
        <f>[32]Novembro!$E$18</f>
        <v>79.625</v>
      </c>
      <c r="P36" s="12">
        <f>[32]Novembro!$E$19</f>
        <v>88.875</v>
      </c>
      <c r="Q36" s="12">
        <f>[32]Novembro!$E$20</f>
        <v>89.458333333333329</v>
      </c>
      <c r="R36" s="12">
        <f>[32]Novembro!$E$21</f>
        <v>82.416666666666671</v>
      </c>
      <c r="S36" s="12">
        <f>[32]Novembro!$E$22</f>
        <v>88.875</v>
      </c>
      <c r="T36" s="12">
        <f>[32]Novembro!$E$23</f>
        <v>80.125</v>
      </c>
      <c r="U36" s="12">
        <f>[32]Novembro!$E$24</f>
        <v>73.125</v>
      </c>
      <c r="V36" s="12">
        <f>[32]Novembro!$E$25</f>
        <v>66.75</v>
      </c>
      <c r="W36" s="12">
        <f>[32]Novembro!$E$26</f>
        <v>72.666666666666671</v>
      </c>
      <c r="X36" s="12">
        <f>[32]Novembro!$E$27</f>
        <v>89.791666666666671</v>
      </c>
      <c r="Y36" s="12">
        <f>[32]Novembro!$E$28</f>
        <v>81.75</v>
      </c>
      <c r="Z36" s="12">
        <f>[32]Novembro!$E$29</f>
        <v>74.041666666666671</v>
      </c>
      <c r="AA36" s="12">
        <f>[32]Novembro!$E$30</f>
        <v>71.75</v>
      </c>
      <c r="AB36" s="12">
        <f>[32]Novembro!$E$31</f>
        <v>66.958333333333329</v>
      </c>
      <c r="AC36" s="12">
        <f>[32]Novembro!$E$32</f>
        <v>65.583333333333329</v>
      </c>
      <c r="AD36" s="12">
        <f>[32]Novembro!$E$33</f>
        <v>80.583333333333329</v>
      </c>
      <c r="AE36" s="12">
        <f>[32]Novembro!$E$34</f>
        <v>84.75</v>
      </c>
      <c r="AF36" s="94">
        <f t="shared" ref="AF36:AF40" si="10">AVERAGE(B36:AE36)</f>
        <v>75.323611111111134</v>
      </c>
      <c r="AH36" s="13" t="s">
        <v>47</v>
      </c>
    </row>
    <row r="37" spans="1:34" x14ac:dyDescent="0.2">
      <c r="A37" s="59" t="s">
        <v>14</v>
      </c>
      <c r="B37" s="12">
        <f>[33]Novembro!$E$5</f>
        <v>72.625</v>
      </c>
      <c r="C37" s="12">
        <f>[33]Novembro!$E$6</f>
        <v>78.541666666666671</v>
      </c>
      <c r="D37" s="12">
        <f>[33]Novembro!$E$7</f>
        <v>69.142857142857139</v>
      </c>
      <c r="E37" s="12">
        <f>[33]Novembro!$E$8</f>
        <v>83.956521739130437</v>
      </c>
      <c r="F37" s="12">
        <f>[33]Novembro!$E$9</f>
        <v>79.84210526315789</v>
      </c>
      <c r="G37" s="12">
        <f>[33]Novembro!$E$10</f>
        <v>71.82352941176471</v>
      </c>
      <c r="H37" s="12">
        <f>[33]Novembro!$E$11</f>
        <v>85.55</v>
      </c>
      <c r="I37" s="12">
        <f>[33]Novembro!$E$12</f>
        <v>89.625</v>
      </c>
      <c r="J37" s="12">
        <f>[33]Novembro!$E$13</f>
        <v>92.125</v>
      </c>
      <c r="K37" s="12">
        <f>[33]Novembro!$E$14</f>
        <v>74.599999999999994</v>
      </c>
      <c r="L37" s="12">
        <f>[33]Novembro!$E$15</f>
        <v>71.058823529411768</v>
      </c>
      <c r="M37" s="12">
        <f>[33]Novembro!$E$16</f>
        <v>64</v>
      </c>
      <c r="N37" s="12">
        <f>[33]Novembro!$E$17</f>
        <v>59.833333333333336</v>
      </c>
      <c r="O37" s="12">
        <f>[33]Novembro!$E$18</f>
        <v>73.833333333333329</v>
      </c>
      <c r="P37" s="12">
        <f>[33]Novembro!$E$19</f>
        <v>77.208333333333329</v>
      </c>
      <c r="Q37" s="12">
        <f>[33]Novembro!$E$20</f>
        <v>73.958333333333329</v>
      </c>
      <c r="R37" s="12">
        <f>[33]Novembro!$E$21</f>
        <v>84.791666666666671</v>
      </c>
      <c r="S37" s="12">
        <f>[33]Novembro!$E$22</f>
        <v>83.875</v>
      </c>
      <c r="T37" s="12">
        <f>[33]Novembro!$E$23</f>
        <v>84.130434782608702</v>
      </c>
      <c r="U37" s="12">
        <f>[33]Novembro!$E$24</f>
        <v>85.2</v>
      </c>
      <c r="V37" s="12">
        <f>[33]Novembro!$E$25</f>
        <v>77.4375</v>
      </c>
      <c r="W37" s="12">
        <f>[33]Novembro!$E$26</f>
        <v>62.75</v>
      </c>
      <c r="X37" s="12">
        <f>[33]Novembro!$E$27</f>
        <v>75.041666666666671</v>
      </c>
      <c r="Y37" s="12">
        <f>[33]Novembro!$E$28</f>
        <v>86.083333333333329</v>
      </c>
      <c r="Z37" s="12">
        <f>[33]Novembro!$E$29</f>
        <v>73.0625</v>
      </c>
      <c r="AA37" s="12">
        <f>[33]Novembro!$E$30</f>
        <v>71</v>
      </c>
      <c r="AB37" s="12">
        <f>[33]Novembro!$E$31</f>
        <v>66.583333333333329</v>
      </c>
      <c r="AC37" s="12">
        <f>[33]Novembro!$E$32</f>
        <v>58.791666666666664</v>
      </c>
      <c r="AD37" s="12">
        <f>[33]Novembro!$E$33</f>
        <v>65.25</v>
      </c>
      <c r="AE37" s="12">
        <f>[33]Novembro!$E$34</f>
        <v>77.291666666666671</v>
      </c>
      <c r="AF37" s="94">
        <f t="shared" si="10"/>
        <v>75.633753506742124</v>
      </c>
      <c r="AH37" t="s">
        <v>47</v>
      </c>
    </row>
    <row r="38" spans="1:34" x14ac:dyDescent="0.2">
      <c r="A38" s="59" t="s">
        <v>174</v>
      </c>
      <c r="B38" s="12">
        <f>[34]Novembro!$E$5</f>
        <v>83.333333333333329</v>
      </c>
      <c r="C38" s="12">
        <f>[34]Novembro!$E$6</f>
        <v>88</v>
      </c>
      <c r="D38" s="12">
        <f>[34]Novembro!$E$7</f>
        <v>87.384615384615387</v>
      </c>
      <c r="E38" s="12">
        <f>[34]Novembro!$E$8</f>
        <v>89.227272727272734</v>
      </c>
      <c r="F38" s="12">
        <f>[34]Novembro!$E$9</f>
        <v>94.416666666666671</v>
      </c>
      <c r="G38" s="12">
        <f>[34]Novembro!$E$10</f>
        <v>86.714285714285708</v>
      </c>
      <c r="H38" s="12">
        <f>[34]Novembro!$E$11</f>
        <v>87.86666666666666</v>
      </c>
      <c r="I38" s="12">
        <f>[34]Novembro!$E$12</f>
        <v>87.75</v>
      </c>
      <c r="J38" s="12">
        <f>[34]Novembro!$E$13</f>
        <v>87.857142857142861</v>
      </c>
      <c r="K38" s="12">
        <f>[34]Novembro!$E$14</f>
        <v>84.333333333333329</v>
      </c>
      <c r="L38" s="12">
        <f>[34]Novembro!$E$15</f>
        <v>87.7</v>
      </c>
      <c r="M38" s="12">
        <f>[34]Novembro!$E$16</f>
        <v>88</v>
      </c>
      <c r="N38" s="12">
        <f>[34]Novembro!$E$17</f>
        <v>88.75</v>
      </c>
      <c r="O38" s="12">
        <f>[34]Novembro!$E$18</f>
        <v>87.307692307692307</v>
      </c>
      <c r="P38" s="12">
        <f>[34]Novembro!$E$19</f>
        <v>88.545454545454547</v>
      </c>
      <c r="Q38" s="12">
        <f>[34]Novembro!$E$20</f>
        <v>87.416666666666671</v>
      </c>
      <c r="R38" s="12">
        <f>[34]Novembro!$E$21</f>
        <v>86.727272727272734</v>
      </c>
      <c r="S38" s="12">
        <f>[34]Novembro!$E$22</f>
        <v>86.545454545454547</v>
      </c>
      <c r="T38" s="12">
        <f>[34]Novembro!$E$23</f>
        <v>86.125</v>
      </c>
      <c r="U38" s="12">
        <f>[34]Novembro!$E$24</f>
        <v>88.294117647058826</v>
      </c>
      <c r="V38" s="12">
        <f>[34]Novembro!$E$25</f>
        <v>88.066666666666663</v>
      </c>
      <c r="W38" s="12">
        <f>[34]Novembro!$E$26</f>
        <v>89.357142857142861</v>
      </c>
      <c r="X38" s="12">
        <f>[34]Novembro!$E$27</f>
        <v>89.75</v>
      </c>
      <c r="Y38" s="12">
        <f>[34]Novembro!$E$28</f>
        <v>92.736842105263165</v>
      </c>
      <c r="Z38" s="12">
        <f>[34]Novembro!$E$29</f>
        <v>91.5</v>
      </c>
      <c r="AA38" s="12">
        <f>[34]Novembro!$E$30</f>
        <v>87.63636363636364</v>
      </c>
      <c r="AB38" s="12">
        <f>[34]Novembro!$E$31</f>
        <v>83.454545454545453</v>
      </c>
      <c r="AC38" s="12">
        <f>[34]Novembro!$E$32</f>
        <v>86.285714285714292</v>
      </c>
      <c r="AD38" s="12">
        <f>[34]Novembro!$E$33</f>
        <v>86.411764705882348</v>
      </c>
      <c r="AE38" s="12">
        <f>[34]Novembro!$E$34</f>
        <v>87.4</v>
      </c>
      <c r="AF38" s="94">
        <f t="shared" si="10"/>
        <v>87.829800494483166</v>
      </c>
      <c r="AH38" t="s">
        <v>47</v>
      </c>
    </row>
    <row r="39" spans="1:34" x14ac:dyDescent="0.2">
      <c r="A39" s="59" t="s">
        <v>15</v>
      </c>
      <c r="B39" s="12">
        <f>[35]Novembro!$E$5</f>
        <v>92.708333333333329</v>
      </c>
      <c r="C39" s="12">
        <f>[35]Novembro!$E$6</f>
        <v>80.5</v>
      </c>
      <c r="D39" s="12">
        <f>[35]Novembro!$E$7</f>
        <v>73.791666666666671</v>
      </c>
      <c r="E39" s="12">
        <f>[35]Novembro!$E$8</f>
        <v>79.583333333333329</v>
      </c>
      <c r="F39" s="12">
        <f>[35]Novembro!$E$9</f>
        <v>79.083333333333329</v>
      </c>
      <c r="G39" s="12">
        <f>[35]Novembro!$E$10</f>
        <v>66.5</v>
      </c>
      <c r="H39" s="12">
        <f>[35]Novembro!$E$11</f>
        <v>56.083333333333336</v>
      </c>
      <c r="I39" s="12">
        <f>[35]Novembro!$E$12</f>
        <v>62.958333333333336</v>
      </c>
      <c r="J39" s="12">
        <f>[35]Novembro!$E$13</f>
        <v>75.25</v>
      </c>
      <c r="K39" s="12">
        <f>[35]Novembro!$E$14</f>
        <v>79.625</v>
      </c>
      <c r="L39" s="12">
        <f>[35]Novembro!$E$15</f>
        <v>73.375</v>
      </c>
      <c r="M39" s="12">
        <f>[35]Novembro!$E$16</f>
        <v>68.916666666666671</v>
      </c>
      <c r="N39" s="12">
        <f>[35]Novembro!$E$17</f>
        <v>69.041666666666671</v>
      </c>
      <c r="O39" s="12">
        <f>[35]Novembro!$E$18</f>
        <v>80.291666666666671</v>
      </c>
      <c r="P39" s="12">
        <f>[35]Novembro!$E$19</f>
        <v>87.666666666666671</v>
      </c>
      <c r="Q39" s="12">
        <f>[35]Novembro!$E$20</f>
        <v>86.791666666666671</v>
      </c>
      <c r="R39" s="12">
        <f>[35]Novembro!$E$21</f>
        <v>80.291666666666671</v>
      </c>
      <c r="S39" s="12">
        <f>[35]Novembro!$E$22</f>
        <v>86.375</v>
      </c>
      <c r="T39" s="12">
        <f>[35]Novembro!$E$23</f>
        <v>79.416666666666671</v>
      </c>
      <c r="U39" s="12">
        <f>[35]Novembro!$E$24</f>
        <v>76.291666666666671</v>
      </c>
      <c r="V39" s="12">
        <f>[35]Novembro!$E$25</f>
        <v>68.875</v>
      </c>
      <c r="W39" s="12">
        <f>[35]Novembro!$E$26</f>
        <v>70.708333333333329</v>
      </c>
      <c r="X39" s="12">
        <f>[35]Novembro!$E$27</f>
        <v>85.958333333333329</v>
      </c>
      <c r="Y39" s="12">
        <f>[35]Novembro!$E$28</f>
        <v>81.875</v>
      </c>
      <c r="Z39" s="12">
        <f>[35]Novembro!$E$29</f>
        <v>74.791666666666671</v>
      </c>
      <c r="AA39" s="12">
        <f>[35]Novembro!$E$30</f>
        <v>67.916666666666671</v>
      </c>
      <c r="AB39" s="12">
        <f>[35]Novembro!$E$31</f>
        <v>73.708333333333329</v>
      </c>
      <c r="AC39" s="12">
        <f>[35]Novembro!$E$32</f>
        <v>82.458333333333329</v>
      </c>
      <c r="AD39" s="12">
        <f>[35]Novembro!$E$33</f>
        <v>87.666666666666671</v>
      </c>
      <c r="AE39" s="12">
        <f>[35]Novembro!$E$34</f>
        <v>84.125</v>
      </c>
      <c r="AF39" s="94">
        <f t="shared" si="10"/>
        <v>77.08750000000002</v>
      </c>
      <c r="AG39" s="13" t="s">
        <v>47</v>
      </c>
      <c r="AH39" s="13" t="s">
        <v>47</v>
      </c>
    </row>
    <row r="40" spans="1:34" x14ac:dyDescent="0.2">
      <c r="A40" s="59" t="s">
        <v>16</v>
      </c>
      <c r="B40" s="12">
        <f>[36]Novembro!$E$5</f>
        <v>75.916666666666671</v>
      </c>
      <c r="C40" s="12">
        <f>[36]Novembro!$E$6</f>
        <v>73.708333333333329</v>
      </c>
      <c r="D40" s="12">
        <f>[36]Novembro!$E$7</f>
        <v>66.625</v>
      </c>
      <c r="E40" s="12">
        <f>[36]Novembro!$E$8</f>
        <v>80.083333333333329</v>
      </c>
      <c r="F40" s="12">
        <f>[36]Novembro!$E$9</f>
        <v>80.125</v>
      </c>
      <c r="G40" s="12">
        <f>[36]Novembro!$E$10</f>
        <v>80.375</v>
      </c>
      <c r="H40" s="12">
        <f>[36]Novembro!$E$11</f>
        <v>78.5</v>
      </c>
      <c r="I40" s="12">
        <f>[36]Novembro!$E$12</f>
        <v>68.666666666666671</v>
      </c>
      <c r="J40" s="12">
        <f>[36]Novembro!$E$13</f>
        <v>66.125</v>
      </c>
      <c r="K40" s="12">
        <f>[36]Novembro!$E$14</f>
        <v>65.458333333333329</v>
      </c>
      <c r="L40" s="12">
        <f>[36]Novembro!$E$15</f>
        <v>66.5</v>
      </c>
      <c r="M40" s="12">
        <f>[36]Novembro!$E$16</f>
        <v>67.333333333333329</v>
      </c>
      <c r="N40" s="12">
        <f>[36]Novembro!$E$17</f>
        <v>64.625</v>
      </c>
      <c r="O40" s="12">
        <f>[36]Novembro!$E$18</f>
        <v>83.375</v>
      </c>
      <c r="P40" s="12">
        <f>[36]Novembro!$E$19</f>
        <v>80.875</v>
      </c>
      <c r="Q40" s="12">
        <f>[36]Novembro!$E$20</f>
        <v>73.958333333333329</v>
      </c>
      <c r="R40" s="12">
        <f>[36]Novembro!$E$21</f>
        <v>69.958333333333329</v>
      </c>
      <c r="S40" s="12">
        <f>[36]Novembro!$E$22</f>
        <v>83.5</v>
      </c>
      <c r="T40" s="12">
        <f>[36]Novembro!$E$23</f>
        <v>77.958333333333329</v>
      </c>
      <c r="U40" s="12">
        <f>[36]Novembro!$E$24</f>
        <v>73.083333333333329</v>
      </c>
      <c r="V40" s="12">
        <f>[36]Novembro!$E$25</f>
        <v>67.166666666666671</v>
      </c>
      <c r="W40" s="12">
        <f>[36]Novembro!$E$26</f>
        <v>69.708333333333329</v>
      </c>
      <c r="X40" s="12">
        <f>[36]Novembro!$E$27</f>
        <v>80.708333333333329</v>
      </c>
      <c r="Y40" s="12">
        <f>[36]Novembro!$E$28</f>
        <v>78.208333333333329</v>
      </c>
      <c r="Z40" s="12">
        <f>[36]Novembro!$E$29</f>
        <v>70.541666666666671</v>
      </c>
      <c r="AA40" s="12">
        <f>[36]Novembro!$E$30</f>
        <v>67.416666666666671</v>
      </c>
      <c r="AB40" s="12">
        <f>[36]Novembro!$E$31</f>
        <v>70.666666666666671</v>
      </c>
      <c r="AC40" s="12">
        <f>[36]Novembro!$E$32</f>
        <v>82.291666666666671</v>
      </c>
      <c r="AD40" s="12">
        <f>[36]Novembro!$E$33</f>
        <v>81.916666666666671</v>
      </c>
      <c r="AE40" s="12">
        <f>[36]Novembro!$E$34</f>
        <v>86.125</v>
      </c>
      <c r="AF40" s="94">
        <f t="shared" si="10"/>
        <v>74.383333333333312</v>
      </c>
      <c r="AH40" s="13" t="s">
        <v>47</v>
      </c>
    </row>
    <row r="41" spans="1:34" x14ac:dyDescent="0.2">
      <c r="A41" s="59" t="s">
        <v>175</v>
      </c>
      <c r="B41" s="12">
        <f>[37]Novembro!$E$5</f>
        <v>84.208333333333329</v>
      </c>
      <c r="C41" s="12">
        <f>[37]Novembro!$E$6</f>
        <v>82.791666666666671</v>
      </c>
      <c r="D41" s="12">
        <f>[37]Novembro!$E$7</f>
        <v>78.958333333333329</v>
      </c>
      <c r="E41" s="12">
        <f>[37]Novembro!$E$8</f>
        <v>84.25</v>
      </c>
      <c r="F41" s="12">
        <f>[37]Novembro!$E$9</f>
        <v>83.416666666666671</v>
      </c>
      <c r="G41" s="12">
        <f>[37]Novembro!$E$10</f>
        <v>74.25</v>
      </c>
      <c r="H41" s="12">
        <f>[37]Novembro!$E$11</f>
        <v>79.375</v>
      </c>
      <c r="I41" s="12">
        <f>[37]Novembro!$E$12</f>
        <v>81.333333333333329</v>
      </c>
      <c r="J41" s="12">
        <f>[37]Novembro!$E$13</f>
        <v>83.791666666666671</v>
      </c>
      <c r="K41" s="12">
        <f>[37]Novembro!$E$14</f>
        <v>80.791666666666671</v>
      </c>
      <c r="L41" s="12">
        <f>[37]Novembro!$E$15</f>
        <v>75.791666666666671</v>
      </c>
      <c r="M41" s="12">
        <f>[37]Novembro!$E$16</f>
        <v>73.833333333333329</v>
      </c>
      <c r="N41" s="12">
        <f>[37]Novembro!$E$17</f>
        <v>66.875</v>
      </c>
      <c r="O41" s="12">
        <f>[37]Novembro!$E$18</f>
        <v>79.333333333333329</v>
      </c>
      <c r="P41" s="12">
        <f>[37]Novembro!$E$19</f>
        <v>83.333333333333329</v>
      </c>
      <c r="Q41" s="12">
        <f>[37]Novembro!$E$20</f>
        <v>83.583333333333329</v>
      </c>
      <c r="R41" s="12">
        <f>[37]Novembro!$E$21</f>
        <v>78.875</v>
      </c>
      <c r="S41" s="12">
        <f>[37]Novembro!$E$22</f>
        <v>86.625</v>
      </c>
      <c r="T41" s="12">
        <f>[37]Novembro!$E$23</f>
        <v>84.333333333333329</v>
      </c>
      <c r="U41" s="12">
        <f>[37]Novembro!$E$24</f>
        <v>84.083333333333329</v>
      </c>
      <c r="V41" s="12">
        <f>[37]Novembro!$E$25</f>
        <v>75.666666666666671</v>
      </c>
      <c r="W41" s="12">
        <f>[37]Novembro!$E$26</f>
        <v>75.333333333333329</v>
      </c>
      <c r="X41" s="12">
        <f>[37]Novembro!$E$27</f>
        <v>92.041666666666671</v>
      </c>
      <c r="Y41" s="12">
        <f>[37]Novembro!$E$28</f>
        <v>86</v>
      </c>
      <c r="Z41" s="12">
        <f>[37]Novembro!$E$29</f>
        <v>74.583333333333329</v>
      </c>
      <c r="AA41" s="12">
        <f>[37]Novembro!$E$30</f>
        <v>69.916666666666671</v>
      </c>
      <c r="AB41" s="12">
        <f>[37]Novembro!$E$31</f>
        <v>68.041666666666671</v>
      </c>
      <c r="AC41" s="12">
        <f>[37]Novembro!$E$32</f>
        <v>65.583333333333329</v>
      </c>
      <c r="AD41" s="12">
        <f>[37]Novembro!$E$33</f>
        <v>84</v>
      </c>
      <c r="AE41" s="12">
        <f>[37]Novembro!$E$34</f>
        <v>81.875</v>
      </c>
      <c r="AF41" s="94">
        <f t="shared" ref="AF41:AF42" si="11">AVERAGE(B41:AE41)</f>
        <v>79.429166666666646</v>
      </c>
      <c r="AH41" t="s">
        <v>47</v>
      </c>
    </row>
    <row r="42" spans="1:34" x14ac:dyDescent="0.2">
      <c r="A42" s="59" t="s">
        <v>17</v>
      </c>
      <c r="B42" s="12">
        <f>[38]Novembro!$E$5</f>
        <v>89.958333333333329</v>
      </c>
      <c r="C42" s="12">
        <f>[38]Novembro!$E$6</f>
        <v>82.833333333333329</v>
      </c>
      <c r="D42" s="12">
        <f>[38]Novembro!$E$7</f>
        <v>70.458333333333329</v>
      </c>
      <c r="E42" s="12">
        <f>[38]Novembro!$E$8</f>
        <v>82.708333333333329</v>
      </c>
      <c r="F42" s="12">
        <f>[38]Novembro!$E$9</f>
        <v>77.25</v>
      </c>
      <c r="G42" s="12">
        <f>[38]Novembro!$E$10</f>
        <v>68.458333333333329</v>
      </c>
      <c r="H42" s="12">
        <f>[38]Novembro!$E$11</f>
        <v>70.458333333333329</v>
      </c>
      <c r="I42" s="12">
        <f>[38]Novembro!$E$12</f>
        <v>67.291666666666671</v>
      </c>
      <c r="J42" s="12">
        <f>[38]Novembro!$E$13</f>
        <v>73.583333333333329</v>
      </c>
      <c r="K42" s="12">
        <f>[38]Novembro!$E$14</f>
        <v>78.5</v>
      </c>
      <c r="L42" s="12">
        <f>[38]Novembro!$E$15</f>
        <v>72.375</v>
      </c>
      <c r="M42" s="12">
        <f>[38]Novembro!$E$16</f>
        <v>67.708333333333329</v>
      </c>
      <c r="N42" s="12">
        <f>[38]Novembro!$E$17</f>
        <v>61.166666666666664</v>
      </c>
      <c r="O42" s="12">
        <f>[38]Novembro!$E$18</f>
        <v>79.375</v>
      </c>
      <c r="P42" s="12">
        <f>[38]Novembro!$E$19</f>
        <v>86.25</v>
      </c>
      <c r="Q42" s="12">
        <f>[38]Novembro!$E$20</f>
        <v>88.083333333333329</v>
      </c>
      <c r="R42" s="12">
        <f>[38]Novembro!$E$21</f>
        <v>76.875</v>
      </c>
      <c r="S42" s="12">
        <f>[38]Novembro!$E$22</f>
        <v>87.625</v>
      </c>
      <c r="T42" s="12">
        <f>[38]Novembro!$E$23</f>
        <v>79.458333333333329</v>
      </c>
      <c r="U42" s="12">
        <f>[38]Novembro!$E$24</f>
        <v>75.833333333333329</v>
      </c>
      <c r="V42" s="12">
        <f>[38]Novembro!$E$25</f>
        <v>69.541666666666671</v>
      </c>
      <c r="W42" s="12">
        <f>[38]Novembro!$E$26</f>
        <v>74.458333333333329</v>
      </c>
      <c r="X42" s="12">
        <f>[38]Novembro!$E$27</f>
        <v>90.583333333333329</v>
      </c>
      <c r="Y42" s="12">
        <f>[38]Novembro!$E$28</f>
        <v>80.708333333333329</v>
      </c>
      <c r="Z42" s="12">
        <f>[38]Novembro!$E$29</f>
        <v>74.125</v>
      </c>
      <c r="AA42" s="12">
        <f>[38]Novembro!$E$30</f>
        <v>78.083333333333329</v>
      </c>
      <c r="AB42" s="12">
        <f>[38]Novembro!$E$31</f>
        <v>69</v>
      </c>
      <c r="AC42" s="12">
        <f>[38]Novembro!$E$32</f>
        <v>69.166666666666671</v>
      </c>
      <c r="AD42" s="12">
        <f>[38]Novembro!$E$33</f>
        <v>84.666666666666671</v>
      </c>
      <c r="AE42" s="12">
        <f>[38]Novembro!$E$34</f>
        <v>87.625</v>
      </c>
      <c r="AF42" s="94">
        <f t="shared" si="11"/>
        <v>77.140277777777754</v>
      </c>
      <c r="AH42" s="13" t="s">
        <v>47</v>
      </c>
    </row>
    <row r="43" spans="1:34" x14ac:dyDescent="0.2">
      <c r="A43" s="59" t="s">
        <v>157</v>
      </c>
      <c r="B43" s="12">
        <f>[39]Novembro!$E$5</f>
        <v>84.708333333333329</v>
      </c>
      <c r="C43" s="12">
        <f>[39]Novembro!$E$6</f>
        <v>78.541666666666671</v>
      </c>
      <c r="D43" s="12">
        <f>[39]Novembro!$E$7</f>
        <v>70.833333333333329</v>
      </c>
      <c r="E43" s="12">
        <f>[39]Novembro!$E$8</f>
        <v>81.875</v>
      </c>
      <c r="F43" s="12">
        <f>[39]Novembro!$E$9</f>
        <v>76.625</v>
      </c>
      <c r="G43" s="12">
        <f>[39]Novembro!$E$10</f>
        <v>72.291666666666671</v>
      </c>
      <c r="H43" s="12">
        <f>[39]Novembro!$E$11</f>
        <v>77.333333333333329</v>
      </c>
      <c r="I43" s="12">
        <f>[39]Novembro!$E$12</f>
        <v>74.708333333333329</v>
      </c>
      <c r="J43" s="12">
        <f>[39]Novembro!$E$13</f>
        <v>77.958333333333329</v>
      </c>
      <c r="K43" s="12">
        <f>[39]Novembro!$E$14</f>
        <v>83.083333333333329</v>
      </c>
      <c r="L43" s="12">
        <f>[39]Novembro!$E$15</f>
        <v>73.958333333333329</v>
      </c>
      <c r="M43" s="12">
        <f>[39]Novembro!$E$16</f>
        <v>60.708333333333336</v>
      </c>
      <c r="N43" s="12">
        <f>[39]Novembro!$E$17</f>
        <v>61.916666666666664</v>
      </c>
      <c r="O43" s="12">
        <f>[39]Novembro!$E$18</f>
        <v>75.125</v>
      </c>
      <c r="P43" s="12">
        <f>[39]Novembro!$E$19</f>
        <v>81.125</v>
      </c>
      <c r="Q43" s="12">
        <f>[39]Novembro!$E$20</f>
        <v>82.916666666666671</v>
      </c>
      <c r="R43" s="12">
        <f>[39]Novembro!$E$21</f>
        <v>85.208333333333329</v>
      </c>
      <c r="S43" s="12">
        <f>[39]Novembro!$E$22</f>
        <v>86.25</v>
      </c>
      <c r="T43" s="12">
        <f>[39]Novembro!$E$23</f>
        <v>84.208333333333329</v>
      </c>
      <c r="U43" s="12">
        <f>[39]Novembro!$E$24</f>
        <v>74.25</v>
      </c>
      <c r="V43" s="12">
        <f>[39]Novembro!$E$25</f>
        <v>71.5</v>
      </c>
      <c r="W43" s="12">
        <f>[39]Novembro!$E$26</f>
        <v>80.25</v>
      </c>
      <c r="X43" s="12">
        <f>[39]Novembro!$E$27</f>
        <v>85.666666666666671</v>
      </c>
      <c r="Y43" s="12">
        <f>[39]Novembro!$E$28</f>
        <v>86.458333333333329</v>
      </c>
      <c r="Z43" s="12">
        <f>[39]Novembro!$E$29</f>
        <v>73.416666666666671</v>
      </c>
      <c r="AA43" s="12">
        <f>[39]Novembro!$E$30</f>
        <v>76.916666666666671</v>
      </c>
      <c r="AB43" s="12">
        <f>[39]Novembro!$E$31</f>
        <v>66.833333333333329</v>
      </c>
      <c r="AC43" s="12">
        <f>[39]Novembro!$E$32</f>
        <v>61.166666666666664</v>
      </c>
      <c r="AD43" s="12">
        <f>[39]Novembro!$E$33</f>
        <v>75.708333333333329</v>
      </c>
      <c r="AE43" s="12">
        <f>[39]Novembro!$E$34</f>
        <v>83.583333333333329</v>
      </c>
      <c r="AF43" s="94">
        <f t="shared" ref="AF43:AF44" si="12">AVERAGE(B43:AE43)</f>
        <v>76.83750000000002</v>
      </c>
      <c r="AH43" s="13" t="s">
        <v>47</v>
      </c>
    </row>
    <row r="44" spans="1:34" x14ac:dyDescent="0.2">
      <c r="A44" s="59" t="s">
        <v>18</v>
      </c>
      <c r="B44" s="12" t="str">
        <f>[40]Novembro!$E$5</f>
        <v>*</v>
      </c>
      <c r="C44" s="12" t="str">
        <f>[40]Novembro!$E$6</f>
        <v>*</v>
      </c>
      <c r="D44" s="12" t="str">
        <f>[40]Novembro!$E$7</f>
        <v>*</v>
      </c>
      <c r="E44" s="12" t="str">
        <f>[40]Novembro!$E$8</f>
        <v>*</v>
      </c>
      <c r="F44" s="12" t="str">
        <f>[40]Novembro!$E$9</f>
        <v>*</v>
      </c>
      <c r="G44" s="12">
        <f>[40]Novembro!$E$10</f>
        <v>64.5</v>
      </c>
      <c r="H44" s="12" t="str">
        <f>[40]Novembro!$E$11</f>
        <v>*</v>
      </c>
      <c r="I44" s="12" t="str">
        <f>[40]Novembro!$E$12</f>
        <v>*</v>
      </c>
      <c r="J44" s="12">
        <f>[40]Novembro!$E$13</f>
        <v>73</v>
      </c>
      <c r="K44" s="12">
        <f>[40]Novembro!$E$14</f>
        <v>62.25</v>
      </c>
      <c r="L44" s="12">
        <f>[40]Novembro!$E$15</f>
        <v>57</v>
      </c>
      <c r="M44" s="12">
        <f>[40]Novembro!$E$16</f>
        <v>62</v>
      </c>
      <c r="N44" s="12">
        <f>[40]Novembro!$E$17</f>
        <v>51</v>
      </c>
      <c r="O44" s="12">
        <f>[40]Novembro!$E$18</f>
        <v>64</v>
      </c>
      <c r="P44" s="12">
        <f>[40]Novembro!$E$19</f>
        <v>59.5</v>
      </c>
      <c r="Q44" s="12" t="str">
        <f>[40]Novembro!$E$20</f>
        <v>*</v>
      </c>
      <c r="R44" s="12" t="str">
        <f>[40]Novembro!$E$21</f>
        <v>*</v>
      </c>
      <c r="S44" s="12" t="str">
        <f>[40]Novembro!$E$22</f>
        <v>*</v>
      </c>
      <c r="T44" s="12" t="str">
        <f>[40]Novembro!$E$23</f>
        <v>*</v>
      </c>
      <c r="U44" s="12" t="str">
        <f>[40]Novembro!$E$24</f>
        <v>*</v>
      </c>
      <c r="V44" s="12">
        <f>[40]Novembro!$E$25</f>
        <v>75.833333333333329</v>
      </c>
      <c r="W44" s="12">
        <f>[40]Novembro!$E$26</f>
        <v>85.5</v>
      </c>
      <c r="X44" s="12">
        <f>[40]Novembro!$E$27</f>
        <v>90.375</v>
      </c>
      <c r="Y44" s="12">
        <f>[40]Novembro!$E$28</f>
        <v>90.208333333333329</v>
      </c>
      <c r="Z44" s="12">
        <f>[40]Novembro!$E$29</f>
        <v>79.208333333333329</v>
      </c>
      <c r="AA44" s="12">
        <f>[40]Novembro!$E$30</f>
        <v>70.333333333333329</v>
      </c>
      <c r="AB44" s="12">
        <f>[40]Novembro!$E$31</f>
        <v>69.875</v>
      </c>
      <c r="AC44" s="12">
        <f>[40]Novembro!$E$32</f>
        <v>70.5</v>
      </c>
      <c r="AD44" s="12">
        <f>[40]Novembro!$E$33</f>
        <v>86.125</v>
      </c>
      <c r="AE44" s="12">
        <f>[40]Novembro!$E$34</f>
        <v>88.458333333333329</v>
      </c>
      <c r="AF44" s="94">
        <f t="shared" si="12"/>
        <v>72.203703703703709</v>
      </c>
      <c r="AH44" s="13" t="s">
        <v>47</v>
      </c>
    </row>
    <row r="45" spans="1:34" x14ac:dyDescent="0.2">
      <c r="A45" s="59" t="s">
        <v>162</v>
      </c>
      <c r="B45" s="12">
        <f>[41]Novembro!$E$5</f>
        <v>75.375</v>
      </c>
      <c r="C45" s="12">
        <f>[41]Novembro!$E$6</f>
        <v>76.083333333333329</v>
      </c>
      <c r="D45" s="12">
        <f>[41]Novembro!$E$7</f>
        <v>72.958333333333329</v>
      </c>
      <c r="E45" s="12">
        <f>[41]Novembro!$E$8</f>
        <v>82.958333333333329</v>
      </c>
      <c r="F45" s="12">
        <f>[41]Novembro!$E$9</f>
        <v>77.5</v>
      </c>
      <c r="G45" s="12">
        <f>[41]Novembro!$E$10</f>
        <v>71.5</v>
      </c>
      <c r="H45" s="12">
        <f>[41]Novembro!$E$11</f>
        <v>90.083333333333329</v>
      </c>
      <c r="I45" s="12">
        <f>[41]Novembro!$E$12</f>
        <v>83.166666666666671</v>
      </c>
      <c r="J45" s="12">
        <f>[41]Novembro!$E$13</f>
        <v>87.75</v>
      </c>
      <c r="K45" s="12">
        <f>[41]Novembro!$E$14</f>
        <v>87.5</v>
      </c>
      <c r="L45" s="12">
        <f>[41]Novembro!$E$15</f>
        <v>75.375</v>
      </c>
      <c r="M45" s="12">
        <f>[41]Novembro!$E$16</f>
        <v>68.541666666666671</v>
      </c>
      <c r="N45" s="12">
        <f>[41]Novembro!$E$17</f>
        <v>67.333333333333329</v>
      </c>
      <c r="O45" s="12">
        <f>[41]Novembro!$E$18</f>
        <v>75.791666666666671</v>
      </c>
      <c r="P45" s="12">
        <f>[41]Novembro!$E$19</f>
        <v>79.958333333333329</v>
      </c>
      <c r="Q45" s="12">
        <f>[41]Novembro!$E$20</f>
        <v>77.041666666666671</v>
      </c>
      <c r="R45" s="12">
        <f>[41]Novembro!$E$21</f>
        <v>83.833333333333329</v>
      </c>
      <c r="S45" s="12">
        <f>[41]Novembro!$E$22</f>
        <v>88.916666666666671</v>
      </c>
      <c r="T45" s="12">
        <f>[41]Novembro!$E$23</f>
        <v>88.791666666666671</v>
      </c>
      <c r="U45" s="12">
        <f>[41]Novembro!$E$24</f>
        <v>81.041666666666671</v>
      </c>
      <c r="V45" s="12">
        <f>[41]Novembro!$E$25</f>
        <v>75.291666666666671</v>
      </c>
      <c r="W45" s="12">
        <f>[41]Novembro!$E$26</f>
        <v>78.208333333333329</v>
      </c>
      <c r="X45" s="12">
        <f>[41]Novembro!$E$27</f>
        <v>88.333333333333329</v>
      </c>
      <c r="Y45" s="12">
        <f>[41]Novembro!$E$28</f>
        <v>87.458333333333329</v>
      </c>
      <c r="Z45" s="12">
        <f>[41]Novembro!$E$29</f>
        <v>81.75</v>
      </c>
      <c r="AA45" s="12">
        <f>[41]Novembro!$E$30</f>
        <v>79.083333333333329</v>
      </c>
      <c r="AB45" s="12">
        <f>[41]Novembro!$E$31</f>
        <v>68.958333333333329</v>
      </c>
      <c r="AC45" s="12">
        <f>[41]Novembro!$E$32</f>
        <v>63.375</v>
      </c>
      <c r="AD45" s="12">
        <f>[41]Novembro!$E$33</f>
        <v>77.166666666666671</v>
      </c>
      <c r="AE45" s="12">
        <f>[41]Novembro!$E$34</f>
        <v>82.875</v>
      </c>
      <c r="AF45" s="94">
        <f t="shared" ref="AF45:AF49" si="13">AVERAGE(B45:AE45)</f>
        <v>79.13333333333334</v>
      </c>
      <c r="AH45" s="13" t="s">
        <v>47</v>
      </c>
    </row>
    <row r="46" spans="1:34" x14ac:dyDescent="0.2">
      <c r="A46" s="59" t="s">
        <v>19</v>
      </c>
      <c r="B46" s="12">
        <f>[42]Novembro!$E$5</f>
        <v>91.458333333333329</v>
      </c>
      <c r="C46" s="12">
        <f>[42]Novembro!$E$6</f>
        <v>79.916666666666671</v>
      </c>
      <c r="D46" s="12">
        <f>[42]Novembro!$E$7</f>
        <v>73.791666666666671</v>
      </c>
      <c r="E46" s="12">
        <f>[42]Novembro!$E$8</f>
        <v>80.083333333333329</v>
      </c>
      <c r="F46" s="12">
        <f>[42]Novembro!$E$9</f>
        <v>72.083333333333329</v>
      </c>
      <c r="G46" s="12">
        <f>[42]Novembro!$E$10</f>
        <v>68.375</v>
      </c>
      <c r="H46" s="12">
        <f>[42]Novembro!$E$11</f>
        <v>62.625</v>
      </c>
      <c r="I46" s="12">
        <f>[42]Novembro!$E$12</f>
        <v>61.541666666666664</v>
      </c>
      <c r="J46" s="12">
        <f>[42]Novembro!$E$13</f>
        <v>63.583333333333336</v>
      </c>
      <c r="K46" s="12">
        <f>[42]Novembro!$E$14</f>
        <v>72</v>
      </c>
      <c r="L46" s="12">
        <f>[42]Novembro!$E$15</f>
        <v>72.083333333333329</v>
      </c>
      <c r="M46" s="12">
        <f>[42]Novembro!$E$16</f>
        <v>57.375</v>
      </c>
      <c r="N46" s="12">
        <f>[42]Novembro!$E$17</f>
        <v>60.333333333333336</v>
      </c>
      <c r="O46" s="12">
        <f>[42]Novembro!$E$18</f>
        <v>83.25</v>
      </c>
      <c r="P46" s="12">
        <f>[42]Novembro!$E$19</f>
        <v>82.041666666666671</v>
      </c>
      <c r="Q46" s="12">
        <f>[42]Novembro!$E$20</f>
        <v>81.875</v>
      </c>
      <c r="R46" s="12">
        <f>[42]Novembro!$E$21</f>
        <v>75.041666666666671</v>
      </c>
      <c r="S46" s="12">
        <f>[42]Novembro!$E$22</f>
        <v>87.916666666666671</v>
      </c>
      <c r="T46" s="12">
        <f>[42]Novembro!$E$23</f>
        <v>80.291666666666671</v>
      </c>
      <c r="U46" s="12">
        <f>[42]Novembro!$E$24</f>
        <v>69.791666666666671</v>
      </c>
      <c r="V46" s="12">
        <f>[42]Novembro!$E$25</f>
        <v>67.583333333333329</v>
      </c>
      <c r="W46" s="12">
        <f>[42]Novembro!$E$26</f>
        <v>67.25</v>
      </c>
      <c r="X46" s="12">
        <f>[42]Novembro!$E$27</f>
        <v>81.041666666666671</v>
      </c>
      <c r="Y46" s="12">
        <f>[42]Novembro!$E$28</f>
        <v>80.583333333333329</v>
      </c>
      <c r="Z46" s="12">
        <f>[42]Novembro!$E$29</f>
        <v>76.333333333333329</v>
      </c>
      <c r="AA46" s="12">
        <f>[42]Novembro!$E$30</f>
        <v>69.041666666666671</v>
      </c>
      <c r="AB46" s="12">
        <f>[42]Novembro!$E$31</f>
        <v>66.458333333333329</v>
      </c>
      <c r="AC46" s="12">
        <f>[42]Novembro!$E$32</f>
        <v>71.75</v>
      </c>
      <c r="AD46" s="12">
        <f>[42]Novembro!$E$33</f>
        <v>85.083333333333329</v>
      </c>
      <c r="AE46" s="12">
        <f>[42]Novembro!$E$34</f>
        <v>89.666666666666671</v>
      </c>
      <c r="AF46" s="94">
        <f t="shared" si="13"/>
        <v>74.341666666666669</v>
      </c>
      <c r="AG46" s="13" t="s">
        <v>47</v>
      </c>
      <c r="AH46" s="13" t="s">
        <v>47</v>
      </c>
    </row>
    <row r="47" spans="1:34" x14ac:dyDescent="0.2">
      <c r="A47" s="59" t="s">
        <v>31</v>
      </c>
      <c r="B47" s="12">
        <f>[43]Novembro!$E$5</f>
        <v>81.458333333333329</v>
      </c>
      <c r="C47" s="12">
        <f>[43]Novembro!$E$6</f>
        <v>80.541666666666671</v>
      </c>
      <c r="D47" s="12">
        <f>[43]Novembro!$E$7</f>
        <v>71.708333333333329</v>
      </c>
      <c r="E47" s="12">
        <f>[43]Novembro!$E$8</f>
        <v>82.875</v>
      </c>
      <c r="F47" s="12">
        <f>[43]Novembro!$E$9</f>
        <v>83.666666666666671</v>
      </c>
      <c r="G47" s="12">
        <f>[43]Novembro!$E$10</f>
        <v>69.75</v>
      </c>
      <c r="H47" s="12">
        <f>[43]Novembro!$E$11</f>
        <v>70.458333333333329</v>
      </c>
      <c r="I47" s="12">
        <f>[43]Novembro!$E$12</f>
        <v>70</v>
      </c>
      <c r="J47" s="12">
        <f>[43]Novembro!$E$13</f>
        <v>75.708333333333329</v>
      </c>
      <c r="K47" s="12">
        <f>[43]Novembro!$E$14</f>
        <v>72.125</v>
      </c>
      <c r="L47" s="12">
        <f>[43]Novembro!$E$15</f>
        <v>68.458333333333329</v>
      </c>
      <c r="M47" s="12">
        <f>[43]Novembro!$E$16</f>
        <v>65.208333333333329</v>
      </c>
      <c r="N47" s="12">
        <f>[43]Novembro!$E$17</f>
        <v>59.541666666666664</v>
      </c>
      <c r="O47" s="12">
        <f>[43]Novembro!$E$18</f>
        <v>78.833333333333329</v>
      </c>
      <c r="P47" s="12">
        <f>[43]Novembro!$E$19</f>
        <v>78.208333333333329</v>
      </c>
      <c r="Q47" s="12">
        <f>[43]Novembro!$E$20</f>
        <v>81.416666666666671</v>
      </c>
      <c r="R47" s="12">
        <f>[43]Novembro!$E$21</f>
        <v>70.666666666666671</v>
      </c>
      <c r="S47" s="12">
        <f>[43]Novembro!$E$22</f>
        <v>85.083333333333329</v>
      </c>
      <c r="T47" s="12">
        <f>[43]Novembro!$E$23</f>
        <v>78.208333333333329</v>
      </c>
      <c r="U47" s="12">
        <f>[43]Novembro!$E$24</f>
        <v>78.958333333333329</v>
      </c>
      <c r="V47" s="12">
        <f>[43]Novembro!$E$25</f>
        <v>74.5</v>
      </c>
      <c r="W47" s="12">
        <f>[43]Novembro!$E$26</f>
        <v>75.958333333333329</v>
      </c>
      <c r="X47" s="12">
        <f>[43]Novembro!$E$27</f>
        <v>88.583333333333329</v>
      </c>
      <c r="Y47" s="12">
        <f>[43]Novembro!$E$28</f>
        <v>82.333333333333329</v>
      </c>
      <c r="Z47" s="12">
        <f>[43]Novembro!$E$29</f>
        <v>72.541666666666671</v>
      </c>
      <c r="AA47" s="12">
        <f>[43]Novembro!$E$30</f>
        <v>67.25</v>
      </c>
      <c r="AB47" s="12">
        <f>[43]Novembro!$E$31</f>
        <v>67.875</v>
      </c>
      <c r="AC47" s="12">
        <f>[43]Novembro!$E$32</f>
        <v>63.583333333333336</v>
      </c>
      <c r="AD47" s="12">
        <f>[43]Novembro!$E$33</f>
        <v>78.666666666666671</v>
      </c>
      <c r="AE47" s="12">
        <f>[43]Novembro!$E$34</f>
        <v>83.333333333333329</v>
      </c>
      <c r="AF47" s="94">
        <f t="shared" si="13"/>
        <v>75.25</v>
      </c>
      <c r="AH47" s="13" t="s">
        <v>47</v>
      </c>
    </row>
    <row r="48" spans="1:34" x14ac:dyDescent="0.2">
      <c r="A48" s="59" t="s">
        <v>44</v>
      </c>
      <c r="B48" s="12">
        <f>[44]Novembro!$E$5</f>
        <v>56.1</v>
      </c>
      <c r="C48" s="12">
        <f>[44]Novembro!$E$6</f>
        <v>64.7</v>
      </c>
      <c r="D48" s="12">
        <f>[44]Novembro!$E$7</f>
        <v>65.7</v>
      </c>
      <c r="E48" s="12">
        <f>[44]Novembro!$E$8</f>
        <v>92</v>
      </c>
      <c r="F48" s="12">
        <f>[44]Novembro!$E$9</f>
        <v>68.333333333333329</v>
      </c>
      <c r="G48" s="12">
        <f>[44]Novembro!$E$10</f>
        <v>71.571428571428569</v>
      </c>
      <c r="H48" s="12">
        <f>[44]Novembro!$E$11</f>
        <v>74.2</v>
      </c>
      <c r="I48" s="12">
        <f>[44]Novembro!$E$12</f>
        <v>76.111111111111114</v>
      </c>
      <c r="J48" s="12">
        <f>[44]Novembro!$E$13</f>
        <v>75</v>
      </c>
      <c r="K48" s="12">
        <f>[44]Novembro!$E$14</f>
        <v>59</v>
      </c>
      <c r="L48" s="12">
        <f>[44]Novembro!$E$15</f>
        <v>68.25</v>
      </c>
      <c r="M48" s="12">
        <f>[44]Novembro!$E$16</f>
        <v>51.888888888888886</v>
      </c>
      <c r="N48" s="12">
        <f>[44]Novembro!$E$17</f>
        <v>64</v>
      </c>
      <c r="O48" s="12">
        <f>[44]Novembro!$E$18</f>
        <v>55.125</v>
      </c>
      <c r="P48" s="12">
        <f>[44]Novembro!$E$19</f>
        <v>68.166666666666671</v>
      </c>
      <c r="Q48" s="12" t="str">
        <f>[44]Novembro!$E$20</f>
        <v>*</v>
      </c>
      <c r="R48" s="12" t="str">
        <f>[44]Novembro!$E$21</f>
        <v>*</v>
      </c>
      <c r="S48" s="12">
        <f>[44]Novembro!$E$22</f>
        <v>52.4</v>
      </c>
      <c r="T48" s="12" t="str">
        <f>[44]Novembro!$E$23</f>
        <v>*</v>
      </c>
      <c r="U48" s="12">
        <f>[44]Novembro!$E$24</f>
        <v>58</v>
      </c>
      <c r="V48" s="12">
        <f>[44]Novembro!$E$25</f>
        <v>83.727272727272734</v>
      </c>
      <c r="W48" s="12">
        <f>[44]Novembro!$E$26</f>
        <v>84.333333333333329</v>
      </c>
      <c r="X48" s="12">
        <f>[44]Novembro!$E$27</f>
        <v>86.833333333333329</v>
      </c>
      <c r="Y48" s="12">
        <f>[44]Novembro!$E$28</f>
        <v>91</v>
      </c>
      <c r="Z48" s="12">
        <f>[44]Novembro!$E$29</f>
        <v>84.5</v>
      </c>
      <c r="AA48" s="12">
        <f>[44]Novembro!$E$30</f>
        <v>76.625</v>
      </c>
      <c r="AB48" s="12">
        <f>[44]Novembro!$E$31</f>
        <v>72.416666666666671</v>
      </c>
      <c r="AC48" s="12">
        <f>[44]Novembro!$E$32</f>
        <v>73.541666666666671</v>
      </c>
      <c r="AD48" s="12">
        <f>[44]Novembro!$E$33</f>
        <v>85.208333333333329</v>
      </c>
      <c r="AE48" s="12">
        <f>[44]Novembro!$E$34</f>
        <v>83.608695652173907</v>
      </c>
      <c r="AF48" s="94">
        <f t="shared" si="13"/>
        <v>71.9385455660818</v>
      </c>
      <c r="AG48" s="13" t="s">
        <v>47</v>
      </c>
    </row>
    <row r="49" spans="1:34" x14ac:dyDescent="0.2">
      <c r="A49" s="59" t="s">
        <v>20</v>
      </c>
      <c r="B49" s="12">
        <f>[45]Novembro!$E$5</f>
        <v>81</v>
      </c>
      <c r="C49" s="12">
        <f>[45]Novembro!$E$6</f>
        <v>72.708333333333329</v>
      </c>
      <c r="D49" s="12">
        <f>[45]Novembro!$E$7</f>
        <v>68.041666666666671</v>
      </c>
      <c r="E49" s="12">
        <f>[45]Novembro!$E$8</f>
        <v>79.625</v>
      </c>
      <c r="F49" s="12">
        <f>[45]Novembro!$E$9</f>
        <v>71.5</v>
      </c>
      <c r="G49" s="12">
        <f>[45]Novembro!$E$10</f>
        <v>67.75</v>
      </c>
      <c r="H49" s="12">
        <f>[45]Novembro!$E$11</f>
        <v>92.833333333333329</v>
      </c>
      <c r="I49" s="12">
        <f>[45]Novembro!$E$12</f>
        <v>84.708333333333329</v>
      </c>
      <c r="J49" s="12">
        <f>[45]Novembro!$E$13</f>
        <v>90.166666666666671</v>
      </c>
      <c r="K49" s="12">
        <f>[45]Novembro!$E$14</f>
        <v>87.333333333333329</v>
      </c>
      <c r="L49" s="12">
        <f>[45]Novembro!$E$15</f>
        <v>74.291666666666671</v>
      </c>
      <c r="M49" s="12">
        <f>[45]Novembro!$E$16</f>
        <v>61.125</v>
      </c>
      <c r="N49" s="12">
        <f>[45]Novembro!$E$17</f>
        <v>58.791666666666664</v>
      </c>
      <c r="O49" s="12">
        <f>[45]Novembro!$E$18</f>
        <v>69.666666666666671</v>
      </c>
      <c r="P49" s="12">
        <f>[45]Novembro!$E$19</f>
        <v>73.708333333333329</v>
      </c>
      <c r="Q49" s="12">
        <f>[45]Novembro!$E$20</f>
        <v>72.625</v>
      </c>
      <c r="R49" s="12">
        <f>[45]Novembro!$E$21</f>
        <v>85.75</v>
      </c>
      <c r="S49" s="12">
        <f>[45]Novembro!$E$22</f>
        <v>85.166666666666671</v>
      </c>
      <c r="T49" s="12">
        <f>[45]Novembro!$E$23</f>
        <v>90.333333333333329</v>
      </c>
      <c r="U49" s="12">
        <f>[45]Novembro!$E$24</f>
        <v>77.083333333333329</v>
      </c>
      <c r="V49" s="12">
        <f>[45]Novembro!$E$25</f>
        <v>72.791666666666671</v>
      </c>
      <c r="W49" s="12">
        <f>[45]Novembro!$E$26</f>
        <v>74.583333333333329</v>
      </c>
      <c r="X49" s="12">
        <f>[45]Novembro!$E$27</f>
        <v>90</v>
      </c>
      <c r="Y49" s="12">
        <f>[45]Novembro!$E$28</f>
        <v>89.708333333333329</v>
      </c>
      <c r="Z49" s="12">
        <f>[45]Novembro!$E$29</f>
        <v>76.416666666666671</v>
      </c>
      <c r="AA49" s="12">
        <f>[45]Novembro!$E$30</f>
        <v>72</v>
      </c>
      <c r="AB49" s="12">
        <f>[45]Novembro!$E$31</f>
        <v>59.416666666666664</v>
      </c>
      <c r="AC49" s="12">
        <f>[45]Novembro!$E$32</f>
        <v>57.291666666666664</v>
      </c>
      <c r="AD49" s="12">
        <f>[45]Novembro!$E$33</f>
        <v>63.583333333333336</v>
      </c>
      <c r="AE49" s="12">
        <f>[45]Novembro!$E$34</f>
        <v>73.333333333333329</v>
      </c>
      <c r="AF49" s="94">
        <f t="shared" si="13"/>
        <v>75.777777777777786</v>
      </c>
      <c r="AH49" t="s">
        <v>47</v>
      </c>
    </row>
    <row r="50" spans="1:34" s="5" customFormat="1" ht="17.100000000000001" customHeight="1" x14ac:dyDescent="0.2">
      <c r="A50" s="60" t="s">
        <v>228</v>
      </c>
      <c r="B50" s="14">
        <f t="shared" ref="B50:AF50" si="14">AVERAGE(B5:B49)</f>
        <v>82.838432971014512</v>
      </c>
      <c r="C50" s="14">
        <f t="shared" si="14"/>
        <v>78.361320970695971</v>
      </c>
      <c r="D50" s="14">
        <f t="shared" si="14"/>
        <v>73.06922116991197</v>
      </c>
      <c r="E50" s="14">
        <f t="shared" si="14"/>
        <v>81.705899919826564</v>
      </c>
      <c r="F50" s="14">
        <f t="shared" si="14"/>
        <v>77.996728417781043</v>
      </c>
      <c r="G50" s="14">
        <f t="shared" si="14"/>
        <v>71.565311220642101</v>
      </c>
      <c r="H50" s="14">
        <f t="shared" si="14"/>
        <v>73.042057276559547</v>
      </c>
      <c r="I50" s="14">
        <f t="shared" si="14"/>
        <v>72.742539709763776</v>
      </c>
      <c r="J50" s="14">
        <f t="shared" si="14"/>
        <v>75.64685443283004</v>
      </c>
      <c r="K50" s="14">
        <f t="shared" si="14"/>
        <v>76.25840821566112</v>
      </c>
      <c r="L50" s="14">
        <f t="shared" si="14"/>
        <v>70.902284398607918</v>
      </c>
      <c r="M50" s="14">
        <f t="shared" si="14"/>
        <v>64.867961073318227</v>
      </c>
      <c r="N50" s="14">
        <f t="shared" si="14"/>
        <v>63.254475550904111</v>
      </c>
      <c r="O50" s="14">
        <f t="shared" si="14"/>
        <v>77.773501131221721</v>
      </c>
      <c r="P50" s="14">
        <f t="shared" si="14"/>
        <v>81.099522352647355</v>
      </c>
      <c r="Q50" s="14">
        <f t="shared" si="14"/>
        <v>81.43458518418808</v>
      </c>
      <c r="R50" s="14">
        <f t="shared" si="14"/>
        <v>78.647027183885569</v>
      </c>
      <c r="S50" s="14">
        <f t="shared" si="14"/>
        <v>84.105183491721931</v>
      </c>
      <c r="T50" s="14">
        <f t="shared" si="14"/>
        <v>81.032593010853887</v>
      </c>
      <c r="U50" s="14">
        <f t="shared" si="14"/>
        <v>76.501589052287585</v>
      </c>
      <c r="V50" s="14">
        <f t="shared" si="14"/>
        <v>72.377656519711735</v>
      </c>
      <c r="W50" s="14">
        <f t="shared" si="14"/>
        <v>74.141027874564486</v>
      </c>
      <c r="X50" s="14">
        <f t="shared" si="14"/>
        <v>85.892174796747966</v>
      </c>
      <c r="Y50" s="14">
        <f t="shared" si="14"/>
        <v>82.002130796834791</v>
      </c>
      <c r="Z50" s="14">
        <f t="shared" si="14"/>
        <v>74.389536711423688</v>
      </c>
      <c r="AA50" s="14">
        <f t="shared" si="14"/>
        <v>70.898140808466891</v>
      </c>
      <c r="AB50" s="14">
        <f t="shared" si="14"/>
        <v>67.345739631745062</v>
      </c>
      <c r="AC50" s="14">
        <f t="shared" si="14"/>
        <v>68.563538352774827</v>
      </c>
      <c r="AD50" s="14">
        <f t="shared" si="14"/>
        <v>79.935820021784721</v>
      </c>
      <c r="AE50" s="14">
        <f t="shared" si="14"/>
        <v>83.770882107023425</v>
      </c>
      <c r="AF50" s="93">
        <f t="shared" si="14"/>
        <v>75.253900991134358</v>
      </c>
      <c r="AH50" s="5" t="s">
        <v>47</v>
      </c>
    </row>
    <row r="51" spans="1:34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89"/>
    </row>
    <row r="52" spans="1:34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3" t="s">
        <v>97</v>
      </c>
      <c r="U52" s="143"/>
      <c r="V52" s="143"/>
      <c r="W52" s="143"/>
      <c r="X52" s="143"/>
      <c r="Y52" s="91"/>
      <c r="Z52" s="91"/>
      <c r="AA52" s="91"/>
      <c r="AB52" s="91"/>
      <c r="AC52" s="91"/>
      <c r="AD52" s="91"/>
      <c r="AE52" s="91"/>
      <c r="AF52" s="89"/>
    </row>
    <row r="53" spans="1:34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4" t="s">
        <v>98</v>
      </c>
      <c r="U53" s="144"/>
      <c r="V53" s="144"/>
      <c r="W53" s="144"/>
      <c r="X53" s="144"/>
      <c r="Y53" s="91"/>
      <c r="Z53" s="91"/>
      <c r="AA53" s="91"/>
      <c r="AB53" s="91"/>
      <c r="AC53" s="91"/>
      <c r="AD53" s="56"/>
      <c r="AE53" s="56"/>
      <c r="AF53" s="89"/>
      <c r="AH53" s="13" t="s">
        <v>47</v>
      </c>
    </row>
    <row r="54" spans="1:34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89"/>
    </row>
    <row r="55" spans="1:34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89"/>
      <c r="AH55" s="13" t="s">
        <v>47</v>
      </c>
    </row>
    <row r="56" spans="1:34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89"/>
    </row>
    <row r="57" spans="1:34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90"/>
      <c r="AH57" t="s">
        <v>47</v>
      </c>
    </row>
    <row r="59" spans="1:34" x14ac:dyDescent="0.2">
      <c r="AH59" t="s">
        <v>47</v>
      </c>
    </row>
    <row r="60" spans="1:34" x14ac:dyDescent="0.2">
      <c r="AE60" s="2" t="s">
        <v>47</v>
      </c>
    </row>
    <row r="62" spans="1:34" x14ac:dyDescent="0.2">
      <c r="T62" s="2" t="s">
        <v>47</v>
      </c>
    </row>
    <row r="63" spans="1:34" x14ac:dyDescent="0.2">
      <c r="AB63" s="2" t="s">
        <v>47</v>
      </c>
      <c r="AC63" s="2" t="s">
        <v>47</v>
      </c>
    </row>
    <row r="65" spans="21:30" x14ac:dyDescent="0.2">
      <c r="U65" s="2" t="s">
        <v>47</v>
      </c>
    </row>
    <row r="70" spans="21:30" x14ac:dyDescent="0.2">
      <c r="AD70" s="2" t="s">
        <v>47</v>
      </c>
    </row>
  </sheetData>
  <sheetProtection password="C6EC" sheet="1" objects="1" scenarios="1"/>
  <mergeCells count="36">
    <mergeCell ref="AF3:AF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zoomScale="90" zoomScaleNormal="90" workbookViewId="0">
      <selection activeCell="O68" sqref="O67:O6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3" ht="20.100000000000001" customHeight="1" x14ac:dyDescent="0.2">
      <c r="A1" s="136" t="s">
        <v>26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3" s="4" customFormat="1" ht="20.100000000000001" customHeight="1" x14ac:dyDescent="0.2">
      <c r="A2" s="155" t="s">
        <v>21</v>
      </c>
      <c r="B2" s="133" t="s">
        <v>225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</row>
    <row r="3" spans="1:33" s="5" customFormat="1" ht="20.100000000000001" customHeight="1" x14ac:dyDescent="0.2">
      <c r="A3" s="155"/>
      <c r="B3" s="156">
        <v>1</v>
      </c>
      <c r="C3" s="156">
        <f>SUM(B3+1)</f>
        <v>2</v>
      </c>
      <c r="D3" s="156">
        <f t="shared" ref="D3:AD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 t="shared" si="0"/>
        <v>28</v>
      </c>
      <c r="AD3" s="156">
        <f t="shared" si="0"/>
        <v>29</v>
      </c>
      <c r="AE3" s="156">
        <v>30</v>
      </c>
      <c r="AF3" s="112" t="s">
        <v>37</v>
      </c>
      <c r="AG3" s="113" t="s">
        <v>36</v>
      </c>
    </row>
    <row r="4" spans="1:33" s="5" customFormat="1" ht="20.100000000000001" customHeight="1" x14ac:dyDescent="0.2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12" t="s">
        <v>35</v>
      </c>
      <c r="AG4" s="113" t="s">
        <v>35</v>
      </c>
    </row>
    <row r="5" spans="1:33" s="5" customFormat="1" x14ac:dyDescent="0.2">
      <c r="A5" s="59" t="s">
        <v>40</v>
      </c>
      <c r="B5" s="11">
        <f>[1]Novembro!$F$5</f>
        <v>98</v>
      </c>
      <c r="C5" s="11">
        <f>[1]Novembro!$F$6</f>
        <v>100</v>
      </c>
      <c r="D5" s="11">
        <f>[1]Novembro!$F$7</f>
        <v>97</v>
      </c>
      <c r="E5" s="11">
        <f>[1]Novembro!$F$8</f>
        <v>98</v>
      </c>
      <c r="F5" s="11">
        <f>[1]Novembro!$F$9</f>
        <v>99</v>
      </c>
      <c r="G5" s="11">
        <f>[1]Novembro!$F$10</f>
        <v>97</v>
      </c>
      <c r="H5" s="11">
        <f>[1]Novembro!$F$11</f>
        <v>91</v>
      </c>
      <c r="I5" s="11">
        <f>[1]Novembro!$F$12</f>
        <v>96</v>
      </c>
      <c r="J5" s="11">
        <f>[1]Novembro!$F$13</f>
        <v>96</v>
      </c>
      <c r="K5" s="11">
        <f>[1]Novembro!$F$14</f>
        <v>99</v>
      </c>
      <c r="L5" s="11">
        <f>[1]Novembro!$F$15</f>
        <v>100</v>
      </c>
      <c r="M5" s="11">
        <f>[1]Novembro!$F$16</f>
        <v>98</v>
      </c>
      <c r="N5" s="11">
        <f>[1]Novembro!$F$17</f>
        <v>95</v>
      </c>
      <c r="O5" s="11">
        <f>[1]Novembro!$F$18</f>
        <v>91</v>
      </c>
      <c r="P5" s="11">
        <f>[1]Novembro!$F$19</f>
        <v>98</v>
      </c>
      <c r="Q5" s="11">
        <f>[1]Novembro!$F$20</f>
        <v>96</v>
      </c>
      <c r="R5" s="11">
        <f>[1]Novembro!$F$21</f>
        <v>98</v>
      </c>
      <c r="S5" s="11">
        <f>[1]Novembro!$F$22</f>
        <v>97</v>
      </c>
      <c r="T5" s="11">
        <f>[1]Novembro!$F$23</f>
        <v>98</v>
      </c>
      <c r="U5" s="11">
        <f>[1]Novembro!$F$24</f>
        <v>99</v>
      </c>
      <c r="V5" s="11">
        <f>[1]Novembro!$F$25</f>
        <v>95</v>
      </c>
      <c r="W5" s="11">
        <f>[1]Novembro!$F$26</f>
        <v>98</v>
      </c>
      <c r="X5" s="11">
        <f>[1]Novembro!$F$27</f>
        <v>99</v>
      </c>
      <c r="Y5" s="11">
        <f>[1]Novembro!$F$28</f>
        <v>99</v>
      </c>
      <c r="Z5" s="11">
        <f>[1]Novembro!$F$29</f>
        <v>98</v>
      </c>
      <c r="AA5" s="11">
        <f>[1]Novembro!$F$30</f>
        <v>98</v>
      </c>
      <c r="AB5" s="11">
        <f>[1]Novembro!$F$31</f>
        <v>91</v>
      </c>
      <c r="AC5" s="11">
        <f>[1]Novembro!$F$32</f>
        <v>96</v>
      </c>
      <c r="AD5" s="11">
        <f>[1]Novembro!$F$33</f>
        <v>98</v>
      </c>
      <c r="AE5" s="11">
        <f>[1]Novembro!$F$34</f>
        <v>97</v>
      </c>
      <c r="AF5" s="15">
        <f t="shared" ref="AF5:AF6" si="1">MAX(B5:AE5)</f>
        <v>100</v>
      </c>
      <c r="AG5" s="116">
        <f t="shared" ref="AG5:AG8" si="2">AVERAGE(B5:AE5)</f>
        <v>97</v>
      </c>
    </row>
    <row r="6" spans="1:33" x14ac:dyDescent="0.2">
      <c r="A6" s="59" t="s">
        <v>0</v>
      </c>
      <c r="B6" s="12">
        <f>[2]Novembro!$F$5</f>
        <v>99</v>
      </c>
      <c r="C6" s="12">
        <f>[2]Novembro!$F$6</f>
        <v>99</v>
      </c>
      <c r="D6" s="12">
        <f>[2]Novembro!$F$7</f>
        <v>95</v>
      </c>
      <c r="E6" s="12">
        <f>[2]Novembro!$F$8</f>
        <v>91</v>
      </c>
      <c r="F6" s="12">
        <f>[2]Novembro!$F$9</f>
        <v>98</v>
      </c>
      <c r="G6" s="12">
        <f>[2]Novembro!$F$10</f>
        <v>88</v>
      </c>
      <c r="H6" s="12">
        <f>[2]Novembro!$F$11</f>
        <v>80</v>
      </c>
      <c r="I6" s="12">
        <f>[2]Novembro!$F$12</f>
        <v>87</v>
      </c>
      <c r="J6" s="12">
        <f>[2]Novembro!$F$13</f>
        <v>90</v>
      </c>
      <c r="K6" s="12">
        <f>[2]Novembro!$F$14</f>
        <v>99</v>
      </c>
      <c r="L6" s="12">
        <f>[2]Novembro!$F$15</f>
        <v>99</v>
      </c>
      <c r="M6" s="12">
        <f>[2]Novembro!$F$16</f>
        <v>88</v>
      </c>
      <c r="N6" s="12">
        <f>[2]Novembro!$F$17</f>
        <v>94</v>
      </c>
      <c r="O6" s="12">
        <f>[2]Novembro!$F$18</f>
        <v>97</v>
      </c>
      <c r="P6" s="12">
        <f>[2]Novembro!$F$19</f>
        <v>97</v>
      </c>
      <c r="Q6" s="12">
        <f>[2]Novembro!$F$20</f>
        <v>98</v>
      </c>
      <c r="R6" s="12">
        <f>[2]Novembro!$F$21</f>
        <v>97</v>
      </c>
      <c r="S6" s="12">
        <f>[2]Novembro!$F$22</f>
        <v>93</v>
      </c>
      <c r="T6" s="12">
        <f>[2]Novembro!$F$23</f>
        <v>96</v>
      </c>
      <c r="U6" s="12">
        <f>[2]Novembro!$F$24</f>
        <v>93</v>
      </c>
      <c r="V6" s="12">
        <f>[2]Novembro!$F$25</f>
        <v>90</v>
      </c>
      <c r="W6" s="12">
        <f>[2]Novembro!$F$26</f>
        <v>87</v>
      </c>
      <c r="X6" s="12">
        <f>[2]Novembro!$F$27</f>
        <v>99</v>
      </c>
      <c r="Y6" s="12">
        <f>[2]Novembro!$F$28</f>
        <v>98</v>
      </c>
      <c r="Z6" s="12">
        <f>[2]Novembro!$F$29</f>
        <v>99</v>
      </c>
      <c r="AA6" s="12">
        <f>[2]Novembro!$F$30</f>
        <v>92</v>
      </c>
      <c r="AB6" s="12">
        <f>[2]Novembro!$F$31</f>
        <v>94</v>
      </c>
      <c r="AC6" s="12">
        <f>[2]Novembro!$F$32</f>
        <v>91</v>
      </c>
      <c r="AD6" s="12">
        <f>[2]Novembro!$F$33</f>
        <v>95</v>
      </c>
      <c r="AE6" s="12">
        <f>[2]Novembro!$F$34</f>
        <v>98</v>
      </c>
      <c r="AF6" s="16">
        <f t="shared" si="1"/>
        <v>99</v>
      </c>
      <c r="AG6" s="95">
        <f t="shared" si="2"/>
        <v>94.033333333333331</v>
      </c>
    </row>
    <row r="7" spans="1:33" x14ac:dyDescent="0.2">
      <c r="A7" s="59" t="s">
        <v>104</v>
      </c>
      <c r="B7" s="11">
        <f>[3]Novembro!$F$5</f>
        <v>98</v>
      </c>
      <c r="C7" s="11">
        <f>[3]Novembro!$F$6</f>
        <v>98</v>
      </c>
      <c r="D7" s="11">
        <f>[3]Novembro!$F$7</f>
        <v>93</v>
      </c>
      <c r="E7" s="11">
        <f>[3]Novembro!$F$8</f>
        <v>91</v>
      </c>
      <c r="F7" s="11">
        <f>[3]Novembro!$F$9</f>
        <v>93</v>
      </c>
      <c r="G7" s="11">
        <f>[3]Novembro!$F$10</f>
        <v>86</v>
      </c>
      <c r="H7" s="11">
        <f>[3]Novembro!$F$11</f>
        <v>83</v>
      </c>
      <c r="I7" s="11">
        <f>[3]Novembro!$F$12</f>
        <v>81</v>
      </c>
      <c r="J7" s="11">
        <f>[3]Novembro!$F$13</f>
        <v>88</v>
      </c>
      <c r="K7" s="11">
        <f>[3]Novembro!$F$14</f>
        <v>95</v>
      </c>
      <c r="L7" s="11">
        <f>[3]Novembro!$F$15</f>
        <v>93</v>
      </c>
      <c r="M7" s="11">
        <f>[3]Novembro!$F$16</f>
        <v>81</v>
      </c>
      <c r="N7" s="11">
        <f>[3]Novembro!$F$17</f>
        <v>81</v>
      </c>
      <c r="O7" s="11">
        <f>[3]Novembro!$F$18</f>
        <v>96</v>
      </c>
      <c r="P7" s="11">
        <f>[3]Novembro!$F$19</f>
        <v>97</v>
      </c>
      <c r="Q7" s="11">
        <f>[3]Novembro!$F$20</f>
        <v>98</v>
      </c>
      <c r="R7" s="11">
        <f>[3]Novembro!$F$21</f>
        <v>97</v>
      </c>
      <c r="S7" s="11">
        <f>[3]Novembro!$F$22</f>
        <v>98</v>
      </c>
      <c r="T7" s="11">
        <f>[3]Novembro!$F$23</f>
        <v>95</v>
      </c>
      <c r="U7" s="11">
        <f>[3]Novembro!$F$24</f>
        <v>92</v>
      </c>
      <c r="V7" s="11">
        <f>[3]Novembro!$F$25</f>
        <v>87</v>
      </c>
      <c r="W7" s="11">
        <f>[3]Novembro!$F$26</f>
        <v>96</v>
      </c>
      <c r="X7" s="11">
        <f>[3]Novembro!$F$27</f>
        <v>97</v>
      </c>
      <c r="Y7" s="11">
        <f>[3]Novembro!$F$28</f>
        <v>98</v>
      </c>
      <c r="Z7" s="11">
        <f>[3]Novembro!$F$29</f>
        <v>90</v>
      </c>
      <c r="AA7" s="11">
        <f>[3]Novembro!$F$30</f>
        <v>92</v>
      </c>
      <c r="AB7" s="11">
        <f>[3]Novembro!$F$31</f>
        <v>84</v>
      </c>
      <c r="AC7" s="11">
        <f>[3]Novembro!$F$32</f>
        <v>89</v>
      </c>
      <c r="AD7" s="11">
        <f>[3]Novembro!$F$33</f>
        <v>96</v>
      </c>
      <c r="AE7" s="11">
        <f>[3]Novembro!$F$34</f>
        <v>97</v>
      </c>
      <c r="AF7" s="15">
        <f t="shared" ref="AF7:AF8" si="3">MAX(B7:AE7)</f>
        <v>98</v>
      </c>
      <c r="AG7" s="116">
        <f t="shared" si="2"/>
        <v>92</v>
      </c>
    </row>
    <row r="8" spans="1:33" x14ac:dyDescent="0.2">
      <c r="A8" s="59" t="s">
        <v>1</v>
      </c>
      <c r="B8" s="12">
        <f>[4]Novembro!$F$5</f>
        <v>94</v>
      </c>
      <c r="C8" s="12">
        <f>[4]Novembro!$F$6</f>
        <v>97</v>
      </c>
      <c r="D8" s="12">
        <f>[4]Novembro!$F$7</f>
        <v>96</v>
      </c>
      <c r="E8" s="12">
        <f>[4]Novembro!$F$8</f>
        <v>94</v>
      </c>
      <c r="F8" s="12">
        <f>[4]Novembro!$F$9</f>
        <v>94</v>
      </c>
      <c r="G8" s="12">
        <f>[4]Novembro!$F$10</f>
        <v>95</v>
      </c>
      <c r="H8" s="12">
        <f>[4]Novembro!$F$11</f>
        <v>85</v>
      </c>
      <c r="I8" s="12">
        <f>[4]Novembro!$F$12</f>
        <v>80</v>
      </c>
      <c r="J8" s="12">
        <f>[4]Novembro!$F$13</f>
        <v>80</v>
      </c>
      <c r="K8" s="12">
        <f>[4]Novembro!$F$14</f>
        <v>95</v>
      </c>
      <c r="L8" s="12">
        <f>[4]Novembro!$F$15</f>
        <v>84</v>
      </c>
      <c r="M8" s="12">
        <f>[4]Novembro!$F$16</f>
        <v>92</v>
      </c>
      <c r="N8" s="12">
        <f>[4]Novembro!$F$17</f>
        <v>91</v>
      </c>
      <c r="O8" s="12">
        <f>[4]Novembro!$F$18</f>
        <v>85</v>
      </c>
      <c r="P8" s="12">
        <f>[4]Novembro!$F$19</f>
        <v>92</v>
      </c>
      <c r="Q8" s="12">
        <f>[4]Novembro!$F$20</f>
        <v>94</v>
      </c>
      <c r="R8" s="12">
        <f>[4]Novembro!$F$21</f>
        <v>94</v>
      </c>
      <c r="S8" s="12">
        <f>[4]Novembro!$F$22</f>
        <v>95</v>
      </c>
      <c r="T8" s="12">
        <f>[4]Novembro!$F$23</f>
        <v>90</v>
      </c>
      <c r="U8" s="12">
        <f>[4]Novembro!$F$24</f>
        <v>89</v>
      </c>
      <c r="V8" s="12">
        <f>[4]Novembro!$F$25</f>
        <v>83</v>
      </c>
      <c r="W8" s="12">
        <f>[4]Novembro!$F$26</f>
        <v>94</v>
      </c>
      <c r="X8" s="12">
        <f>[4]Novembro!$F$27</f>
        <v>95</v>
      </c>
      <c r="Y8" s="12">
        <f>[4]Novembro!$F$28</f>
        <v>95</v>
      </c>
      <c r="Z8" s="12">
        <f>[4]Novembro!$F$29</f>
        <v>89</v>
      </c>
      <c r="AA8" s="12">
        <f>[4]Novembro!$F$30</f>
        <v>87</v>
      </c>
      <c r="AB8" s="12">
        <f>[4]Novembro!$F$31</f>
        <v>77</v>
      </c>
      <c r="AC8" s="12">
        <f>[4]Novembro!$F$32</f>
        <v>83</v>
      </c>
      <c r="AD8" s="12">
        <f>[4]Novembro!$F$33</f>
        <v>95</v>
      </c>
      <c r="AE8" s="12">
        <f>[4]Novembro!$F$34</f>
        <v>94</v>
      </c>
      <c r="AF8" s="16">
        <f t="shared" si="3"/>
        <v>97</v>
      </c>
      <c r="AG8" s="95">
        <f t="shared" si="2"/>
        <v>90.266666666666666</v>
      </c>
    </row>
    <row r="9" spans="1:33" x14ac:dyDescent="0.2">
      <c r="A9" s="59" t="s">
        <v>167</v>
      </c>
      <c r="B9" s="12" t="str">
        <f>[5]Novembro!$F$5</f>
        <v>*</v>
      </c>
      <c r="C9" s="12" t="str">
        <f>[5]Novembro!$F$6</f>
        <v>*</v>
      </c>
      <c r="D9" s="12" t="str">
        <f>[5]Novembro!$F$7</f>
        <v>*</v>
      </c>
      <c r="E9" s="12" t="str">
        <f>[5]Novembro!$F$8</f>
        <v>*</v>
      </c>
      <c r="F9" s="12" t="str">
        <f>[5]Novembro!$F$9</f>
        <v>*</v>
      </c>
      <c r="G9" s="12" t="str">
        <f>[5]Novembro!$F$10</f>
        <v>*</v>
      </c>
      <c r="H9" s="12" t="str">
        <f>[5]Novembro!$F$11</f>
        <v>*</v>
      </c>
      <c r="I9" s="12" t="str">
        <f>[5]Novembro!$F$12</f>
        <v>*</v>
      </c>
      <c r="J9" s="12" t="str">
        <f>[5]Novembro!$F$13</f>
        <v>*</v>
      </c>
      <c r="K9" s="12" t="str">
        <f>[5]Novembro!$F$14</f>
        <v>*</v>
      </c>
      <c r="L9" s="12" t="str">
        <f>[5]Novembro!$F$15</f>
        <v>*</v>
      </c>
      <c r="M9" s="12" t="str">
        <f>[5]Novembro!$F$16</f>
        <v>*</v>
      </c>
      <c r="N9" s="12" t="str">
        <f>[5]Novembro!$F$17</f>
        <v>*</v>
      </c>
      <c r="O9" s="12" t="str">
        <f>[5]Novembro!$F$18</f>
        <v>*</v>
      </c>
      <c r="P9" s="12" t="str">
        <f>[5]Novembro!$F$19</f>
        <v>*</v>
      </c>
      <c r="Q9" s="12" t="str">
        <f>[5]Novembro!$F$20</f>
        <v>*</v>
      </c>
      <c r="R9" s="12" t="str">
        <f>[5]Novembro!$F$21</f>
        <v>*</v>
      </c>
      <c r="S9" s="12" t="str">
        <f>[5]Novembro!$F$22</f>
        <v>*</v>
      </c>
      <c r="T9" s="12" t="str">
        <f>[5]Novembro!$F$23</f>
        <v>*</v>
      </c>
      <c r="U9" s="12" t="str">
        <f>[5]Novembro!$F$24</f>
        <v>*</v>
      </c>
      <c r="V9" s="12" t="str">
        <f>[5]Novembro!$F$25</f>
        <v>*</v>
      </c>
      <c r="W9" s="12" t="str">
        <f>[5]Novembro!$F$26</f>
        <v>*</v>
      </c>
      <c r="X9" s="12" t="str">
        <f>[5]Novembro!$F$27</f>
        <v>*</v>
      </c>
      <c r="Y9" s="12" t="str">
        <f>[5]Novembro!$F$28</f>
        <v>*</v>
      </c>
      <c r="Z9" s="12" t="str">
        <f>[5]Novembro!$F$29</f>
        <v>*</v>
      </c>
      <c r="AA9" s="12" t="str">
        <f>[5]Novembro!$F$30</f>
        <v>*</v>
      </c>
      <c r="AB9" s="12" t="str">
        <f>[5]Novembro!$F$31</f>
        <v>*</v>
      </c>
      <c r="AC9" s="12" t="str">
        <f>[5]Novembro!$F$32</f>
        <v>*</v>
      </c>
      <c r="AD9" s="12" t="str">
        <f>[5]Novembro!$F$33</f>
        <v>*</v>
      </c>
      <c r="AE9" s="12" t="str">
        <f>[5]Novembro!$F$34</f>
        <v>*</v>
      </c>
      <c r="AF9" s="16" t="s">
        <v>227</v>
      </c>
      <c r="AG9" s="95" t="s">
        <v>227</v>
      </c>
    </row>
    <row r="10" spans="1:33" x14ac:dyDescent="0.2">
      <c r="A10" s="59" t="s">
        <v>111</v>
      </c>
      <c r="B10" s="12">
        <f>[6]Novembro!$F$5</f>
        <v>96</v>
      </c>
      <c r="C10" s="12">
        <f>[6]Novembro!$F$6</f>
        <v>96</v>
      </c>
      <c r="D10" s="12">
        <f>[6]Novembro!$F$7</f>
        <v>96</v>
      </c>
      <c r="E10" s="12">
        <f>[6]Novembro!$F$8</f>
        <v>98</v>
      </c>
      <c r="F10" s="12">
        <f>[6]Novembro!$F$9</f>
        <v>98</v>
      </c>
      <c r="G10" s="12">
        <f>[6]Novembro!$F$10</f>
        <v>98</v>
      </c>
      <c r="H10" s="12">
        <f>[6]Novembro!$F$11</f>
        <v>97</v>
      </c>
      <c r="I10" s="12">
        <f>[6]Novembro!$F$12</f>
        <v>97</v>
      </c>
      <c r="J10" s="12">
        <f>[6]Novembro!$F$13</f>
        <v>94</v>
      </c>
      <c r="K10" s="12">
        <f>[6]Novembro!$F$14</f>
        <v>98</v>
      </c>
      <c r="L10" s="12">
        <f>[6]Novembro!$F$15</f>
        <v>97</v>
      </c>
      <c r="M10" s="12">
        <f>[6]Novembro!$F$16</f>
        <v>93</v>
      </c>
      <c r="N10" s="12">
        <f>[6]Novembro!$F$17</f>
        <v>90</v>
      </c>
      <c r="O10" s="12">
        <f>[6]Novembro!$F$18</f>
        <v>98</v>
      </c>
      <c r="P10" s="12">
        <f>[6]Novembro!$F$19</f>
        <v>97</v>
      </c>
      <c r="Q10" s="12">
        <f>[6]Novembro!$F$20</f>
        <v>98</v>
      </c>
      <c r="R10" s="12">
        <f>[6]Novembro!$F$21</f>
        <v>98</v>
      </c>
      <c r="S10" s="12">
        <f>[6]Novembro!$F$22</f>
        <v>98</v>
      </c>
      <c r="T10" s="12">
        <f>[6]Novembro!$F$23</f>
        <v>97</v>
      </c>
      <c r="U10" s="12">
        <f>[6]Novembro!$F$24</f>
        <v>97</v>
      </c>
      <c r="V10" s="12">
        <f>[6]Novembro!$F$25</f>
        <v>95</v>
      </c>
      <c r="W10" s="12">
        <f>[6]Novembro!$F$26</f>
        <v>97</v>
      </c>
      <c r="X10" s="12">
        <f>[6]Novembro!$F$27</f>
        <v>99</v>
      </c>
      <c r="Y10" s="12">
        <f>[6]Novembro!$F$28</f>
        <v>99</v>
      </c>
      <c r="Z10" s="12">
        <f>[6]Novembro!$F$29</f>
        <v>96</v>
      </c>
      <c r="AA10" s="12">
        <f>[6]Novembro!$F$30</f>
        <v>93</v>
      </c>
      <c r="AB10" s="12">
        <f>[6]Novembro!$F$31</f>
        <v>94</v>
      </c>
      <c r="AC10" s="12">
        <f>[6]Novembro!$F$32</f>
        <v>92</v>
      </c>
      <c r="AD10" s="12">
        <f>[6]Novembro!$F$33</f>
        <v>97</v>
      </c>
      <c r="AE10" s="12" t="str">
        <f>[6]Novembro!$F$34</f>
        <v>*</v>
      </c>
      <c r="AF10" s="16">
        <f t="shared" ref="AF10" si="4">MAX(B10:AE10)</f>
        <v>99</v>
      </c>
      <c r="AG10" s="95">
        <f t="shared" ref="AG10" si="5">AVERAGE(B10:AE10)</f>
        <v>96.310344827586206</v>
      </c>
    </row>
    <row r="11" spans="1:33" x14ac:dyDescent="0.2">
      <c r="A11" s="59" t="s">
        <v>64</v>
      </c>
      <c r="B11" s="12">
        <f>[7]Novembro!$F$5</f>
        <v>100</v>
      </c>
      <c r="C11" s="12">
        <f>[7]Novembro!$F$6</f>
        <v>98</v>
      </c>
      <c r="D11" s="12">
        <f>[7]Novembro!$F$7</f>
        <v>85</v>
      </c>
      <c r="E11" s="12">
        <f>[7]Novembro!$F$8</f>
        <v>100</v>
      </c>
      <c r="F11" s="12">
        <f>[7]Novembro!$F$9</f>
        <v>100</v>
      </c>
      <c r="G11" s="12">
        <f>[7]Novembro!$F$10</f>
        <v>87</v>
      </c>
      <c r="H11" s="12">
        <f>[7]Novembro!$F$11</f>
        <v>84</v>
      </c>
      <c r="I11" s="12">
        <f>[7]Novembro!$F$12</f>
        <v>100</v>
      </c>
      <c r="J11" s="12">
        <f>[7]Novembro!$F$13</f>
        <v>91</v>
      </c>
      <c r="K11" s="12">
        <f>[7]Novembro!$F$14</f>
        <v>100</v>
      </c>
      <c r="L11" s="12">
        <f>[7]Novembro!$F$15</f>
        <v>100</v>
      </c>
      <c r="M11" s="12">
        <f>[7]Novembro!$F$16</f>
        <v>79</v>
      </c>
      <c r="N11" s="12">
        <f>[7]Novembro!$F$17</f>
        <v>70</v>
      </c>
      <c r="O11" s="12">
        <f>[7]Novembro!$F$18</f>
        <v>85</v>
      </c>
      <c r="P11" s="12">
        <f>[7]Novembro!$F$19</f>
        <v>100</v>
      </c>
      <c r="Q11" s="12">
        <f>[7]Novembro!$F$20</f>
        <v>100</v>
      </c>
      <c r="R11" s="12">
        <f>[7]Novembro!$F$21</f>
        <v>100</v>
      </c>
      <c r="S11" s="12">
        <f>[7]Novembro!$F$22</f>
        <v>100</v>
      </c>
      <c r="T11" s="12">
        <f>[7]Novembro!$F$23</f>
        <v>100</v>
      </c>
      <c r="U11" s="12">
        <f>[7]Novembro!$F$24</f>
        <v>100</v>
      </c>
      <c r="V11" s="12">
        <f>[7]Novembro!$F$25</f>
        <v>80</v>
      </c>
      <c r="W11" s="12">
        <f>[7]Novembro!$F$26</f>
        <v>97</v>
      </c>
      <c r="X11" s="12">
        <f>[7]Novembro!$F$27</f>
        <v>100</v>
      </c>
      <c r="Y11" s="12">
        <f>[7]Novembro!$F$28</f>
        <v>100</v>
      </c>
      <c r="Z11" s="12">
        <f>[7]Novembro!$F$29</f>
        <v>100</v>
      </c>
      <c r="AA11" s="12">
        <f>[7]Novembro!$F$30</f>
        <v>100</v>
      </c>
      <c r="AB11" s="12">
        <f>[7]Novembro!$F$31</f>
        <v>75</v>
      </c>
      <c r="AC11" s="12">
        <f>[7]Novembro!$F$32</f>
        <v>75</v>
      </c>
      <c r="AD11" s="12">
        <f>[7]Novembro!$F$33</f>
        <v>92</v>
      </c>
      <c r="AE11" s="12">
        <f>[7]Novembro!$F$34</f>
        <v>100</v>
      </c>
      <c r="AF11" s="16">
        <f>MAX(B11:AE11)</f>
        <v>100</v>
      </c>
      <c r="AG11" s="95">
        <f>AVERAGE(B11:AE11)</f>
        <v>93.266666666666666</v>
      </c>
    </row>
    <row r="12" spans="1:33" x14ac:dyDescent="0.2">
      <c r="A12" s="59" t="s">
        <v>41</v>
      </c>
      <c r="B12" s="12">
        <f>[8]Novembro!$F$5</f>
        <v>92</v>
      </c>
      <c r="C12" s="12">
        <f>[8]Novembro!$F$6</f>
        <v>92</v>
      </c>
      <c r="D12" s="12">
        <f>[8]Novembro!$F$7</f>
        <v>91</v>
      </c>
      <c r="E12" s="12">
        <f>[8]Novembro!$F$8</f>
        <v>89</v>
      </c>
      <c r="F12" s="12">
        <f>[8]Novembro!$F$9</f>
        <v>92</v>
      </c>
      <c r="G12" s="12">
        <f>[8]Novembro!$F$10</f>
        <v>94</v>
      </c>
      <c r="H12" s="12">
        <f>[8]Novembro!$F$11</f>
        <v>92</v>
      </c>
      <c r="I12" s="12">
        <f>[8]Novembro!$F$12</f>
        <v>92</v>
      </c>
      <c r="J12" s="12">
        <f>[8]Novembro!$F$13</f>
        <v>78</v>
      </c>
      <c r="K12" s="12">
        <f>[8]Novembro!$F$14</f>
        <v>92</v>
      </c>
      <c r="L12" s="12">
        <f>[8]Novembro!$F$15</f>
        <v>85</v>
      </c>
      <c r="M12" s="12">
        <f>[8]Novembro!$F$16</f>
        <v>87</v>
      </c>
      <c r="N12" s="12">
        <f>[8]Novembro!$F$17</f>
        <v>88</v>
      </c>
      <c r="O12" s="12">
        <f>[8]Novembro!$F$18</f>
        <v>92</v>
      </c>
      <c r="P12" s="12">
        <f>[8]Novembro!$F$19</f>
        <v>92</v>
      </c>
      <c r="Q12" s="12">
        <f>[8]Novembro!$F$20</f>
        <v>92</v>
      </c>
      <c r="R12" s="12">
        <f>[8]Novembro!$F$21</f>
        <v>89</v>
      </c>
      <c r="S12" s="12">
        <f>[8]Novembro!$F$22</f>
        <v>89</v>
      </c>
      <c r="T12" s="12">
        <f>[8]Novembro!$F$23</f>
        <v>90</v>
      </c>
      <c r="U12" s="12">
        <f>[8]Novembro!$F$24</f>
        <v>93</v>
      </c>
      <c r="V12" s="12">
        <f>[8]Novembro!$F$25</f>
        <v>92</v>
      </c>
      <c r="W12" s="12">
        <f>[8]Novembro!$F$26</f>
        <v>86</v>
      </c>
      <c r="X12" s="12">
        <f>[8]Novembro!$F$27</f>
        <v>93</v>
      </c>
      <c r="Y12" s="12">
        <f>[8]Novembro!$F$28</f>
        <v>92</v>
      </c>
      <c r="Z12" s="12">
        <f>[8]Novembro!$F$29</f>
        <v>93</v>
      </c>
      <c r="AA12" s="12">
        <f>[8]Novembro!$F$30</f>
        <v>92</v>
      </c>
      <c r="AB12" s="12">
        <f>[8]Novembro!$F$31</f>
        <v>87</v>
      </c>
      <c r="AC12" s="12">
        <f>[8]Novembro!$F$32</f>
        <v>87</v>
      </c>
      <c r="AD12" s="12">
        <f>[8]Novembro!$F$33</f>
        <v>92</v>
      </c>
      <c r="AE12" s="12">
        <f>[8]Novembro!$F$34</f>
        <v>92</v>
      </c>
      <c r="AF12" s="16">
        <f t="shared" ref="AF12" si="6">MAX(B12:AE12)</f>
        <v>94</v>
      </c>
      <c r="AG12" s="95">
        <f t="shared" ref="AG12" si="7">AVERAGE(B12:AE12)</f>
        <v>90.233333333333334</v>
      </c>
    </row>
    <row r="13" spans="1:33" x14ac:dyDescent="0.2">
      <c r="A13" s="59" t="s">
        <v>114</v>
      </c>
      <c r="B13" s="12">
        <f>[9]Novembro!$F$5</f>
        <v>99</v>
      </c>
      <c r="C13" s="12">
        <f>[9]Novembro!$F$6</f>
        <v>99</v>
      </c>
      <c r="D13" s="12">
        <f>[9]Novembro!$F$7</f>
        <v>95</v>
      </c>
      <c r="E13" s="12">
        <f>[9]Novembro!$F$8</f>
        <v>97</v>
      </c>
      <c r="F13" s="12">
        <f>[9]Novembro!$F$9</f>
        <v>98</v>
      </c>
      <c r="G13" s="12">
        <f>[9]Novembro!$F$10</f>
        <v>98</v>
      </c>
      <c r="H13" s="12">
        <f>[9]Novembro!$F$11</f>
        <v>97</v>
      </c>
      <c r="I13" s="12">
        <f>[9]Novembro!$F$12</f>
        <v>93</v>
      </c>
      <c r="J13" s="12">
        <f>[9]Novembro!$F$13</f>
        <v>88</v>
      </c>
      <c r="K13" s="12">
        <f>[9]Novembro!$F$14</f>
        <v>94</v>
      </c>
      <c r="L13" s="12">
        <f>[9]Novembro!$F$15</f>
        <v>96</v>
      </c>
      <c r="M13" s="12">
        <f>[9]Novembro!$F$16</f>
        <v>94</v>
      </c>
      <c r="N13" s="12">
        <f>[9]Novembro!$F$17</f>
        <v>92</v>
      </c>
      <c r="O13" s="12">
        <f>[9]Novembro!$F$18</f>
        <v>94</v>
      </c>
      <c r="P13" s="12">
        <f>[9]Novembro!$F$19</f>
        <v>98</v>
      </c>
      <c r="Q13" s="12">
        <f>[9]Novembro!$F$20</f>
        <v>99</v>
      </c>
      <c r="R13" s="12">
        <f>[9]Novembro!$F$21</f>
        <v>98</v>
      </c>
      <c r="S13" s="12">
        <f>[9]Novembro!$F$22</f>
        <v>97</v>
      </c>
      <c r="T13" s="12">
        <f>[9]Novembro!$F$23</f>
        <v>95</v>
      </c>
      <c r="U13" s="12">
        <f>[9]Novembro!$F$24</f>
        <v>98</v>
      </c>
      <c r="V13" s="12">
        <f>[9]Novembro!$F$25</f>
        <v>96</v>
      </c>
      <c r="W13" s="12">
        <f>[9]Novembro!$F$26</f>
        <v>99</v>
      </c>
      <c r="X13" s="12">
        <f>[9]Novembro!$F$27</f>
        <v>98</v>
      </c>
      <c r="Y13" s="12">
        <f>[9]Novembro!$F$28</f>
        <v>96</v>
      </c>
      <c r="Z13" s="12">
        <f>[9]Novembro!$F$29</f>
        <v>95</v>
      </c>
      <c r="AA13" s="12">
        <f>[9]Novembro!$F$30</f>
        <v>96</v>
      </c>
      <c r="AB13" s="12">
        <f>[9]Novembro!$F$31</f>
        <v>90</v>
      </c>
      <c r="AC13" s="12">
        <f>[9]Novembro!$F$32</f>
        <v>96</v>
      </c>
      <c r="AD13" s="12">
        <f>[9]Novembro!$F$33</f>
        <v>98</v>
      </c>
      <c r="AE13" s="12">
        <f>[9]Novembro!$F$34</f>
        <v>98</v>
      </c>
      <c r="AF13" s="16">
        <f t="shared" ref="AF13:AF43" si="8">MAX(B13:AE13)</f>
        <v>99</v>
      </c>
      <c r="AG13" s="95">
        <f t="shared" ref="AG13:AG43" si="9">AVERAGE(B13:AE13)</f>
        <v>96.033333333333331</v>
      </c>
    </row>
    <row r="14" spans="1:33" x14ac:dyDescent="0.2">
      <c r="A14" s="59" t="s">
        <v>118</v>
      </c>
      <c r="B14" s="12">
        <f>[10]Novembro!$F$5</f>
        <v>96</v>
      </c>
      <c r="C14" s="12">
        <f>[10]Novembro!$F$6</f>
        <v>98</v>
      </c>
      <c r="D14" s="12">
        <f>[10]Novembro!$F$7</f>
        <v>92</v>
      </c>
      <c r="E14" s="12">
        <f>[10]Novembro!$F$8</f>
        <v>97</v>
      </c>
      <c r="F14" s="12">
        <f>[10]Novembro!$F$9</f>
        <v>95</v>
      </c>
      <c r="G14" s="12">
        <f>[10]Novembro!$F$10</f>
        <v>85</v>
      </c>
      <c r="H14" s="12">
        <f>[10]Novembro!$F$11</f>
        <v>81</v>
      </c>
      <c r="I14" s="12">
        <f>[10]Novembro!$F$12</f>
        <v>82</v>
      </c>
      <c r="J14" s="12">
        <f>[10]Novembro!$F$13</f>
        <v>96</v>
      </c>
      <c r="K14" s="12">
        <f>[10]Novembro!$F$14</f>
        <v>98</v>
      </c>
      <c r="L14" s="12">
        <f>[10]Novembro!$F$15</f>
        <v>96</v>
      </c>
      <c r="M14" s="12">
        <f>[10]Novembro!$F$16</f>
        <v>85</v>
      </c>
      <c r="N14" s="12">
        <f>[10]Novembro!$F$17</f>
        <v>82</v>
      </c>
      <c r="O14" s="12">
        <f>[10]Novembro!$F$18</f>
        <v>92</v>
      </c>
      <c r="P14" s="12">
        <f>[10]Novembro!$F$19</f>
        <v>98</v>
      </c>
      <c r="Q14" s="12">
        <f>[10]Novembro!$F$20</f>
        <v>97</v>
      </c>
      <c r="R14" s="12">
        <f>[10]Novembro!$F$21</f>
        <v>98</v>
      </c>
      <c r="S14" s="12">
        <f>[10]Novembro!$F$22</f>
        <v>98</v>
      </c>
      <c r="T14" s="12">
        <f>[10]Novembro!$F$23</f>
        <v>98</v>
      </c>
      <c r="U14" s="12">
        <f>[10]Novembro!$F$24</f>
        <v>87</v>
      </c>
      <c r="V14" s="12">
        <f>[10]Novembro!$F$25</f>
        <v>86</v>
      </c>
      <c r="W14" s="12">
        <f>[10]Novembro!$F$26</f>
        <v>91</v>
      </c>
      <c r="X14" s="12">
        <f>[10]Novembro!$F$27</f>
        <v>97</v>
      </c>
      <c r="Y14" s="12">
        <f>[10]Novembro!$F$28</f>
        <v>98</v>
      </c>
      <c r="Z14" s="12">
        <f>[10]Novembro!$F$29</f>
        <v>97</v>
      </c>
      <c r="AA14" s="12">
        <f>[10]Novembro!$F$30</f>
        <v>93</v>
      </c>
      <c r="AB14" s="12">
        <f>[10]Novembro!$F$31</f>
        <v>82</v>
      </c>
      <c r="AC14" s="12">
        <f>[10]Novembro!$F$32</f>
        <v>85</v>
      </c>
      <c r="AD14" s="12">
        <f>[10]Novembro!$F$33</f>
        <v>92</v>
      </c>
      <c r="AE14" s="12">
        <f>[10]Novembro!$F$34</f>
        <v>95</v>
      </c>
      <c r="AF14" s="16">
        <f t="shared" si="8"/>
        <v>98</v>
      </c>
      <c r="AG14" s="95">
        <f t="shared" si="9"/>
        <v>92.233333333333334</v>
      </c>
    </row>
    <row r="15" spans="1:33" x14ac:dyDescent="0.2">
      <c r="A15" s="59" t="s">
        <v>121</v>
      </c>
      <c r="B15" s="12">
        <f>[11]Novembro!$F$5</f>
        <v>98</v>
      </c>
      <c r="C15" s="12">
        <f>[11]Novembro!$F$6</f>
        <v>98</v>
      </c>
      <c r="D15" s="12">
        <f>[11]Novembro!$F$7</f>
        <v>94</v>
      </c>
      <c r="E15" s="12">
        <f>[11]Novembro!$F$8</f>
        <v>91</v>
      </c>
      <c r="F15" s="12">
        <f>[11]Novembro!$F$9</f>
        <v>92</v>
      </c>
      <c r="G15" s="12">
        <f>[11]Novembro!$F$10</f>
        <v>85</v>
      </c>
      <c r="H15" s="12">
        <f>[11]Novembro!$F$11</f>
        <v>90</v>
      </c>
      <c r="I15" s="12">
        <f>[11]Novembro!$F$12</f>
        <v>82</v>
      </c>
      <c r="J15" s="12">
        <f>[11]Novembro!$F$13</f>
        <v>92</v>
      </c>
      <c r="K15" s="12">
        <f>[11]Novembro!$F$14</f>
        <v>93</v>
      </c>
      <c r="L15" s="12">
        <f>[11]Novembro!$F$15</f>
        <v>93</v>
      </c>
      <c r="M15" s="12">
        <f>[11]Novembro!$F$16</f>
        <v>79</v>
      </c>
      <c r="N15" s="12">
        <f>[11]Novembro!$F$17</f>
        <v>89</v>
      </c>
      <c r="O15" s="12">
        <f>[11]Novembro!$F$18</f>
        <v>93</v>
      </c>
      <c r="P15" s="12">
        <f>[11]Novembro!$F$19</f>
        <v>95</v>
      </c>
      <c r="Q15" s="12">
        <f>[11]Novembro!$F$20</f>
        <v>98</v>
      </c>
      <c r="R15" s="12">
        <f>[11]Novembro!$F$21</f>
        <v>96</v>
      </c>
      <c r="S15" s="12">
        <f>[11]Novembro!$F$22</f>
        <v>98</v>
      </c>
      <c r="T15" s="12">
        <f>[11]Novembro!$F$23</f>
        <v>97</v>
      </c>
      <c r="U15" s="12">
        <f>[11]Novembro!$F$24</f>
        <v>91</v>
      </c>
      <c r="V15" s="12">
        <f>[11]Novembro!$F$25</f>
        <v>88</v>
      </c>
      <c r="W15" s="12">
        <f>[11]Novembro!$F$26</f>
        <v>87</v>
      </c>
      <c r="X15" s="12">
        <f>[11]Novembro!$F$27</f>
        <v>96</v>
      </c>
      <c r="Y15" s="12">
        <f>[11]Novembro!$F$28</f>
        <v>94</v>
      </c>
      <c r="Z15" s="12">
        <f>[11]Novembro!$F$29</f>
        <v>98</v>
      </c>
      <c r="AA15" s="12">
        <f>[11]Novembro!$F$30</f>
        <v>95</v>
      </c>
      <c r="AB15" s="12">
        <f>[11]Novembro!$F$31</f>
        <v>81</v>
      </c>
      <c r="AC15" s="12">
        <f>[11]Novembro!$F$32</f>
        <v>91</v>
      </c>
      <c r="AD15" s="12">
        <f>[11]Novembro!$F$33</f>
        <v>98</v>
      </c>
      <c r="AE15" s="12">
        <f>[11]Novembro!$F$34</f>
        <v>98</v>
      </c>
      <c r="AF15" s="16">
        <f t="shared" si="8"/>
        <v>98</v>
      </c>
      <c r="AG15" s="95">
        <f t="shared" si="9"/>
        <v>92.333333333333329</v>
      </c>
    </row>
    <row r="16" spans="1:33" x14ac:dyDescent="0.2">
      <c r="A16" s="59" t="s">
        <v>168</v>
      </c>
      <c r="B16" s="12" t="str">
        <f>[12]Novembro!$F$5</f>
        <v>*</v>
      </c>
      <c r="C16" s="12" t="str">
        <f>[12]Novembro!$F$6</f>
        <v>*</v>
      </c>
      <c r="D16" s="12" t="str">
        <f>[12]Novembro!$F$7</f>
        <v>*</v>
      </c>
      <c r="E16" s="12" t="str">
        <f>[12]Novembro!$F$8</f>
        <v>*</v>
      </c>
      <c r="F16" s="12" t="str">
        <f>[12]Novembro!$F$9</f>
        <v>*</v>
      </c>
      <c r="G16" s="12" t="str">
        <f>[12]Novembro!$F$10</f>
        <v>*</v>
      </c>
      <c r="H16" s="12" t="str">
        <f>[12]Novembro!$F$11</f>
        <v>*</v>
      </c>
      <c r="I16" s="12" t="str">
        <f>[12]Novembro!$F$12</f>
        <v>*</v>
      </c>
      <c r="J16" s="12" t="str">
        <f>[12]Novembro!$F$13</f>
        <v>*</v>
      </c>
      <c r="K16" s="12" t="str">
        <f>[12]Novembro!$F$14</f>
        <v>*</v>
      </c>
      <c r="L16" s="12" t="str">
        <f>[12]Novembro!$F$15</f>
        <v>*</v>
      </c>
      <c r="M16" s="12" t="str">
        <f>[12]Novembro!$F$16</f>
        <v>*</v>
      </c>
      <c r="N16" s="12" t="str">
        <f>[12]Novembro!$F$17</f>
        <v>*</v>
      </c>
      <c r="O16" s="12" t="str">
        <f>[12]Novembro!$F$18</f>
        <v>*</v>
      </c>
      <c r="P16" s="12" t="str">
        <f>[12]Novembro!$F$19</f>
        <v>*</v>
      </c>
      <c r="Q16" s="12" t="str">
        <f>[12]Novembro!$F$20</f>
        <v>*</v>
      </c>
      <c r="R16" s="12" t="str">
        <f>[12]Novembro!$F$21</f>
        <v>*</v>
      </c>
      <c r="S16" s="12" t="str">
        <f>[12]Novembro!$F$22</f>
        <v>*</v>
      </c>
      <c r="T16" s="12" t="str">
        <f>[12]Novembro!$F$23</f>
        <v>*</v>
      </c>
      <c r="U16" s="12" t="str">
        <f>[12]Novembro!$F$24</f>
        <v>*</v>
      </c>
      <c r="V16" s="12" t="str">
        <f>[12]Novembro!$F$25</f>
        <v>*</v>
      </c>
      <c r="W16" s="12" t="str">
        <f>[12]Novembro!$F$26</f>
        <v>*</v>
      </c>
      <c r="X16" s="12" t="str">
        <f>[12]Novembro!$F$27</f>
        <v>*</v>
      </c>
      <c r="Y16" s="12" t="str">
        <f>[12]Novembro!$F$28</f>
        <v>*</v>
      </c>
      <c r="Z16" s="12" t="str">
        <f>[12]Novembro!$F$29</f>
        <v>*</v>
      </c>
      <c r="AA16" s="12" t="str">
        <f>[12]Novembro!$F$30</f>
        <v>*</v>
      </c>
      <c r="AB16" s="12" t="str">
        <f>[12]Novembro!$F$31</f>
        <v>*</v>
      </c>
      <c r="AC16" s="12" t="str">
        <f>[12]Novembro!$F$32</f>
        <v>*</v>
      </c>
      <c r="AD16" s="12" t="str">
        <f>[12]Novembro!$F$33</f>
        <v>*</v>
      </c>
      <c r="AE16" s="12" t="str">
        <f>[12]Novembro!$F$34</f>
        <v>*</v>
      </c>
      <c r="AF16" s="16" t="s">
        <v>227</v>
      </c>
      <c r="AG16" s="95" t="s">
        <v>227</v>
      </c>
    </row>
    <row r="17" spans="1:37" x14ac:dyDescent="0.2">
      <c r="A17" s="59" t="s">
        <v>2</v>
      </c>
      <c r="B17" s="12">
        <f>[13]Novembro!$F$5</f>
        <v>96</v>
      </c>
      <c r="C17" s="12">
        <f>[13]Novembro!$F$6</f>
        <v>93</v>
      </c>
      <c r="D17" s="12">
        <f>[13]Novembro!$F$7</f>
        <v>91</v>
      </c>
      <c r="E17" s="12">
        <f>[13]Novembro!$F$8</f>
        <v>94</v>
      </c>
      <c r="F17" s="12">
        <f>[13]Novembro!$F$9</f>
        <v>93</v>
      </c>
      <c r="G17" s="12">
        <f>[13]Novembro!$F$10</f>
        <v>93</v>
      </c>
      <c r="H17" s="12">
        <f>[13]Novembro!$F$11</f>
        <v>77</v>
      </c>
      <c r="I17" s="12">
        <f>[13]Novembro!$F$12</f>
        <v>84</v>
      </c>
      <c r="J17" s="12">
        <f>[13]Novembro!$F$13</f>
        <v>87</v>
      </c>
      <c r="K17" s="12">
        <f>[13]Novembro!$F$14</f>
        <v>90</v>
      </c>
      <c r="L17" s="12">
        <f>[13]Novembro!$F$15</f>
        <v>86</v>
      </c>
      <c r="M17" s="12">
        <f>[13]Novembro!$F$16</f>
        <v>83</v>
      </c>
      <c r="N17" s="12">
        <f>[13]Novembro!$F$17</f>
        <v>74</v>
      </c>
      <c r="O17" s="12">
        <f>[13]Novembro!$F$18</f>
        <v>89</v>
      </c>
      <c r="P17" s="12">
        <f>[13]Novembro!$F$19</f>
        <v>95</v>
      </c>
      <c r="Q17" s="12">
        <f>[13]Novembro!$F$20</f>
        <v>93</v>
      </c>
      <c r="R17" s="12">
        <f>[13]Novembro!$F$21</f>
        <v>83</v>
      </c>
      <c r="S17" s="12">
        <f>[13]Novembro!$F$22</f>
        <v>96</v>
      </c>
      <c r="T17" s="12">
        <f>[13]Novembro!$F$23</f>
        <v>97</v>
      </c>
      <c r="U17" s="12">
        <f>[13]Novembro!$F$24</f>
        <v>89</v>
      </c>
      <c r="V17" s="12">
        <f>[13]Novembro!$F$25</f>
        <v>80</v>
      </c>
      <c r="W17" s="12">
        <f>[13]Novembro!$F$26</f>
        <v>94</v>
      </c>
      <c r="X17" s="12">
        <f>[13]Novembro!$F$27</f>
        <v>96</v>
      </c>
      <c r="Y17" s="12">
        <f>[13]Novembro!$F$28</f>
        <v>97</v>
      </c>
      <c r="Z17" s="12">
        <f>[13]Novembro!$F$29</f>
        <v>91</v>
      </c>
      <c r="AA17" s="12">
        <f>[13]Novembro!$F$30</f>
        <v>81</v>
      </c>
      <c r="AB17" s="12">
        <f>[13]Novembro!$F$31</f>
        <v>79</v>
      </c>
      <c r="AC17" s="12">
        <f>[13]Novembro!$F$32</f>
        <v>69</v>
      </c>
      <c r="AD17" s="12">
        <f>[13]Novembro!$F$33</f>
        <v>92</v>
      </c>
      <c r="AE17" s="12">
        <f>[13]Novembro!$F$34</f>
        <v>97</v>
      </c>
      <c r="AF17" s="16">
        <f t="shared" ref="AF17:AF23" si="10">MAX(B17:AE17)</f>
        <v>97</v>
      </c>
      <c r="AG17" s="95">
        <f t="shared" ref="AG17:AG23" si="11">AVERAGE(B17:AE17)</f>
        <v>88.63333333333334</v>
      </c>
      <c r="AI17" s="13" t="s">
        <v>47</v>
      </c>
    </row>
    <row r="18" spans="1:37" x14ac:dyDescent="0.2">
      <c r="A18" s="59" t="s">
        <v>3</v>
      </c>
      <c r="B18" s="12">
        <f>[14]Novembro!$F$5</f>
        <v>97</v>
      </c>
      <c r="C18" s="12">
        <f>[14]Novembro!$F$6</f>
        <v>98</v>
      </c>
      <c r="D18" s="12">
        <f>[14]Novembro!$F$7</f>
        <v>97</v>
      </c>
      <c r="E18" s="12">
        <f>[14]Novembro!$F$8</f>
        <v>97</v>
      </c>
      <c r="F18" s="12">
        <f>[14]Novembro!$F$9</f>
        <v>98</v>
      </c>
      <c r="G18" s="12">
        <f>[14]Novembro!$F$10</f>
        <v>98</v>
      </c>
      <c r="H18" s="12">
        <f>[14]Novembro!$F$11</f>
        <v>98</v>
      </c>
      <c r="I18" s="12">
        <f>[14]Novembro!$F$12</f>
        <v>99</v>
      </c>
      <c r="J18" s="12">
        <f>[14]Novembro!$F$13</f>
        <v>99</v>
      </c>
      <c r="K18" s="12">
        <f>[14]Novembro!$F$14</f>
        <v>98</v>
      </c>
      <c r="L18" s="12">
        <f>[14]Novembro!$F$15</f>
        <v>97</v>
      </c>
      <c r="M18" s="12">
        <f>[14]Novembro!$F$16</f>
        <v>95</v>
      </c>
      <c r="N18" s="12">
        <f>[14]Novembro!$F$17</f>
        <v>91</v>
      </c>
      <c r="O18" s="12">
        <f>[14]Novembro!$F$18</f>
        <v>97</v>
      </c>
      <c r="P18" s="12">
        <f>[14]Novembro!$F$19</f>
        <v>98</v>
      </c>
      <c r="Q18" s="12">
        <f>[14]Novembro!$F$20</f>
        <v>98</v>
      </c>
      <c r="R18" s="12">
        <f>[14]Novembro!$F$21</f>
        <v>99</v>
      </c>
      <c r="S18" s="12">
        <f>[14]Novembro!$F$22</f>
        <v>96</v>
      </c>
      <c r="T18" s="12">
        <f>[14]Novembro!$F$23</f>
        <v>99</v>
      </c>
      <c r="U18" s="12">
        <f>[14]Novembro!$F$24</f>
        <v>99</v>
      </c>
      <c r="V18" s="12">
        <f>[14]Novembro!$F$25</f>
        <v>96</v>
      </c>
      <c r="W18" s="12">
        <f>[14]Novembro!$F$26</f>
        <v>100</v>
      </c>
      <c r="X18" s="12">
        <f>[14]Novembro!$F$27</f>
        <v>94</v>
      </c>
      <c r="Y18" s="12">
        <f>[14]Novembro!$F$28</f>
        <v>98</v>
      </c>
      <c r="Z18" s="12">
        <f>[14]Novembro!$F$29</f>
        <v>97</v>
      </c>
      <c r="AA18" s="12">
        <f>[14]Novembro!$F$30</f>
        <v>98</v>
      </c>
      <c r="AB18" s="12">
        <f>[14]Novembro!$F$31</f>
        <v>93</v>
      </c>
      <c r="AC18" s="12">
        <f>[14]Novembro!$F$32</f>
        <v>88</v>
      </c>
      <c r="AD18" s="12">
        <f>[14]Novembro!$F$33</f>
        <v>87</v>
      </c>
      <c r="AE18" s="12">
        <f>[14]Novembro!$F$34</f>
        <v>92</v>
      </c>
      <c r="AF18" s="16">
        <f t="shared" si="10"/>
        <v>100</v>
      </c>
      <c r="AG18" s="95">
        <f t="shared" si="11"/>
        <v>96.36666666666666</v>
      </c>
      <c r="AH18" s="13" t="s">
        <v>47</v>
      </c>
      <c r="AI18" s="13" t="s">
        <v>47</v>
      </c>
    </row>
    <row r="19" spans="1:37" x14ac:dyDescent="0.2">
      <c r="A19" s="59" t="s">
        <v>4</v>
      </c>
      <c r="B19" s="12">
        <f>[15]Novembro!$F$5</f>
        <v>94</v>
      </c>
      <c r="C19" s="12">
        <f>[15]Novembro!$F$6</f>
        <v>93</v>
      </c>
      <c r="D19" s="12">
        <f>[15]Novembro!$F$7</f>
        <v>92</v>
      </c>
      <c r="E19" s="12">
        <f>[15]Novembro!$F$8</f>
        <v>94</v>
      </c>
      <c r="F19" s="12">
        <f>[15]Novembro!$F$9</f>
        <v>95</v>
      </c>
      <c r="G19" s="12">
        <f>[15]Novembro!$F$10</f>
        <v>91</v>
      </c>
      <c r="H19" s="12">
        <f>[15]Novembro!$F$11</f>
        <v>94</v>
      </c>
      <c r="I19" s="12">
        <f>[15]Novembro!$F$12</f>
        <v>94</v>
      </c>
      <c r="J19" s="12">
        <f>[15]Novembro!$F$13</f>
        <v>95</v>
      </c>
      <c r="K19" s="12">
        <f>[15]Novembro!$F$14</f>
        <v>95</v>
      </c>
      <c r="L19" s="12">
        <f>[15]Novembro!$F$15</f>
        <v>92</v>
      </c>
      <c r="M19" s="12">
        <f>[15]Novembro!$F$16</f>
        <v>90</v>
      </c>
      <c r="N19" s="12">
        <f>[15]Novembro!$F$17</f>
        <v>81</v>
      </c>
      <c r="O19" s="12">
        <f>[15]Novembro!$F$18</f>
        <v>94</v>
      </c>
      <c r="P19" s="12">
        <f>[15]Novembro!$F$19</f>
        <v>94</v>
      </c>
      <c r="Q19" s="12">
        <f>[15]Novembro!$F$20</f>
        <v>91</v>
      </c>
      <c r="R19" s="12">
        <f>[15]Novembro!$F$21</f>
        <v>93</v>
      </c>
      <c r="S19" s="12">
        <f>[15]Novembro!$F$22</f>
        <v>94</v>
      </c>
      <c r="T19" s="12">
        <f>[15]Novembro!$F$23</f>
        <v>94</v>
      </c>
      <c r="U19" s="12">
        <f>[15]Novembro!$F$24</f>
        <v>94</v>
      </c>
      <c r="V19" s="12">
        <f>[15]Novembro!$F$25</f>
        <v>94</v>
      </c>
      <c r="W19" s="12">
        <f>[15]Novembro!$F$26</f>
        <v>92</v>
      </c>
      <c r="X19" s="12">
        <f>[15]Novembro!$F$27</f>
        <v>92</v>
      </c>
      <c r="Y19" s="12">
        <f>[15]Novembro!$F$28</f>
        <v>94</v>
      </c>
      <c r="Z19" s="12">
        <f>[15]Novembro!$F$29</f>
        <v>95</v>
      </c>
      <c r="AA19" s="12">
        <f>[15]Novembro!$F$30</f>
        <v>93</v>
      </c>
      <c r="AB19" s="12">
        <f>[15]Novembro!$F$31</f>
        <v>92</v>
      </c>
      <c r="AC19" s="12">
        <f>[15]Novembro!$F$32</f>
        <v>88</v>
      </c>
      <c r="AD19" s="12">
        <f>[15]Novembro!$F$33</f>
        <v>92</v>
      </c>
      <c r="AE19" s="12">
        <f>[15]Novembro!$F$34</f>
        <v>92</v>
      </c>
      <c r="AF19" s="16">
        <f t="shared" si="10"/>
        <v>95</v>
      </c>
      <c r="AG19" s="95">
        <f t="shared" si="11"/>
        <v>92.6</v>
      </c>
      <c r="AH19" s="13" t="s">
        <v>47</v>
      </c>
    </row>
    <row r="20" spans="1:37" x14ac:dyDescent="0.2">
      <c r="A20" s="59" t="s">
        <v>5</v>
      </c>
      <c r="B20" s="12">
        <f>[16]Novembro!$F$5</f>
        <v>84</v>
      </c>
      <c r="C20" s="12">
        <f>[16]Novembro!$F$6</f>
        <v>88</v>
      </c>
      <c r="D20" s="12">
        <f>[16]Novembro!$F$7</f>
        <v>85</v>
      </c>
      <c r="E20" s="12">
        <f>[16]Novembro!$F$8</f>
        <v>92</v>
      </c>
      <c r="F20" s="12" t="str">
        <f>[16]Novembro!$F$9</f>
        <v>*</v>
      </c>
      <c r="G20" s="12" t="str">
        <f>[16]Novembro!$F$10</f>
        <v>*</v>
      </c>
      <c r="H20" s="12" t="str">
        <f>[16]Novembro!$F$11</f>
        <v>*</v>
      </c>
      <c r="I20" s="12" t="str">
        <f>[16]Novembro!$F$12</f>
        <v>*</v>
      </c>
      <c r="J20" s="12">
        <f>[16]Novembro!$F$13</f>
        <v>71</v>
      </c>
      <c r="K20" s="12">
        <f>[16]Novembro!$F$14</f>
        <v>77</v>
      </c>
      <c r="L20" s="12">
        <f>[16]Novembro!$F$15</f>
        <v>87</v>
      </c>
      <c r="M20" s="12">
        <f>[16]Novembro!$F$16</f>
        <v>86</v>
      </c>
      <c r="N20" s="12">
        <f>[16]Novembro!$F$17</f>
        <v>74</v>
      </c>
      <c r="O20" s="12" t="str">
        <f>[16]Novembro!$F$18</f>
        <v>*</v>
      </c>
      <c r="P20" s="12" t="str">
        <f>[16]Novembro!$F$19</f>
        <v>*</v>
      </c>
      <c r="Q20" s="12" t="str">
        <f>[16]Novembro!$F$20</f>
        <v>*</v>
      </c>
      <c r="R20" s="12" t="str">
        <f>[16]Novembro!$F$21</f>
        <v>*</v>
      </c>
      <c r="S20" s="12" t="str">
        <f>[16]Novembro!$F$22</f>
        <v>*</v>
      </c>
      <c r="T20" s="12">
        <f>[16]Novembro!$F$23</f>
        <v>86</v>
      </c>
      <c r="U20" s="12">
        <f>[16]Novembro!$F$24</f>
        <v>92</v>
      </c>
      <c r="V20" s="12">
        <f>[16]Novembro!$F$25</f>
        <v>91</v>
      </c>
      <c r="W20" s="12">
        <f>[16]Novembro!$F$26</f>
        <v>92</v>
      </c>
      <c r="X20" s="12">
        <f>[16]Novembro!$F$27</f>
        <v>84</v>
      </c>
      <c r="Y20" s="12" t="str">
        <f>[16]Novembro!$F$28</f>
        <v>*</v>
      </c>
      <c r="Z20" s="12" t="str">
        <f>[16]Novembro!$F$29</f>
        <v>*</v>
      </c>
      <c r="AA20" s="12" t="str">
        <f>[16]Novembro!$F$30</f>
        <v>*</v>
      </c>
      <c r="AB20" s="12" t="str">
        <f>[16]Novembro!$F$31</f>
        <v>*</v>
      </c>
      <c r="AC20" s="12">
        <f>[16]Novembro!$F$32</f>
        <v>90</v>
      </c>
      <c r="AD20" s="12">
        <f>[16]Novembro!$F$33</f>
        <v>90</v>
      </c>
      <c r="AE20" s="12">
        <f>[16]Novembro!$F$34</f>
        <v>93</v>
      </c>
      <c r="AF20" s="16">
        <f t="shared" si="10"/>
        <v>93</v>
      </c>
      <c r="AG20" s="95">
        <f t="shared" si="11"/>
        <v>86</v>
      </c>
      <c r="AH20" s="13" t="s">
        <v>47</v>
      </c>
    </row>
    <row r="21" spans="1:37" x14ac:dyDescent="0.2">
      <c r="A21" s="59" t="s">
        <v>43</v>
      </c>
      <c r="B21" s="12">
        <f>[17]Novembro!$F$5</f>
        <v>96</v>
      </c>
      <c r="C21" s="12">
        <f>[17]Novembro!$F$6</f>
        <v>95</v>
      </c>
      <c r="D21" s="12">
        <f>[17]Novembro!$F$7</f>
        <v>93</v>
      </c>
      <c r="E21" s="12">
        <f>[17]Novembro!$F$8</f>
        <v>97</v>
      </c>
      <c r="F21" s="12">
        <f>[17]Novembro!$F$9</f>
        <v>97</v>
      </c>
      <c r="G21" s="12">
        <f>[17]Novembro!$F$10</f>
        <v>97</v>
      </c>
      <c r="H21" s="12">
        <f>[17]Novembro!$F$11</f>
        <v>97</v>
      </c>
      <c r="I21" s="12">
        <f>[17]Novembro!$F$12</f>
        <v>97</v>
      </c>
      <c r="J21" s="12">
        <f>[17]Novembro!$F$13</f>
        <v>97</v>
      </c>
      <c r="K21" s="12">
        <f>[17]Novembro!$F$14</f>
        <v>98</v>
      </c>
      <c r="L21" s="12">
        <f>[17]Novembro!$F$15</f>
        <v>95</v>
      </c>
      <c r="M21" s="12">
        <f>[17]Novembro!$F$16</f>
        <v>92</v>
      </c>
      <c r="N21" s="12">
        <f>[17]Novembro!$F$17</f>
        <v>90</v>
      </c>
      <c r="O21" s="12">
        <f>[17]Novembro!$F$18</f>
        <v>96</v>
      </c>
      <c r="P21" s="12">
        <f>[17]Novembro!$F$19</f>
        <v>96</v>
      </c>
      <c r="Q21" s="12">
        <f>[17]Novembro!$F$20</f>
        <v>98</v>
      </c>
      <c r="R21" s="12">
        <f>[17]Novembro!$F$21</f>
        <v>96</v>
      </c>
      <c r="S21" s="12">
        <f>[17]Novembro!$F$22</f>
        <v>91</v>
      </c>
      <c r="T21" s="12">
        <f>[17]Novembro!$F$23</f>
        <v>98</v>
      </c>
      <c r="U21" s="12">
        <f>[17]Novembro!$F$24</f>
        <v>97</v>
      </c>
      <c r="V21" s="12">
        <f>[17]Novembro!$F$25</f>
        <v>97</v>
      </c>
      <c r="W21" s="12">
        <f>[17]Novembro!$F$26</f>
        <v>98</v>
      </c>
      <c r="X21" s="12">
        <f>[17]Novembro!$F$27</f>
        <v>97</v>
      </c>
      <c r="Y21" s="12">
        <f>[17]Novembro!$F$28</f>
        <v>98</v>
      </c>
      <c r="Z21" s="12">
        <f>[17]Novembro!$F$29</f>
        <v>98</v>
      </c>
      <c r="AA21" s="12">
        <f>[17]Novembro!$F$30</f>
        <v>97</v>
      </c>
      <c r="AB21" s="12">
        <f>[17]Novembro!$F$31</f>
        <v>92</v>
      </c>
      <c r="AC21" s="12">
        <f>[17]Novembro!$F$32</f>
        <v>89</v>
      </c>
      <c r="AD21" s="12">
        <f>[17]Novembro!$F$33</f>
        <v>98</v>
      </c>
      <c r="AE21" s="12">
        <f>[17]Novembro!$F$34</f>
        <v>97</v>
      </c>
      <c r="AF21" s="16">
        <f t="shared" si="10"/>
        <v>98</v>
      </c>
      <c r="AG21" s="95">
        <f t="shared" si="11"/>
        <v>95.8</v>
      </c>
      <c r="AJ21" s="13" t="s">
        <v>47</v>
      </c>
    </row>
    <row r="22" spans="1:37" x14ac:dyDescent="0.2">
      <c r="A22" s="59" t="s">
        <v>6</v>
      </c>
      <c r="B22" s="12">
        <f>[18]Novembro!$F$5</f>
        <v>88</v>
      </c>
      <c r="C22" s="12">
        <f>[18]Novembro!$F$6</f>
        <v>90</v>
      </c>
      <c r="D22" s="12">
        <f>[18]Novembro!$F$7</f>
        <v>90</v>
      </c>
      <c r="E22" s="12">
        <f>[18]Novembro!$F$8</f>
        <v>91</v>
      </c>
      <c r="F22" s="12">
        <f>[18]Novembro!$F$9</f>
        <v>90</v>
      </c>
      <c r="G22" s="12">
        <f>[18]Novembro!$F$10</f>
        <v>88</v>
      </c>
      <c r="H22" s="12">
        <f>[18]Novembro!$F$11</f>
        <v>85</v>
      </c>
      <c r="I22" s="12">
        <f>[18]Novembro!$F$12</f>
        <v>84</v>
      </c>
      <c r="J22" s="12">
        <f>[18]Novembro!$F$13</f>
        <v>88</v>
      </c>
      <c r="K22" s="12">
        <f>[18]Novembro!$F$14</f>
        <v>85</v>
      </c>
      <c r="L22" s="12">
        <f>[18]Novembro!$F$15</f>
        <v>84</v>
      </c>
      <c r="M22" s="12">
        <f>[18]Novembro!$F$16</f>
        <v>88</v>
      </c>
      <c r="N22" s="12">
        <f>[18]Novembro!$F$17</f>
        <v>87</v>
      </c>
      <c r="O22" s="12">
        <f>[18]Novembro!$F$18</f>
        <v>88</v>
      </c>
      <c r="P22" s="12">
        <f>[18]Novembro!$F$19</f>
        <v>87</v>
      </c>
      <c r="Q22" s="12">
        <f>[18]Novembro!$F$20</f>
        <v>87</v>
      </c>
      <c r="R22" s="12">
        <f>[18]Novembro!$F$21</f>
        <v>88</v>
      </c>
      <c r="S22" s="12">
        <f>[18]Novembro!$F$22</f>
        <v>88</v>
      </c>
      <c r="T22" s="12">
        <f>[18]Novembro!$F$23</f>
        <v>89</v>
      </c>
      <c r="U22" s="12">
        <f>[18]Novembro!$F$24</f>
        <v>87</v>
      </c>
      <c r="V22" s="12">
        <f>[18]Novembro!$F$25</f>
        <v>88</v>
      </c>
      <c r="W22" s="12">
        <f>[18]Novembro!$F$26</f>
        <v>90</v>
      </c>
      <c r="X22" s="12">
        <f>[18]Novembro!$F$27</f>
        <v>93</v>
      </c>
      <c r="Y22" s="12">
        <f>[18]Novembro!$F$28</f>
        <v>92</v>
      </c>
      <c r="Z22" s="12">
        <f>[18]Novembro!$F$29</f>
        <v>85</v>
      </c>
      <c r="AA22" s="12" t="str">
        <f>[18]Novembro!$F$30</f>
        <v>*</v>
      </c>
      <c r="AB22" s="12">
        <f>[18]Novembro!$F$31</f>
        <v>85</v>
      </c>
      <c r="AC22" s="12">
        <f>[18]Novembro!$F$32</f>
        <v>82</v>
      </c>
      <c r="AD22" s="12">
        <f>[18]Novembro!$F$33</f>
        <v>86</v>
      </c>
      <c r="AE22" s="12">
        <f>[18]Novembro!$F$34</f>
        <v>86</v>
      </c>
      <c r="AF22" s="16">
        <f t="shared" si="10"/>
        <v>93</v>
      </c>
      <c r="AG22" s="95">
        <f t="shared" si="11"/>
        <v>87.551724137931032</v>
      </c>
      <c r="AK22" s="13" t="s">
        <v>47</v>
      </c>
    </row>
    <row r="23" spans="1:37" x14ac:dyDescent="0.2">
      <c r="A23" s="59" t="s">
        <v>7</v>
      </c>
      <c r="B23" s="12">
        <f>[19]Novembro!$F$5</f>
        <v>98</v>
      </c>
      <c r="C23" s="12">
        <f>[19]Novembro!$F$6</f>
        <v>98</v>
      </c>
      <c r="D23" s="12">
        <f>[19]Novembro!$F$7</f>
        <v>94</v>
      </c>
      <c r="E23" s="12">
        <f>[19]Novembro!$F$8</f>
        <v>93</v>
      </c>
      <c r="F23" s="12">
        <f>[19]Novembro!$F$9</f>
        <v>89</v>
      </c>
      <c r="G23" s="12">
        <f>[19]Novembro!$F$10</f>
        <v>83</v>
      </c>
      <c r="H23" s="12">
        <f>[19]Novembro!$F$11</f>
        <v>82</v>
      </c>
      <c r="I23" s="12">
        <f>[19]Novembro!$F$12</f>
        <v>83</v>
      </c>
      <c r="J23" s="12">
        <f>[19]Novembro!$F$13</f>
        <v>86</v>
      </c>
      <c r="K23" s="12">
        <f>[19]Novembro!$F$14</f>
        <v>95</v>
      </c>
      <c r="L23" s="12">
        <f>[19]Novembro!$F$15</f>
        <v>94</v>
      </c>
      <c r="M23" s="12">
        <f>[19]Novembro!$F$16</f>
        <v>83</v>
      </c>
      <c r="N23" s="12">
        <f>[19]Novembro!$F$17</f>
        <v>78</v>
      </c>
      <c r="O23" s="12">
        <f>[19]Novembro!$F$18</f>
        <v>94</v>
      </c>
      <c r="P23" s="12">
        <f>[19]Novembro!$F$19</f>
        <v>96</v>
      </c>
      <c r="Q23" s="12">
        <f>[19]Novembro!$F$20</f>
        <v>98</v>
      </c>
      <c r="R23" s="12">
        <f>[19]Novembro!$F$21</f>
        <v>95</v>
      </c>
      <c r="S23" s="12">
        <f>[19]Novembro!$F$22</f>
        <v>98</v>
      </c>
      <c r="T23" s="12">
        <f>[19]Novembro!$F$23</f>
        <v>96</v>
      </c>
      <c r="U23" s="12">
        <f>[19]Novembro!$F$24</f>
        <v>92</v>
      </c>
      <c r="V23" s="12">
        <f>[19]Novembro!$F$25</f>
        <v>86</v>
      </c>
      <c r="W23" s="12">
        <f>[19]Novembro!$F$26</f>
        <v>87</v>
      </c>
      <c r="X23" s="12">
        <f>[19]Novembro!$F$27</f>
        <v>98</v>
      </c>
      <c r="Y23" s="12">
        <f>[19]Novembro!$F$28</f>
        <v>96</v>
      </c>
      <c r="Z23" s="12">
        <f>[19]Novembro!$F$29</f>
        <v>95</v>
      </c>
      <c r="AA23" s="12">
        <f>[19]Novembro!$F$30</f>
        <v>87</v>
      </c>
      <c r="AB23" s="12">
        <f>[19]Novembro!$F$31</f>
        <v>65</v>
      </c>
      <c r="AC23" s="12">
        <f>[19]Novembro!$F$32</f>
        <v>92</v>
      </c>
      <c r="AD23" s="12">
        <f>[19]Novembro!$F$33</f>
        <v>96</v>
      </c>
      <c r="AE23" s="12">
        <f>[19]Novembro!$F$34</f>
        <v>96</v>
      </c>
      <c r="AF23" s="16">
        <f t="shared" si="10"/>
        <v>98</v>
      </c>
      <c r="AG23" s="95">
        <f t="shared" si="11"/>
        <v>90.766666666666666</v>
      </c>
      <c r="AI23" s="13" t="s">
        <v>47</v>
      </c>
    </row>
    <row r="24" spans="1:37" x14ac:dyDescent="0.2">
      <c r="A24" s="59" t="s">
        <v>169</v>
      </c>
      <c r="B24" s="12" t="str">
        <f>[20]Novembro!$F$5</f>
        <v>*</v>
      </c>
      <c r="C24" s="12" t="str">
        <f>[20]Novembro!$F$6</f>
        <v>*</v>
      </c>
      <c r="D24" s="12" t="str">
        <f>[20]Novembro!$F$7</f>
        <v>*</v>
      </c>
      <c r="E24" s="12" t="str">
        <f>[20]Novembro!$F$8</f>
        <v>*</v>
      </c>
      <c r="F24" s="12" t="str">
        <f>[20]Novembro!$F$9</f>
        <v>*</v>
      </c>
      <c r="G24" s="12" t="str">
        <f>[20]Novembro!$F$10</f>
        <v>*</v>
      </c>
      <c r="H24" s="12" t="str">
        <f>[20]Novembro!$F$11</f>
        <v>*</v>
      </c>
      <c r="I24" s="12" t="str">
        <f>[20]Novembro!$F$12</f>
        <v>*</v>
      </c>
      <c r="J24" s="12" t="str">
        <f>[20]Novembro!$F$13</f>
        <v>*</v>
      </c>
      <c r="K24" s="12" t="str">
        <f>[20]Novembro!$F$14</f>
        <v>*</v>
      </c>
      <c r="L24" s="12">
        <f>[20]Novembro!$F$15</f>
        <v>47</v>
      </c>
      <c r="M24" s="12">
        <f>[20]Novembro!$F$16</f>
        <v>57</v>
      </c>
      <c r="N24" s="12">
        <f>[20]Novembro!$F$17</f>
        <v>61</v>
      </c>
      <c r="O24" s="12">
        <f>[20]Novembro!$F$18</f>
        <v>67</v>
      </c>
      <c r="P24" s="12" t="str">
        <f>[20]Novembro!$F$19</f>
        <v>*</v>
      </c>
      <c r="Q24" s="12" t="str">
        <f>[20]Novembro!$F$20</f>
        <v>*</v>
      </c>
      <c r="R24" s="12" t="str">
        <f>[20]Novembro!$F$21</f>
        <v>*</v>
      </c>
      <c r="S24" s="12" t="str">
        <f>[20]Novembro!$F$22</f>
        <v>*</v>
      </c>
      <c r="T24" s="12" t="str">
        <f>[20]Novembro!$F$23</f>
        <v>*</v>
      </c>
      <c r="U24" s="12" t="str">
        <f>[20]Novembro!$F$24</f>
        <v>*</v>
      </c>
      <c r="V24" s="12" t="str">
        <f>[20]Novembro!$F$25</f>
        <v>*</v>
      </c>
      <c r="W24" s="12" t="str">
        <f>[20]Novembro!$F$26</f>
        <v>*</v>
      </c>
      <c r="X24" s="12" t="str">
        <f>[20]Novembro!$F$27</f>
        <v>*</v>
      </c>
      <c r="Y24" s="12" t="str">
        <f>[20]Novembro!$F$28</f>
        <v>*</v>
      </c>
      <c r="Z24" s="12" t="str">
        <f>[20]Novembro!$F$29</f>
        <v>*</v>
      </c>
      <c r="AA24" s="12" t="str">
        <f>[20]Novembro!$F$30</f>
        <v>*</v>
      </c>
      <c r="AB24" s="12" t="str">
        <f>[20]Novembro!$F$31</f>
        <v>*</v>
      </c>
      <c r="AC24" s="12" t="str">
        <f>[20]Novembro!$F$32</f>
        <v>*</v>
      </c>
      <c r="AD24" s="12" t="str">
        <f>[20]Novembro!$F$33</f>
        <v>*</v>
      </c>
      <c r="AE24" s="12" t="str">
        <f>[20]Novembro!$F$34</f>
        <v>*</v>
      </c>
      <c r="AF24" s="16">
        <f t="shared" si="8"/>
        <v>67</v>
      </c>
      <c r="AG24" s="95">
        <f t="shared" si="9"/>
        <v>58</v>
      </c>
    </row>
    <row r="25" spans="1:37" x14ac:dyDescent="0.2">
      <c r="A25" s="59" t="s">
        <v>170</v>
      </c>
      <c r="B25" s="12">
        <f>[21]Novembro!$F$5</f>
        <v>98</v>
      </c>
      <c r="C25" s="12">
        <f>[21]Novembro!$F$6</f>
        <v>98</v>
      </c>
      <c r="D25" s="12">
        <f>[21]Novembro!$F$7</f>
        <v>95</v>
      </c>
      <c r="E25" s="12">
        <f>[21]Novembro!$F$8</f>
        <v>95</v>
      </c>
      <c r="F25" s="12">
        <f>[21]Novembro!$F$9</f>
        <v>96</v>
      </c>
      <c r="G25" s="12">
        <f>[21]Novembro!$F$10</f>
        <v>83</v>
      </c>
      <c r="H25" s="12">
        <f>[21]Novembro!$F$11</f>
        <v>89</v>
      </c>
      <c r="I25" s="12">
        <f>[21]Novembro!$F$12</f>
        <v>90</v>
      </c>
      <c r="J25" s="12">
        <f>[21]Novembro!$F$13</f>
        <v>80</v>
      </c>
      <c r="K25" s="12">
        <f>[21]Novembro!$F$14</f>
        <v>95</v>
      </c>
      <c r="L25" s="12">
        <f>[21]Novembro!$F$15</f>
        <v>97</v>
      </c>
      <c r="M25" s="12">
        <f>[21]Novembro!$F$16</f>
        <v>78</v>
      </c>
      <c r="N25" s="12">
        <f>[21]Novembro!$F$17</f>
        <v>86</v>
      </c>
      <c r="O25" s="12">
        <f>[21]Novembro!$F$18</f>
        <v>97</v>
      </c>
      <c r="P25" s="12">
        <f>[21]Novembro!$F$19</f>
        <v>97</v>
      </c>
      <c r="Q25" s="12">
        <f>[21]Novembro!$F$20</f>
        <v>98</v>
      </c>
      <c r="R25" s="12">
        <f>[21]Novembro!$F$21</f>
        <v>96</v>
      </c>
      <c r="S25" s="12">
        <f>[21]Novembro!$F$22</f>
        <v>96</v>
      </c>
      <c r="T25" s="12">
        <f>[21]Novembro!$F$23</f>
        <v>97</v>
      </c>
      <c r="U25" s="12">
        <f>[21]Novembro!$F$24</f>
        <v>92</v>
      </c>
      <c r="V25" s="12">
        <f>[21]Novembro!$F$25</f>
        <v>96</v>
      </c>
      <c r="W25" s="12">
        <f>[21]Novembro!$F$26</f>
        <v>87</v>
      </c>
      <c r="X25" s="12">
        <f>[21]Novembro!$F$27</f>
        <v>97</v>
      </c>
      <c r="Y25" s="12">
        <f>[21]Novembro!$F$28</f>
        <v>97</v>
      </c>
      <c r="Z25" s="12">
        <f>[21]Novembro!$F$29</f>
        <v>97</v>
      </c>
      <c r="AA25" s="12">
        <f>[21]Novembro!$F$30</f>
        <v>95</v>
      </c>
      <c r="AB25" s="12">
        <f>[21]Novembro!$F$31</f>
        <v>79</v>
      </c>
      <c r="AC25" s="12">
        <f>[21]Novembro!$F$32</f>
        <v>85</v>
      </c>
      <c r="AD25" s="12">
        <f>[21]Novembro!$F$33</f>
        <v>96</v>
      </c>
      <c r="AE25" s="12">
        <f>[21]Novembro!$F$34</f>
        <v>97</v>
      </c>
      <c r="AF25" s="16">
        <f t="shared" si="8"/>
        <v>98</v>
      </c>
      <c r="AG25" s="95">
        <f t="shared" si="9"/>
        <v>92.63333333333334</v>
      </c>
      <c r="AH25" s="13" t="s">
        <v>47</v>
      </c>
    </row>
    <row r="26" spans="1:37" x14ac:dyDescent="0.2">
      <c r="A26" s="59" t="s">
        <v>171</v>
      </c>
      <c r="B26" s="12" t="str">
        <f>[22]Novembro!$F$5</f>
        <v>*</v>
      </c>
      <c r="C26" s="12" t="str">
        <f>[22]Novembro!$F$6</f>
        <v>*</v>
      </c>
      <c r="D26" s="12" t="str">
        <f>[22]Novembro!$F$7</f>
        <v>*</v>
      </c>
      <c r="E26" s="12" t="str">
        <f>[22]Novembro!$F$8</f>
        <v>*</v>
      </c>
      <c r="F26" s="12" t="str">
        <f>[22]Novembro!$F$9</f>
        <v>*</v>
      </c>
      <c r="G26" s="12" t="str">
        <f>[22]Novembro!$F$10</f>
        <v>*</v>
      </c>
      <c r="H26" s="12" t="str">
        <f>[22]Novembro!$F$11</f>
        <v>*</v>
      </c>
      <c r="I26" s="12" t="str">
        <f>[22]Novembro!$F$12</f>
        <v>*</v>
      </c>
      <c r="J26" s="12" t="str">
        <f>[22]Novembro!$F$13</f>
        <v>*</v>
      </c>
      <c r="K26" s="12" t="str">
        <f>[22]Novembro!$F$14</f>
        <v>*</v>
      </c>
      <c r="L26" s="12" t="str">
        <f>[22]Novembro!$F$15</f>
        <v>*</v>
      </c>
      <c r="M26" s="12" t="str">
        <f>[22]Novembro!$F$16</f>
        <v>*</v>
      </c>
      <c r="N26" s="12" t="str">
        <f>[22]Novembro!$F$17</f>
        <v>*</v>
      </c>
      <c r="O26" s="12" t="str">
        <f>[22]Novembro!$F$18</f>
        <v>*</v>
      </c>
      <c r="P26" s="12" t="str">
        <f>[22]Novembro!$F$19</f>
        <v>*</v>
      </c>
      <c r="Q26" s="12" t="str">
        <f>[22]Novembro!$F$20</f>
        <v>*</v>
      </c>
      <c r="R26" s="12" t="str">
        <f>[22]Novembro!$F$21</f>
        <v>*</v>
      </c>
      <c r="S26" s="12" t="str">
        <f>[22]Novembro!$F$22</f>
        <v>*</v>
      </c>
      <c r="T26" s="12" t="str">
        <f>[22]Novembro!$F$23</f>
        <v>*</v>
      </c>
      <c r="U26" s="12" t="str">
        <f>[22]Novembro!$F$24</f>
        <v>*</v>
      </c>
      <c r="V26" s="12" t="str">
        <f>[22]Novembro!$F$25</f>
        <v>*</v>
      </c>
      <c r="W26" s="12" t="str">
        <f>[22]Novembro!$F$26</f>
        <v>*</v>
      </c>
      <c r="X26" s="12" t="str">
        <f>[22]Novembro!$F$27</f>
        <v>*</v>
      </c>
      <c r="Y26" s="12" t="str">
        <f>[22]Novembro!$F$28</f>
        <v>*</v>
      </c>
      <c r="Z26" s="12" t="str">
        <f>[22]Novembro!$F$29</f>
        <v>*</v>
      </c>
      <c r="AA26" s="12" t="str">
        <f>[22]Novembro!$F$30</f>
        <v>*</v>
      </c>
      <c r="AB26" s="12" t="str">
        <f>[22]Novembro!$F$31</f>
        <v>*</v>
      </c>
      <c r="AC26" s="12" t="str">
        <f>[22]Novembro!$F$32</f>
        <v>*</v>
      </c>
      <c r="AD26" s="12" t="str">
        <f>[22]Novembro!$F$33</f>
        <v>*</v>
      </c>
      <c r="AE26" s="12" t="str">
        <f>[22]Novembro!$F$34</f>
        <v>*</v>
      </c>
      <c r="AF26" s="16" t="s">
        <v>227</v>
      </c>
      <c r="AG26" s="95" t="s">
        <v>227</v>
      </c>
    </row>
    <row r="27" spans="1:37" x14ac:dyDescent="0.2">
      <c r="A27" s="59" t="s">
        <v>8</v>
      </c>
      <c r="B27" s="12">
        <f>[23]Novembro!$F$5</f>
        <v>100</v>
      </c>
      <c r="C27" s="12">
        <f>[23]Novembro!$F$6</f>
        <v>100</v>
      </c>
      <c r="D27" s="12">
        <f>[23]Novembro!$F$7</f>
        <v>89</v>
      </c>
      <c r="E27" s="12">
        <f>[23]Novembro!$F$8</f>
        <v>94</v>
      </c>
      <c r="F27" s="12">
        <f>[23]Novembro!$F$9</f>
        <v>100</v>
      </c>
      <c r="G27" s="12">
        <f>[23]Novembro!$F$10</f>
        <v>86</v>
      </c>
      <c r="H27" s="12">
        <f>[23]Novembro!$F$11</f>
        <v>81</v>
      </c>
      <c r="I27" s="12">
        <f>[23]Novembro!$F$12</f>
        <v>83</v>
      </c>
      <c r="J27" s="12">
        <f>[23]Novembro!$F$13</f>
        <v>83</v>
      </c>
      <c r="K27" s="12">
        <f>[23]Novembro!$F$14</f>
        <v>91</v>
      </c>
      <c r="L27" s="12">
        <f>[23]Novembro!$F$15</f>
        <v>97</v>
      </c>
      <c r="M27" s="12">
        <f>[23]Novembro!$F$16</f>
        <v>80</v>
      </c>
      <c r="N27" s="12">
        <f>[23]Novembro!$F$17</f>
        <v>80</v>
      </c>
      <c r="O27" s="12">
        <f>[23]Novembro!$F$18</f>
        <v>94</v>
      </c>
      <c r="P27" s="12">
        <f>[23]Novembro!$F$19</f>
        <v>99</v>
      </c>
      <c r="Q27" s="12">
        <f>[23]Novembro!$F$20</f>
        <v>94</v>
      </c>
      <c r="R27" s="12">
        <f>[23]Novembro!$F$21</f>
        <v>100</v>
      </c>
      <c r="S27" s="12">
        <f>[23]Novembro!$F$22</f>
        <v>99</v>
      </c>
      <c r="T27" s="12">
        <f>[23]Novembro!$F$23</f>
        <v>98</v>
      </c>
      <c r="U27" s="12">
        <f>[23]Novembro!$F$24</f>
        <v>93</v>
      </c>
      <c r="V27" s="12">
        <f>[23]Novembro!$F$25</f>
        <v>87</v>
      </c>
      <c r="W27" s="12">
        <f>[23]Novembro!$F$26</f>
        <v>87</v>
      </c>
      <c r="X27" s="12">
        <f>[23]Novembro!$F$27</f>
        <v>96</v>
      </c>
      <c r="Y27" s="12">
        <f>[23]Novembro!$F$28</f>
        <v>97</v>
      </c>
      <c r="Z27" s="12">
        <f>[23]Novembro!$F$29</f>
        <v>97</v>
      </c>
      <c r="AA27" s="12">
        <f>[23]Novembro!$F$30</f>
        <v>93</v>
      </c>
      <c r="AB27" s="12">
        <f>[23]Novembro!$F$31</f>
        <v>82</v>
      </c>
      <c r="AC27" s="12">
        <f>[23]Novembro!$F$32</f>
        <v>85</v>
      </c>
      <c r="AD27" s="12">
        <f>[23]Novembro!$F$33</f>
        <v>100</v>
      </c>
      <c r="AE27" s="12">
        <f>[23]Novembro!$F$34</f>
        <v>100</v>
      </c>
      <c r="AF27" s="16">
        <f t="shared" ref="AF27:AF30" si="12">MAX(B27:AE27)</f>
        <v>100</v>
      </c>
      <c r="AG27" s="95">
        <f t="shared" ref="AG27:AG30" si="13">AVERAGE(B27:AE27)</f>
        <v>92.166666666666671</v>
      </c>
      <c r="AI27" s="13" t="s">
        <v>47</v>
      </c>
    </row>
    <row r="28" spans="1:37" x14ac:dyDescent="0.2">
      <c r="A28" s="59" t="s">
        <v>9</v>
      </c>
      <c r="B28" s="12">
        <f>[24]Novembro!$F$5</f>
        <v>97</v>
      </c>
      <c r="C28" s="12">
        <f>[24]Novembro!$F$6</f>
        <v>99</v>
      </c>
      <c r="D28" s="12">
        <f>[24]Novembro!$F$7</f>
        <v>87</v>
      </c>
      <c r="E28" s="12">
        <f>[24]Novembro!$F$8</f>
        <v>90</v>
      </c>
      <c r="F28" s="12">
        <f>[24]Novembro!$F$9</f>
        <v>87</v>
      </c>
      <c r="G28" s="12">
        <f>[24]Novembro!$F$10</f>
        <v>84</v>
      </c>
      <c r="H28" s="12">
        <f>[24]Novembro!$F$11</f>
        <v>81</v>
      </c>
      <c r="I28" s="12">
        <f>[24]Novembro!$F$12</f>
        <v>80</v>
      </c>
      <c r="J28" s="12">
        <f>[24]Novembro!$F$13</f>
        <v>86</v>
      </c>
      <c r="K28" s="12">
        <f>[24]Novembro!$F$14</f>
        <v>94</v>
      </c>
      <c r="L28" s="12">
        <f>[24]Novembro!$F$15</f>
        <v>91</v>
      </c>
      <c r="M28" s="12">
        <f>[24]Novembro!$F$16</f>
        <v>77</v>
      </c>
      <c r="N28" s="12">
        <f>[24]Novembro!$F$17</f>
        <v>68</v>
      </c>
      <c r="O28" s="12">
        <f>[24]Novembro!$F$18</f>
        <v>91</v>
      </c>
      <c r="P28" s="12">
        <f>[24]Novembro!$F$19</f>
        <v>93</v>
      </c>
      <c r="Q28" s="12">
        <f>[24]Novembro!$F$20</f>
        <v>96</v>
      </c>
      <c r="R28" s="12">
        <f>[24]Novembro!$F$21</f>
        <v>93</v>
      </c>
      <c r="S28" s="12">
        <f>[24]Novembro!$F$22</f>
        <v>96</v>
      </c>
      <c r="T28" s="12">
        <f>[24]Novembro!$F$23</f>
        <v>95</v>
      </c>
      <c r="U28" s="12">
        <f>[24]Novembro!$F$24</f>
        <v>89</v>
      </c>
      <c r="V28" s="12">
        <f>[24]Novembro!$F$25</f>
        <v>84</v>
      </c>
      <c r="W28" s="12">
        <f>[24]Novembro!$F$26</f>
        <v>87</v>
      </c>
      <c r="X28" s="12">
        <f>[24]Novembro!$F$27</f>
        <v>96</v>
      </c>
      <c r="Y28" s="12">
        <f>[24]Novembro!$F$28</f>
        <v>96</v>
      </c>
      <c r="Z28" s="12">
        <f>[24]Novembro!$F$29</f>
        <v>88</v>
      </c>
      <c r="AA28" s="12">
        <f>[24]Novembro!$F$30</f>
        <v>88</v>
      </c>
      <c r="AB28" s="12">
        <f>[24]Novembro!$F$31</f>
        <v>78</v>
      </c>
      <c r="AC28" s="12">
        <f>[24]Novembro!$F$32</f>
        <v>83</v>
      </c>
      <c r="AD28" s="12">
        <f>[24]Novembro!$F$33</f>
        <v>93</v>
      </c>
      <c r="AE28" s="12">
        <f>[24]Novembro!$F$34</f>
        <v>95</v>
      </c>
      <c r="AF28" s="16">
        <f t="shared" si="12"/>
        <v>99</v>
      </c>
      <c r="AG28" s="95">
        <f t="shared" si="13"/>
        <v>88.733333333333334</v>
      </c>
      <c r="AI28" s="13" t="s">
        <v>47</v>
      </c>
    </row>
    <row r="29" spans="1:37" x14ac:dyDescent="0.2">
      <c r="A29" s="59" t="s">
        <v>42</v>
      </c>
      <c r="B29" s="12">
        <f>[25]Novembro!$F$5</f>
        <v>94</v>
      </c>
      <c r="C29" s="12">
        <f>[25]Novembro!$F$6</f>
        <v>96</v>
      </c>
      <c r="D29" s="12">
        <f>[25]Novembro!$F$7</f>
        <v>100</v>
      </c>
      <c r="E29" s="12">
        <f>[25]Novembro!$F$8</f>
        <v>95</v>
      </c>
      <c r="F29" s="12">
        <f>[25]Novembro!$F$9</f>
        <v>100</v>
      </c>
      <c r="G29" s="12">
        <f>[25]Novembro!$F$10</f>
        <v>100</v>
      </c>
      <c r="H29" s="12">
        <f>[25]Novembro!$F$11</f>
        <v>100</v>
      </c>
      <c r="I29" s="12">
        <f>[25]Novembro!$F$12</f>
        <v>89</v>
      </c>
      <c r="J29" s="12">
        <f>[25]Novembro!$F$13</f>
        <v>79</v>
      </c>
      <c r="K29" s="12">
        <f>[25]Novembro!$F$14</f>
        <v>100</v>
      </c>
      <c r="L29" s="12">
        <f>[25]Novembro!$F$15</f>
        <v>90</v>
      </c>
      <c r="M29" s="12">
        <f>[25]Novembro!$F$16</f>
        <v>100</v>
      </c>
      <c r="N29" s="12">
        <f>[25]Novembro!$F$17</f>
        <v>88</v>
      </c>
      <c r="O29" s="12">
        <f>[25]Novembro!$F$18</f>
        <v>100</v>
      </c>
      <c r="P29" s="12">
        <f>[25]Novembro!$F$19</f>
        <v>95</v>
      </c>
      <c r="Q29" s="12">
        <f>[25]Novembro!$F$20</f>
        <v>100</v>
      </c>
      <c r="R29" s="12">
        <f>[25]Novembro!$F$21</f>
        <v>100</v>
      </c>
      <c r="S29" s="12">
        <f>[25]Novembro!$F$22</f>
        <v>100</v>
      </c>
      <c r="T29" s="12">
        <f>[25]Novembro!$F$23</f>
        <v>94</v>
      </c>
      <c r="U29" s="12">
        <f>[25]Novembro!$F$24</f>
        <v>94</v>
      </c>
      <c r="V29" s="12">
        <f>[25]Novembro!$F$25</f>
        <v>95</v>
      </c>
      <c r="W29" s="12">
        <f>[25]Novembro!$F$26</f>
        <v>88</v>
      </c>
      <c r="X29" s="12">
        <f>[25]Novembro!$F$27</f>
        <v>100</v>
      </c>
      <c r="Y29" s="12">
        <f>[25]Novembro!$F$28</f>
        <v>93</v>
      </c>
      <c r="Z29" s="12">
        <f>[25]Novembro!$F$29</f>
        <v>100</v>
      </c>
      <c r="AA29" s="12">
        <f>[25]Novembro!$F$30</f>
        <v>100</v>
      </c>
      <c r="AB29" s="12">
        <f>[25]Novembro!$F$31</f>
        <v>78</v>
      </c>
      <c r="AC29" s="12">
        <f>[25]Novembro!$F$32</f>
        <v>100</v>
      </c>
      <c r="AD29" s="12">
        <f>[25]Novembro!$F$33</f>
        <v>91</v>
      </c>
      <c r="AE29" s="12">
        <f>[25]Novembro!$F$34</f>
        <v>100</v>
      </c>
      <c r="AF29" s="16">
        <f t="shared" si="12"/>
        <v>100</v>
      </c>
      <c r="AG29" s="95">
        <f t="shared" si="13"/>
        <v>95.3</v>
      </c>
      <c r="AJ29" s="13" t="s">
        <v>47</v>
      </c>
    </row>
    <row r="30" spans="1:37" x14ac:dyDescent="0.2">
      <c r="A30" s="59" t="s">
        <v>10</v>
      </c>
      <c r="B30" s="12">
        <f>[26]Novembro!$F$5</f>
        <v>99</v>
      </c>
      <c r="C30" s="12">
        <f>[26]Novembro!$F$6</f>
        <v>98</v>
      </c>
      <c r="D30" s="12">
        <f>[26]Novembro!$F$7</f>
        <v>93</v>
      </c>
      <c r="E30" s="12">
        <f>[26]Novembro!$F$8</f>
        <v>89</v>
      </c>
      <c r="F30" s="12">
        <f>[26]Novembro!$F$9</f>
        <v>95</v>
      </c>
      <c r="G30" s="12">
        <f>[26]Novembro!$F$10</f>
        <v>84</v>
      </c>
      <c r="H30" s="12">
        <f>[26]Novembro!$F$11</f>
        <v>85</v>
      </c>
      <c r="I30" s="12">
        <f>[26]Novembro!$F$12</f>
        <v>83</v>
      </c>
      <c r="J30" s="12">
        <f>[26]Novembro!$F$13</f>
        <v>89</v>
      </c>
      <c r="K30" s="12">
        <f>[26]Novembro!$F$14</f>
        <v>96</v>
      </c>
      <c r="L30" s="12">
        <f>[26]Novembro!$F$15</f>
        <v>93</v>
      </c>
      <c r="M30" s="12">
        <f>[26]Novembro!$F$16</f>
        <v>81</v>
      </c>
      <c r="N30" s="12">
        <f>[26]Novembro!$F$17</f>
        <v>77</v>
      </c>
      <c r="O30" s="12">
        <f>[26]Novembro!$F$18</f>
        <v>96</v>
      </c>
      <c r="P30" s="12">
        <f>[26]Novembro!$F$19</f>
        <v>94</v>
      </c>
      <c r="Q30" s="12">
        <f>[26]Novembro!$F$20</f>
        <v>98</v>
      </c>
      <c r="R30" s="12">
        <f>[26]Novembro!$F$21</f>
        <v>95</v>
      </c>
      <c r="S30" s="12">
        <f>[26]Novembro!$F$22</f>
        <v>98</v>
      </c>
      <c r="T30" s="12">
        <f>[26]Novembro!$F$23</f>
        <v>97</v>
      </c>
      <c r="U30" s="12">
        <f>[26]Novembro!$F$24</f>
        <v>93</v>
      </c>
      <c r="V30" s="12">
        <f>[26]Novembro!$F$25</f>
        <v>86</v>
      </c>
      <c r="W30" s="12">
        <f>[26]Novembro!$F$26</f>
        <v>87</v>
      </c>
      <c r="X30" s="12">
        <f>[26]Novembro!$F$27</f>
        <v>98</v>
      </c>
      <c r="Y30" s="12">
        <f>[26]Novembro!$F$28</f>
        <v>96</v>
      </c>
      <c r="Z30" s="12">
        <f>[26]Novembro!$F$29</f>
        <v>96</v>
      </c>
      <c r="AA30" s="12">
        <f>[26]Novembro!$F$30</f>
        <v>94</v>
      </c>
      <c r="AB30" s="12">
        <f>[26]Novembro!$F$31</f>
        <v>84</v>
      </c>
      <c r="AC30" s="12">
        <f>[26]Novembro!$F$32</f>
        <v>83</v>
      </c>
      <c r="AD30" s="12">
        <f>[26]Novembro!$F$33</f>
        <v>97</v>
      </c>
      <c r="AE30" s="12">
        <f>[26]Novembro!$F$34</f>
        <v>98</v>
      </c>
      <c r="AF30" s="16">
        <f t="shared" si="12"/>
        <v>99</v>
      </c>
      <c r="AG30" s="95">
        <f t="shared" si="13"/>
        <v>91.733333333333334</v>
      </c>
    </row>
    <row r="31" spans="1:37" x14ac:dyDescent="0.2">
      <c r="A31" s="59" t="s">
        <v>172</v>
      </c>
      <c r="B31" s="12">
        <f>[27]Novembro!$F$5</f>
        <v>99</v>
      </c>
      <c r="C31" s="12">
        <f>[27]Novembro!$F$6</f>
        <v>99</v>
      </c>
      <c r="D31" s="12">
        <f>[27]Novembro!$F$7</f>
        <v>96</v>
      </c>
      <c r="E31" s="12">
        <f>[27]Novembro!$F$8</f>
        <v>93</v>
      </c>
      <c r="F31" s="12">
        <f>[27]Novembro!$F$9</f>
        <v>93</v>
      </c>
      <c r="G31" s="12">
        <f>[27]Novembro!$F$10</f>
        <v>86</v>
      </c>
      <c r="H31" s="12">
        <f>[27]Novembro!$F$11</f>
        <v>82</v>
      </c>
      <c r="I31" s="12">
        <f>[27]Novembro!$F$12</f>
        <v>86</v>
      </c>
      <c r="J31" s="12">
        <f>[27]Novembro!$F$13</f>
        <v>92</v>
      </c>
      <c r="K31" s="12">
        <f>[27]Novembro!$F$14</f>
        <v>98</v>
      </c>
      <c r="L31" s="12">
        <f>[27]Novembro!$F$15</f>
        <v>98</v>
      </c>
      <c r="M31" s="12">
        <f>[27]Novembro!$F$16</f>
        <v>89</v>
      </c>
      <c r="N31" s="12">
        <f>[27]Novembro!$F$17</f>
        <v>98</v>
      </c>
      <c r="O31" s="12">
        <f>[27]Novembro!$F$18</f>
        <v>98</v>
      </c>
      <c r="P31" s="12">
        <f>[27]Novembro!$F$19</f>
        <v>98</v>
      </c>
      <c r="Q31" s="12">
        <f>[27]Novembro!$F$20</f>
        <v>98</v>
      </c>
      <c r="R31" s="12">
        <f>[27]Novembro!$F$21</f>
        <v>98</v>
      </c>
      <c r="S31" s="12">
        <f>[27]Novembro!$F$22</f>
        <v>98</v>
      </c>
      <c r="T31" s="12">
        <f>[27]Novembro!$F$23</f>
        <v>98</v>
      </c>
      <c r="U31" s="12">
        <f>[27]Novembro!$F$24</f>
        <v>95</v>
      </c>
      <c r="V31" s="12">
        <f>[27]Novembro!$F$25</f>
        <v>92</v>
      </c>
      <c r="W31" s="12">
        <f>[27]Novembro!$F$26</f>
        <v>91</v>
      </c>
      <c r="X31" s="12">
        <f>[27]Novembro!$F$27</f>
        <v>98</v>
      </c>
      <c r="Y31" s="12">
        <f>[27]Novembro!$F$28</f>
        <v>98</v>
      </c>
      <c r="Z31" s="12">
        <f>[27]Novembro!$F$29</f>
        <v>96</v>
      </c>
      <c r="AA31" s="12">
        <f>[27]Novembro!$F$30</f>
        <v>93</v>
      </c>
      <c r="AB31" s="12">
        <f>[27]Novembro!$F$31</f>
        <v>90</v>
      </c>
      <c r="AC31" s="12">
        <f>[27]Novembro!$F$32</f>
        <v>97</v>
      </c>
      <c r="AD31" s="12">
        <f>[27]Novembro!$F$33</f>
        <v>98</v>
      </c>
      <c r="AE31" s="12">
        <f>[27]Novembro!$F$34</f>
        <v>99</v>
      </c>
      <c r="AF31" s="16">
        <f t="shared" si="8"/>
        <v>99</v>
      </c>
      <c r="AG31" s="95">
        <f t="shared" si="9"/>
        <v>94.8</v>
      </c>
      <c r="AH31" s="13" t="s">
        <v>47</v>
      </c>
    </row>
    <row r="32" spans="1:37" x14ac:dyDescent="0.2">
      <c r="A32" s="59" t="s">
        <v>11</v>
      </c>
      <c r="B32" s="12">
        <f>[28]Novembro!$F$5</f>
        <v>95</v>
      </c>
      <c r="C32" s="12">
        <f>[28]Novembro!$F$6</f>
        <v>96</v>
      </c>
      <c r="D32" s="12">
        <f>[28]Novembro!$F$7</f>
        <v>94</v>
      </c>
      <c r="E32" s="12">
        <f>[28]Novembro!$F$8</f>
        <v>94</v>
      </c>
      <c r="F32" s="12">
        <f>[28]Novembro!$F$9</f>
        <v>95</v>
      </c>
      <c r="G32" s="12">
        <f>[28]Novembro!$F$10</f>
        <v>92</v>
      </c>
      <c r="H32" s="12">
        <f>[28]Novembro!$F$11</f>
        <v>73</v>
      </c>
      <c r="I32" s="12">
        <f>[28]Novembro!$F$12</f>
        <v>87</v>
      </c>
      <c r="J32" s="12">
        <f>[28]Novembro!$F$13</f>
        <v>84</v>
      </c>
      <c r="K32" s="12">
        <f>[28]Novembro!$F$14</f>
        <v>93</v>
      </c>
      <c r="L32" s="12">
        <f>[28]Novembro!$F$15</f>
        <v>94</v>
      </c>
      <c r="M32" s="12">
        <f>[28]Novembro!$F$16</f>
        <v>90</v>
      </c>
      <c r="N32" s="12">
        <f>[28]Novembro!$F$17</f>
        <v>92</v>
      </c>
      <c r="O32" s="12">
        <f>[28]Novembro!$F$18</f>
        <v>92</v>
      </c>
      <c r="P32" s="12">
        <f>[28]Novembro!$F$19</f>
        <v>94</v>
      </c>
      <c r="Q32" s="12">
        <f>[28]Novembro!$F$20</f>
        <v>95</v>
      </c>
      <c r="R32" s="12">
        <f>[28]Novembro!$F$21</f>
        <v>93</v>
      </c>
      <c r="S32" s="12">
        <f>[28]Novembro!$F$22</f>
        <v>94</v>
      </c>
      <c r="T32" s="12">
        <f>[28]Novembro!$F$23</f>
        <v>94</v>
      </c>
      <c r="U32" s="12">
        <f>[28]Novembro!$F$24</f>
        <v>92</v>
      </c>
      <c r="V32" s="12">
        <f>[28]Novembro!$F$25</f>
        <v>92</v>
      </c>
      <c r="W32" s="12">
        <f>[28]Novembro!$F$26</f>
        <v>92</v>
      </c>
      <c r="X32" s="12">
        <f>[28]Novembro!$F$27</f>
        <v>95</v>
      </c>
      <c r="Y32" s="12">
        <f>[28]Novembro!$F$28</f>
        <v>95</v>
      </c>
      <c r="Z32" s="12">
        <f>[28]Novembro!$F$29</f>
        <v>92</v>
      </c>
      <c r="AA32" s="12">
        <f>[28]Novembro!$F$30</f>
        <v>94</v>
      </c>
      <c r="AB32" s="12">
        <f>[28]Novembro!$F$31</f>
        <v>88</v>
      </c>
      <c r="AC32" s="12">
        <f>[28]Novembro!$F$32</f>
        <v>89</v>
      </c>
      <c r="AD32" s="12">
        <f>[28]Novembro!$F$33</f>
        <v>92</v>
      </c>
      <c r="AE32" s="12">
        <f>[28]Novembro!$F$34</f>
        <v>92</v>
      </c>
      <c r="AF32" s="16">
        <f t="shared" si="8"/>
        <v>96</v>
      </c>
      <c r="AG32" s="95">
        <f t="shared" si="9"/>
        <v>91.8</v>
      </c>
      <c r="AJ32" t="s">
        <v>47</v>
      </c>
    </row>
    <row r="33" spans="1:36" s="5" customFormat="1" x14ac:dyDescent="0.2">
      <c r="A33" s="59" t="s">
        <v>12</v>
      </c>
      <c r="B33" s="12">
        <f>[29]Novembro!$F$5</f>
        <v>93</v>
      </c>
      <c r="C33" s="12">
        <f>[29]Novembro!$F$6</f>
        <v>95</v>
      </c>
      <c r="D33" s="12">
        <f>[29]Novembro!$F$7</f>
        <v>90</v>
      </c>
      <c r="E33" s="12">
        <f>[29]Novembro!$F$8</f>
        <v>90</v>
      </c>
      <c r="F33" s="12">
        <f>[29]Novembro!$F$9</f>
        <v>94</v>
      </c>
      <c r="G33" s="12">
        <f>[29]Novembro!$F$10</f>
        <v>91</v>
      </c>
      <c r="H33" s="12">
        <f>[29]Novembro!$F$11</f>
        <v>85</v>
      </c>
      <c r="I33" s="12">
        <f>[29]Novembro!$F$12</f>
        <v>77</v>
      </c>
      <c r="J33" s="12">
        <f>[29]Novembro!$F$13</f>
        <v>77</v>
      </c>
      <c r="K33" s="12">
        <f>[29]Novembro!$F$14</f>
        <v>80</v>
      </c>
      <c r="L33" s="12">
        <f>[29]Novembro!$F$15</f>
        <v>85</v>
      </c>
      <c r="M33" s="12">
        <f>[29]Novembro!$F$16</f>
        <v>82</v>
      </c>
      <c r="N33" s="12">
        <f>[29]Novembro!$F$17</f>
        <v>85</v>
      </c>
      <c r="O33" s="12">
        <f>[29]Novembro!$F$18</f>
        <v>90</v>
      </c>
      <c r="P33" s="12">
        <f>[29]Novembro!$F$19</f>
        <v>94</v>
      </c>
      <c r="Q33" s="12">
        <f>[29]Novembro!$F$20</f>
        <v>91</v>
      </c>
      <c r="R33" s="12">
        <f>[29]Novembro!$F$21</f>
        <v>89</v>
      </c>
      <c r="S33" s="12">
        <f>[29]Novembro!$F$22</f>
        <v>92</v>
      </c>
      <c r="T33" s="12">
        <f>[29]Novembro!$F$23</f>
        <v>87</v>
      </c>
      <c r="U33" s="12">
        <f>[29]Novembro!$F$24</f>
        <v>92</v>
      </c>
      <c r="V33" s="12">
        <f>[29]Novembro!$F$25</f>
        <v>87</v>
      </c>
      <c r="W33" s="12">
        <f>[29]Novembro!$F$26</f>
        <v>92</v>
      </c>
      <c r="X33" s="12">
        <f>[29]Novembro!$F$27</f>
        <v>94</v>
      </c>
      <c r="Y33" s="12">
        <f>[29]Novembro!$F$28</f>
        <v>88</v>
      </c>
      <c r="Z33" s="12">
        <f>[29]Novembro!$F$29</f>
        <v>87</v>
      </c>
      <c r="AA33" s="12">
        <f>[29]Novembro!$F$30</f>
        <v>88</v>
      </c>
      <c r="AB33" s="12">
        <f>[29]Novembro!$F$31</f>
        <v>79</v>
      </c>
      <c r="AC33" s="12">
        <f>[29]Novembro!$F$32</f>
        <v>86</v>
      </c>
      <c r="AD33" s="12">
        <f>[29]Novembro!$F$33</f>
        <v>93</v>
      </c>
      <c r="AE33" s="12">
        <f>[29]Novembro!$F$34</f>
        <v>93</v>
      </c>
      <c r="AF33" s="16">
        <f t="shared" si="8"/>
        <v>95</v>
      </c>
      <c r="AG33" s="95">
        <f t="shared" si="9"/>
        <v>88.2</v>
      </c>
    </row>
    <row r="34" spans="1:36" x14ac:dyDescent="0.2">
      <c r="A34" s="59" t="s">
        <v>13</v>
      </c>
      <c r="B34" s="12">
        <f>[30]Novembro!$F$5</f>
        <v>95</v>
      </c>
      <c r="C34" s="12">
        <f>[30]Novembro!$F$6</f>
        <v>95</v>
      </c>
      <c r="D34" s="12">
        <f>[30]Novembro!$F$7</f>
        <v>93</v>
      </c>
      <c r="E34" s="12">
        <f>[30]Novembro!$F$8</f>
        <v>94</v>
      </c>
      <c r="F34" s="12">
        <f>[30]Novembro!$F$9</f>
        <v>95</v>
      </c>
      <c r="G34" s="12">
        <f>[30]Novembro!$F$10</f>
        <v>96</v>
      </c>
      <c r="H34" s="12">
        <f>[30]Novembro!$F$11</f>
        <v>96</v>
      </c>
      <c r="I34" s="12">
        <f>[30]Novembro!$F$12</f>
        <v>96</v>
      </c>
      <c r="J34" s="12">
        <f>[30]Novembro!$F$13</f>
        <v>93</v>
      </c>
      <c r="K34" s="12">
        <f>[30]Novembro!$F$14</f>
        <v>96</v>
      </c>
      <c r="L34" s="12">
        <f>[30]Novembro!$F$15</f>
        <v>93</v>
      </c>
      <c r="M34" s="12">
        <f>[30]Novembro!$F$16</f>
        <v>93</v>
      </c>
      <c r="N34" s="12">
        <f>[30]Novembro!$F$17</f>
        <v>94</v>
      </c>
      <c r="O34" s="12">
        <f>[30]Novembro!$F$18</f>
        <v>95</v>
      </c>
      <c r="P34" s="12">
        <f>[30]Novembro!$F$19</f>
        <v>96</v>
      </c>
      <c r="Q34" s="12">
        <f>[30]Novembro!$F$20</f>
        <v>95</v>
      </c>
      <c r="R34" s="12">
        <f>[30]Novembro!$F$21</f>
        <v>95</v>
      </c>
      <c r="S34" s="12">
        <f>[30]Novembro!$F$22</f>
        <v>95</v>
      </c>
      <c r="T34" s="12">
        <f>[30]Novembro!$F$23</f>
        <v>95</v>
      </c>
      <c r="U34" s="12">
        <f>[30]Novembro!$F$24</f>
        <v>95</v>
      </c>
      <c r="V34" s="12">
        <f>[30]Novembro!$F$25</f>
        <v>95</v>
      </c>
      <c r="W34" s="12">
        <f>[30]Novembro!$F$26</f>
        <v>94</v>
      </c>
      <c r="X34" s="12">
        <f>[30]Novembro!$F$27</f>
        <v>96</v>
      </c>
      <c r="Y34" s="12">
        <f>[30]Novembro!$F$28</f>
        <v>95</v>
      </c>
      <c r="Z34" s="12">
        <f>[30]Novembro!$F$29</f>
        <v>95</v>
      </c>
      <c r="AA34" s="12">
        <f>[30]Novembro!$F$30</f>
        <v>95</v>
      </c>
      <c r="AB34" s="12">
        <f>[30]Novembro!$F$31</f>
        <v>94</v>
      </c>
      <c r="AC34" s="12">
        <f>[30]Novembro!$F$32</f>
        <v>94</v>
      </c>
      <c r="AD34" s="12">
        <f>[30]Novembro!$F$33</f>
        <v>95</v>
      </c>
      <c r="AE34" s="12">
        <f>[30]Novembro!$F$34</f>
        <v>94</v>
      </c>
      <c r="AF34" s="16">
        <f t="shared" si="8"/>
        <v>96</v>
      </c>
      <c r="AG34" s="95">
        <f t="shared" si="9"/>
        <v>94.733333333333334</v>
      </c>
      <c r="AI34" t="s">
        <v>47</v>
      </c>
    </row>
    <row r="35" spans="1:36" x14ac:dyDescent="0.2">
      <c r="A35" s="59" t="s">
        <v>173</v>
      </c>
      <c r="B35" s="12">
        <f>[31]Novembro!$F$5</f>
        <v>86</v>
      </c>
      <c r="C35" s="12">
        <f>[31]Novembro!$F$6</f>
        <v>88</v>
      </c>
      <c r="D35" s="12">
        <f>[31]Novembro!$F$7</f>
        <v>83</v>
      </c>
      <c r="E35" s="12">
        <f>[31]Novembro!$F$8</f>
        <v>84</v>
      </c>
      <c r="F35" s="12">
        <f>[31]Novembro!$F$9</f>
        <v>85</v>
      </c>
      <c r="G35" s="12">
        <f>[31]Novembro!$F$10</f>
        <v>78</v>
      </c>
      <c r="H35" s="12">
        <f>[31]Novembro!$F$11</f>
        <v>79</v>
      </c>
      <c r="I35" s="12">
        <f>[31]Novembro!$F$12</f>
        <v>79</v>
      </c>
      <c r="J35" s="12">
        <f>[31]Novembro!$F$13</f>
        <v>79</v>
      </c>
      <c r="K35" s="12">
        <f>[31]Novembro!$F$14</f>
        <v>83</v>
      </c>
      <c r="L35" s="12">
        <f>[31]Novembro!$F$15</f>
        <v>83</v>
      </c>
      <c r="M35" s="12">
        <f>[31]Novembro!$F$16</f>
        <v>80</v>
      </c>
      <c r="N35" s="12">
        <f>[31]Novembro!$F$17</f>
        <v>77</v>
      </c>
      <c r="O35" s="12">
        <f>[31]Novembro!$F$18</f>
        <v>83</v>
      </c>
      <c r="P35" s="12">
        <f>[31]Novembro!$F$19</f>
        <v>87</v>
      </c>
      <c r="Q35" s="12">
        <f>[31]Novembro!$F$20</f>
        <v>86</v>
      </c>
      <c r="R35" s="12">
        <f>[31]Novembro!$F$21</f>
        <v>85</v>
      </c>
      <c r="S35" s="12">
        <f>[31]Novembro!$F$22</f>
        <v>85</v>
      </c>
      <c r="T35" s="12">
        <f>[31]Novembro!$F$23</f>
        <v>85</v>
      </c>
      <c r="U35" s="12">
        <f>[31]Novembro!$F$24</f>
        <v>82</v>
      </c>
      <c r="V35" s="12">
        <f>[31]Novembro!$F$25</f>
        <v>80</v>
      </c>
      <c r="W35" s="12">
        <f>[31]Novembro!$F$26</f>
        <v>80</v>
      </c>
      <c r="X35" s="12">
        <f>[31]Novembro!$F$27</f>
        <v>90</v>
      </c>
      <c r="Y35" s="12">
        <f>[31]Novembro!$F$28</f>
        <v>90</v>
      </c>
      <c r="Z35" s="12">
        <f>[31]Novembro!$F$29</f>
        <v>87</v>
      </c>
      <c r="AA35" s="12">
        <f>[31]Novembro!$F$30</f>
        <v>85</v>
      </c>
      <c r="AB35" s="12">
        <f>[31]Novembro!$F$31</f>
        <v>79</v>
      </c>
      <c r="AC35" s="12">
        <f>[31]Novembro!$F$32</f>
        <v>78</v>
      </c>
      <c r="AD35" s="12">
        <f>[31]Novembro!$F$33</f>
        <v>81</v>
      </c>
      <c r="AE35" s="12">
        <f>[31]Novembro!$F$34</f>
        <v>83</v>
      </c>
      <c r="AF35" s="16">
        <f t="shared" si="8"/>
        <v>90</v>
      </c>
      <c r="AG35" s="95">
        <f t="shared" si="9"/>
        <v>83</v>
      </c>
      <c r="AI35" s="13" t="s">
        <v>47</v>
      </c>
    </row>
    <row r="36" spans="1:36" x14ac:dyDescent="0.2">
      <c r="A36" s="59" t="s">
        <v>144</v>
      </c>
      <c r="B36" s="12">
        <f>[32]Novembro!$F$5</f>
        <v>97</v>
      </c>
      <c r="C36" s="12">
        <f>[32]Novembro!$F$6</f>
        <v>97</v>
      </c>
      <c r="D36" s="12">
        <f>[32]Novembro!$F$7</f>
        <v>83</v>
      </c>
      <c r="E36" s="12">
        <f>[32]Novembro!$F$8</f>
        <v>92</v>
      </c>
      <c r="F36" s="12">
        <f>[32]Novembro!$F$9</f>
        <v>93</v>
      </c>
      <c r="G36" s="12">
        <f>[32]Novembro!$F$10</f>
        <v>87</v>
      </c>
      <c r="H36" s="12">
        <f>[32]Novembro!$F$11</f>
        <v>84</v>
      </c>
      <c r="I36" s="12">
        <f>[32]Novembro!$F$12</f>
        <v>84</v>
      </c>
      <c r="J36" s="12">
        <f>[32]Novembro!$F$13</f>
        <v>88</v>
      </c>
      <c r="K36" s="12">
        <f>[32]Novembro!$F$14</f>
        <v>94</v>
      </c>
      <c r="L36" s="12">
        <f>[32]Novembro!$F$15</f>
        <v>92</v>
      </c>
      <c r="M36" s="12">
        <f>[32]Novembro!$F$16</f>
        <v>75</v>
      </c>
      <c r="N36" s="12">
        <f>[32]Novembro!$F$17</f>
        <v>64</v>
      </c>
      <c r="O36" s="12">
        <f>[32]Novembro!$F$18</f>
        <v>98</v>
      </c>
      <c r="P36" s="12">
        <f>[32]Novembro!$F$19</f>
        <v>97</v>
      </c>
      <c r="Q36" s="12">
        <f>[32]Novembro!$F$20</f>
        <v>98</v>
      </c>
      <c r="R36" s="12">
        <f>[32]Novembro!$F$21</f>
        <v>97</v>
      </c>
      <c r="S36" s="12">
        <f>[32]Novembro!$F$22</f>
        <v>98</v>
      </c>
      <c r="T36" s="12">
        <f>[32]Novembro!$F$23</f>
        <v>98</v>
      </c>
      <c r="U36" s="12">
        <f>[32]Novembro!$F$24</f>
        <v>92</v>
      </c>
      <c r="V36" s="12">
        <f>[32]Novembro!$F$25</f>
        <v>86</v>
      </c>
      <c r="W36" s="12">
        <f>[32]Novembro!$F$26</f>
        <v>89</v>
      </c>
      <c r="X36" s="12">
        <f>[32]Novembro!$F$27</f>
        <v>97</v>
      </c>
      <c r="Y36" s="12">
        <f>[32]Novembro!$F$28</f>
        <v>98</v>
      </c>
      <c r="Z36" s="12">
        <f>[32]Novembro!$F$29</f>
        <v>98</v>
      </c>
      <c r="AA36" s="12">
        <f>[32]Novembro!$F$30</f>
        <v>91</v>
      </c>
      <c r="AB36" s="12">
        <f>[32]Novembro!$F$31</f>
        <v>83</v>
      </c>
      <c r="AC36" s="12">
        <f>[32]Novembro!$F$32</f>
        <v>89</v>
      </c>
      <c r="AD36" s="12">
        <f>[32]Novembro!$F$33</f>
        <v>96</v>
      </c>
      <c r="AE36" s="12">
        <f>[32]Novembro!$F$34</f>
        <v>98</v>
      </c>
      <c r="AF36" s="16">
        <f t="shared" si="8"/>
        <v>98</v>
      </c>
      <c r="AG36" s="95">
        <f t="shared" si="9"/>
        <v>91.1</v>
      </c>
      <c r="AJ36" s="13" t="s">
        <v>47</v>
      </c>
    </row>
    <row r="37" spans="1:36" x14ac:dyDescent="0.2">
      <c r="A37" s="59" t="s">
        <v>14</v>
      </c>
      <c r="B37" s="12">
        <f>[33]Novembro!$F$5</f>
        <v>94</v>
      </c>
      <c r="C37" s="12">
        <f>[33]Novembro!$F$6</f>
        <v>94</v>
      </c>
      <c r="D37" s="12">
        <f>[33]Novembro!$F$7</f>
        <v>93</v>
      </c>
      <c r="E37" s="12">
        <f>[33]Novembro!$F$8</f>
        <v>95</v>
      </c>
      <c r="F37" s="12">
        <f>[33]Novembro!$F$9</f>
        <v>95</v>
      </c>
      <c r="G37" s="12">
        <f>[33]Novembro!$F$10</f>
        <v>88</v>
      </c>
      <c r="H37" s="12">
        <f>[33]Novembro!$F$11</f>
        <v>94</v>
      </c>
      <c r="I37" s="12">
        <f>[33]Novembro!$F$12</f>
        <v>94</v>
      </c>
      <c r="J37" s="12">
        <f>[33]Novembro!$F$13</f>
        <v>95</v>
      </c>
      <c r="K37" s="12">
        <f>[33]Novembro!$F$14</f>
        <v>95</v>
      </c>
      <c r="L37" s="12">
        <f>[33]Novembro!$F$15</f>
        <v>92</v>
      </c>
      <c r="M37" s="12">
        <f>[33]Novembro!$F$16</f>
        <v>94</v>
      </c>
      <c r="N37" s="12">
        <f>[33]Novembro!$F$17</f>
        <v>80</v>
      </c>
      <c r="O37" s="12">
        <f>[33]Novembro!$F$18</f>
        <v>86</v>
      </c>
      <c r="P37" s="12">
        <f>[33]Novembro!$F$19</f>
        <v>94</v>
      </c>
      <c r="Q37" s="12">
        <f>[33]Novembro!$F$20</f>
        <v>90</v>
      </c>
      <c r="R37" s="12">
        <f>[33]Novembro!$F$21</f>
        <v>94</v>
      </c>
      <c r="S37" s="12">
        <f>[33]Novembro!$F$22</f>
        <v>93</v>
      </c>
      <c r="T37" s="12">
        <f>[33]Novembro!$F$23</f>
        <v>94</v>
      </c>
      <c r="U37" s="12">
        <f>[33]Novembro!$F$24</f>
        <v>94</v>
      </c>
      <c r="V37" s="12">
        <f>[33]Novembro!$F$25</f>
        <v>87</v>
      </c>
      <c r="W37" s="12">
        <f>[33]Novembro!$F$26</f>
        <v>90</v>
      </c>
      <c r="X37" s="12">
        <f>[33]Novembro!$F$27</f>
        <v>95</v>
      </c>
      <c r="Y37" s="12">
        <f>[33]Novembro!$F$28</f>
        <v>95</v>
      </c>
      <c r="Z37" s="12">
        <f>[33]Novembro!$F$29</f>
        <v>93</v>
      </c>
      <c r="AA37" s="12">
        <f>[33]Novembro!$F$30</f>
        <v>90</v>
      </c>
      <c r="AB37" s="12">
        <f>[33]Novembro!$F$31</f>
        <v>90</v>
      </c>
      <c r="AC37" s="12">
        <f>[33]Novembro!$F$32</f>
        <v>81</v>
      </c>
      <c r="AD37" s="12">
        <f>[33]Novembro!$F$33</f>
        <v>87</v>
      </c>
      <c r="AE37" s="12">
        <f>[33]Novembro!$F$34</f>
        <v>93</v>
      </c>
      <c r="AF37" s="16">
        <f t="shared" si="8"/>
        <v>95</v>
      </c>
      <c r="AG37" s="95">
        <f t="shared" si="9"/>
        <v>91.63333333333334</v>
      </c>
    </row>
    <row r="38" spans="1:36" x14ac:dyDescent="0.2">
      <c r="A38" s="59" t="s">
        <v>174</v>
      </c>
      <c r="B38" s="12">
        <f>[34]Novembro!$F$5</f>
        <v>89</v>
      </c>
      <c r="C38" s="12">
        <f>[34]Novembro!$F$6</f>
        <v>91</v>
      </c>
      <c r="D38" s="12">
        <f>[34]Novembro!$F$7</f>
        <v>90</v>
      </c>
      <c r="E38" s="12">
        <f>[34]Novembro!$F$8</f>
        <v>94</v>
      </c>
      <c r="F38" s="12">
        <f>[34]Novembro!$F$9</f>
        <v>96</v>
      </c>
      <c r="G38" s="12">
        <f>[34]Novembro!$F$10</f>
        <v>91</v>
      </c>
      <c r="H38" s="12">
        <f>[34]Novembro!$F$11</f>
        <v>92</v>
      </c>
      <c r="I38" s="12">
        <f>[34]Novembro!$F$12</f>
        <v>91</v>
      </c>
      <c r="J38" s="12">
        <f>[34]Novembro!$F$13</f>
        <v>90</v>
      </c>
      <c r="K38" s="12">
        <f>[34]Novembro!$F$14</f>
        <v>89</v>
      </c>
      <c r="L38" s="12">
        <f>[34]Novembro!$F$15</f>
        <v>89</v>
      </c>
      <c r="M38" s="12">
        <f>[34]Novembro!$F$16</f>
        <v>90</v>
      </c>
      <c r="N38" s="12">
        <f>[34]Novembro!$F$17</f>
        <v>90</v>
      </c>
      <c r="O38" s="12">
        <f>[34]Novembro!$F$18</f>
        <v>90</v>
      </c>
      <c r="P38" s="12">
        <f>[34]Novembro!$F$19</f>
        <v>90</v>
      </c>
      <c r="Q38" s="12">
        <f>[34]Novembro!$F$20</f>
        <v>89</v>
      </c>
      <c r="R38" s="12">
        <f>[34]Novembro!$F$21</f>
        <v>89</v>
      </c>
      <c r="S38" s="12">
        <f>[34]Novembro!$F$22</f>
        <v>89</v>
      </c>
      <c r="T38" s="12">
        <f>[34]Novembro!$F$23</f>
        <v>91</v>
      </c>
      <c r="U38" s="12">
        <f>[34]Novembro!$F$24</f>
        <v>91</v>
      </c>
      <c r="V38" s="12">
        <f>[34]Novembro!$F$25</f>
        <v>92</v>
      </c>
      <c r="W38" s="12">
        <f>[34]Novembro!$F$26</f>
        <v>92</v>
      </c>
      <c r="X38" s="12">
        <f>[34]Novembro!$F$27</f>
        <v>92</v>
      </c>
      <c r="Y38" s="12">
        <f>[34]Novembro!$F$28</f>
        <v>95</v>
      </c>
      <c r="Z38" s="12">
        <f>[34]Novembro!$F$29</f>
        <v>94</v>
      </c>
      <c r="AA38" s="12">
        <f>[34]Novembro!$F$30</f>
        <v>91</v>
      </c>
      <c r="AB38" s="12">
        <f>[34]Novembro!$F$31</f>
        <v>89</v>
      </c>
      <c r="AC38" s="12">
        <f>[34]Novembro!$F$32</f>
        <v>90</v>
      </c>
      <c r="AD38" s="12">
        <f>[34]Novembro!$F$33</f>
        <v>90</v>
      </c>
      <c r="AE38" s="12">
        <f>[34]Novembro!$F$34</f>
        <v>91</v>
      </c>
      <c r="AF38" s="16">
        <f t="shared" si="8"/>
        <v>96</v>
      </c>
      <c r="AG38" s="95">
        <f t="shared" si="9"/>
        <v>90.9</v>
      </c>
      <c r="AJ38" s="13" t="s">
        <v>47</v>
      </c>
    </row>
    <row r="39" spans="1:36" x14ac:dyDescent="0.2">
      <c r="A39" s="59" t="s">
        <v>15</v>
      </c>
      <c r="B39" s="12">
        <f>[35]Novembro!$F$5</f>
        <v>97</v>
      </c>
      <c r="C39" s="12">
        <f>[35]Novembro!$F$6</f>
        <v>97</v>
      </c>
      <c r="D39" s="12">
        <f>[35]Novembro!$F$7</f>
        <v>91</v>
      </c>
      <c r="E39" s="12">
        <f>[35]Novembro!$F$8</f>
        <v>94</v>
      </c>
      <c r="F39" s="12">
        <f>[35]Novembro!$F$9</f>
        <v>96</v>
      </c>
      <c r="G39" s="12">
        <f>[35]Novembro!$F$10</f>
        <v>83</v>
      </c>
      <c r="H39" s="12">
        <f>[35]Novembro!$F$11</f>
        <v>81</v>
      </c>
      <c r="I39" s="12">
        <f>[35]Novembro!$F$12</f>
        <v>87</v>
      </c>
      <c r="J39" s="12">
        <f>[35]Novembro!$F$13</f>
        <v>89</v>
      </c>
      <c r="K39" s="12">
        <f>[35]Novembro!$F$14</f>
        <v>94</v>
      </c>
      <c r="L39" s="12">
        <f>[35]Novembro!$F$15</f>
        <v>95</v>
      </c>
      <c r="M39" s="12">
        <f>[35]Novembro!$F$16</f>
        <v>88</v>
      </c>
      <c r="N39" s="12">
        <f>[35]Novembro!$F$17</f>
        <v>87</v>
      </c>
      <c r="O39" s="12">
        <f>[35]Novembro!$F$18</f>
        <v>96</v>
      </c>
      <c r="P39" s="12">
        <f>[35]Novembro!$F$19</f>
        <v>96</v>
      </c>
      <c r="Q39" s="12">
        <f>[35]Novembro!$F$20</f>
        <v>96</v>
      </c>
      <c r="R39" s="12">
        <f>[35]Novembro!$F$21</f>
        <v>95</v>
      </c>
      <c r="S39" s="12">
        <f>[35]Novembro!$F$22</f>
        <v>95</v>
      </c>
      <c r="T39" s="12">
        <f>[35]Novembro!$F$23</f>
        <v>96</v>
      </c>
      <c r="U39" s="12">
        <f>[35]Novembro!$F$24</f>
        <v>94</v>
      </c>
      <c r="V39" s="12">
        <f>[35]Novembro!$F$25</f>
        <v>89</v>
      </c>
      <c r="W39" s="12">
        <f>[35]Novembro!$F$26</f>
        <v>82</v>
      </c>
      <c r="X39" s="12">
        <f>[35]Novembro!$F$27</f>
        <v>96</v>
      </c>
      <c r="Y39" s="12">
        <f>[35]Novembro!$F$28</f>
        <v>95</v>
      </c>
      <c r="Z39" s="12">
        <f>[35]Novembro!$F$29</f>
        <v>94</v>
      </c>
      <c r="AA39" s="12">
        <f>[35]Novembro!$F$30</f>
        <v>91</v>
      </c>
      <c r="AB39" s="12">
        <f>[35]Novembro!$F$31</f>
        <v>90</v>
      </c>
      <c r="AC39" s="12">
        <f>[35]Novembro!$F$32</f>
        <v>89</v>
      </c>
      <c r="AD39" s="12">
        <f>[35]Novembro!$F$33</f>
        <v>96</v>
      </c>
      <c r="AE39" s="12">
        <f>[35]Novembro!$F$34</f>
        <v>93</v>
      </c>
      <c r="AF39" s="16">
        <f t="shared" si="8"/>
        <v>97</v>
      </c>
      <c r="AG39" s="95">
        <f t="shared" si="9"/>
        <v>92.066666666666663</v>
      </c>
      <c r="AH39" s="13" t="s">
        <v>47</v>
      </c>
      <c r="AJ39" s="13" t="s">
        <v>47</v>
      </c>
    </row>
    <row r="40" spans="1:36" x14ac:dyDescent="0.2">
      <c r="A40" s="59" t="s">
        <v>16</v>
      </c>
      <c r="B40" s="12">
        <f>[36]Novembro!$F$5</f>
        <v>89</v>
      </c>
      <c r="C40" s="12">
        <f>[36]Novembro!$F$6</f>
        <v>90</v>
      </c>
      <c r="D40" s="12">
        <f>[36]Novembro!$F$7</f>
        <v>87</v>
      </c>
      <c r="E40" s="12">
        <f>[36]Novembro!$F$8</f>
        <v>95</v>
      </c>
      <c r="F40" s="12">
        <f>[36]Novembro!$F$9</f>
        <v>94</v>
      </c>
      <c r="G40" s="12">
        <f>[36]Novembro!$F$10</f>
        <v>93</v>
      </c>
      <c r="H40" s="12">
        <f>[36]Novembro!$F$11</f>
        <v>94</v>
      </c>
      <c r="I40" s="12">
        <f>[36]Novembro!$F$12</f>
        <v>90</v>
      </c>
      <c r="J40" s="12">
        <f>[36]Novembro!$F$13</f>
        <v>88</v>
      </c>
      <c r="K40" s="12">
        <f>[36]Novembro!$F$14</f>
        <v>91</v>
      </c>
      <c r="L40" s="12">
        <f>[36]Novembro!$F$15</f>
        <v>90</v>
      </c>
      <c r="M40" s="12">
        <f>[36]Novembro!$F$16</f>
        <v>86</v>
      </c>
      <c r="N40" s="12">
        <f>[36]Novembro!$F$17</f>
        <v>81</v>
      </c>
      <c r="O40" s="12">
        <f>[36]Novembro!$F$18</f>
        <v>94</v>
      </c>
      <c r="P40" s="12">
        <f>[36]Novembro!$F$19</f>
        <v>94</v>
      </c>
      <c r="Q40" s="12">
        <f>[36]Novembro!$F$20</f>
        <v>94</v>
      </c>
      <c r="R40" s="12">
        <f>[36]Novembro!$F$21</f>
        <v>91</v>
      </c>
      <c r="S40" s="12">
        <f>[36]Novembro!$F$22</f>
        <v>93</v>
      </c>
      <c r="T40" s="12">
        <f>[36]Novembro!$F$23</f>
        <v>93</v>
      </c>
      <c r="U40" s="12">
        <f>[36]Novembro!$F$24</f>
        <v>93</v>
      </c>
      <c r="V40" s="12">
        <f>[36]Novembro!$F$25</f>
        <v>90</v>
      </c>
      <c r="W40" s="12">
        <f>[36]Novembro!$F$26</f>
        <v>85</v>
      </c>
      <c r="X40" s="12">
        <f>[36]Novembro!$F$27</f>
        <v>95</v>
      </c>
      <c r="Y40" s="12">
        <f>[36]Novembro!$F$28</f>
        <v>92</v>
      </c>
      <c r="Z40" s="12">
        <f>[36]Novembro!$F$29</f>
        <v>91</v>
      </c>
      <c r="AA40" s="12">
        <f>[36]Novembro!$F$30</f>
        <v>92</v>
      </c>
      <c r="AB40" s="12">
        <f>[36]Novembro!$F$31</f>
        <v>89</v>
      </c>
      <c r="AC40" s="12">
        <f>[36]Novembro!$F$32</f>
        <v>93</v>
      </c>
      <c r="AD40" s="12">
        <f>[36]Novembro!$F$33</f>
        <v>94</v>
      </c>
      <c r="AE40" s="12">
        <f>[36]Novembro!$F$34</f>
        <v>94</v>
      </c>
      <c r="AF40" s="16">
        <f t="shared" si="8"/>
        <v>95</v>
      </c>
      <c r="AG40" s="95">
        <f t="shared" si="9"/>
        <v>91.166666666666671</v>
      </c>
    </row>
    <row r="41" spans="1:36" x14ac:dyDescent="0.2">
      <c r="A41" s="59" t="s">
        <v>175</v>
      </c>
      <c r="B41" s="12">
        <f>[37]Novembro!$F$5</f>
        <v>98</v>
      </c>
      <c r="C41" s="12">
        <f>[37]Novembro!$F$6</f>
        <v>99</v>
      </c>
      <c r="D41" s="12">
        <f>[37]Novembro!$F$7</f>
        <v>97</v>
      </c>
      <c r="E41" s="12">
        <f>[37]Novembro!$F$8</f>
        <v>95</v>
      </c>
      <c r="F41" s="12">
        <f>[37]Novembro!$F$9</f>
        <v>98</v>
      </c>
      <c r="G41" s="12">
        <f>[37]Novembro!$F$10</f>
        <v>94</v>
      </c>
      <c r="H41" s="12">
        <f>[37]Novembro!$F$11</f>
        <v>94</v>
      </c>
      <c r="I41" s="12">
        <f>[37]Novembro!$F$12</f>
        <v>95</v>
      </c>
      <c r="J41" s="12">
        <f>[37]Novembro!$F$13</f>
        <v>96</v>
      </c>
      <c r="K41" s="12">
        <f>[37]Novembro!$F$14</f>
        <v>98</v>
      </c>
      <c r="L41" s="12">
        <f>[37]Novembro!$F$15</f>
        <v>97</v>
      </c>
      <c r="M41" s="12">
        <f>[37]Novembro!$F$16</f>
        <v>94</v>
      </c>
      <c r="N41" s="12">
        <f>[37]Novembro!$F$17</f>
        <v>96</v>
      </c>
      <c r="O41" s="12">
        <f>[37]Novembro!$F$18</f>
        <v>97</v>
      </c>
      <c r="P41" s="12">
        <f>[37]Novembro!$F$19</f>
        <v>98</v>
      </c>
      <c r="Q41" s="12">
        <f>[37]Novembro!$F$20</f>
        <v>99</v>
      </c>
      <c r="R41" s="12">
        <f>[37]Novembro!$F$21</f>
        <v>94</v>
      </c>
      <c r="S41" s="12">
        <f>[37]Novembro!$F$22</f>
        <v>97</v>
      </c>
      <c r="T41" s="12">
        <f>[37]Novembro!$F$23</f>
        <v>97</v>
      </c>
      <c r="U41" s="12">
        <f>[37]Novembro!$F$24</f>
        <v>98</v>
      </c>
      <c r="V41" s="12">
        <f>[37]Novembro!$F$25</f>
        <v>91</v>
      </c>
      <c r="W41" s="12">
        <f>[37]Novembro!$F$26</f>
        <v>96</v>
      </c>
      <c r="X41" s="12">
        <f>[37]Novembro!$F$27</f>
        <v>97</v>
      </c>
      <c r="Y41" s="12">
        <f>[37]Novembro!$F$28</f>
        <v>98</v>
      </c>
      <c r="Z41" s="12">
        <f>[37]Novembro!$F$29</f>
        <v>97</v>
      </c>
      <c r="AA41" s="12">
        <f>[37]Novembro!$F$30</f>
        <v>95</v>
      </c>
      <c r="AB41" s="12">
        <f>[37]Novembro!$F$31</f>
        <v>90</v>
      </c>
      <c r="AC41" s="12">
        <f>[37]Novembro!$F$32</f>
        <v>93</v>
      </c>
      <c r="AD41" s="12">
        <f>[37]Novembro!$F$33</f>
        <v>97</v>
      </c>
      <c r="AE41" s="12">
        <f>[37]Novembro!$F$34</f>
        <v>96</v>
      </c>
      <c r="AF41" s="16">
        <f t="shared" si="8"/>
        <v>99</v>
      </c>
      <c r="AG41" s="95">
        <f t="shared" si="9"/>
        <v>96.033333333333331</v>
      </c>
    </row>
    <row r="42" spans="1:36" x14ac:dyDescent="0.2">
      <c r="A42" s="59" t="s">
        <v>17</v>
      </c>
      <c r="B42" s="12">
        <f>[38]Novembro!$F$5</f>
        <v>100</v>
      </c>
      <c r="C42" s="12">
        <f>[38]Novembro!$F$6</f>
        <v>100</v>
      </c>
      <c r="D42" s="12">
        <f>[38]Novembro!$F$7</f>
        <v>96</v>
      </c>
      <c r="E42" s="12">
        <f>[38]Novembro!$F$8</f>
        <v>97</v>
      </c>
      <c r="F42" s="12">
        <f>[38]Novembro!$F$9</f>
        <v>99</v>
      </c>
      <c r="G42" s="12">
        <f>[38]Novembro!$F$10</f>
        <v>94</v>
      </c>
      <c r="H42" s="12">
        <f>[38]Novembro!$F$11</f>
        <v>86</v>
      </c>
      <c r="I42" s="12">
        <f>[38]Novembro!$F$12</f>
        <v>87</v>
      </c>
      <c r="J42" s="12">
        <f>[38]Novembro!$F$13</f>
        <v>87</v>
      </c>
      <c r="K42" s="12">
        <f>[38]Novembro!$F$14</f>
        <v>95</v>
      </c>
      <c r="L42" s="12">
        <f>[38]Novembro!$F$15</f>
        <v>96</v>
      </c>
      <c r="M42" s="12">
        <f>[38]Novembro!$F$16</f>
        <v>89</v>
      </c>
      <c r="N42" s="12">
        <f>[38]Novembro!$F$17</f>
        <v>94</v>
      </c>
      <c r="O42" s="12">
        <f>[38]Novembro!$F$18</f>
        <v>93</v>
      </c>
      <c r="P42" s="12">
        <f>[38]Novembro!$F$19</f>
        <v>98</v>
      </c>
      <c r="Q42" s="12">
        <f>[38]Novembro!$F$20</f>
        <v>100</v>
      </c>
      <c r="R42" s="12">
        <f>[38]Novembro!$F$21</f>
        <v>96</v>
      </c>
      <c r="S42" s="12">
        <f>[38]Novembro!$F$22</f>
        <v>100</v>
      </c>
      <c r="T42" s="12">
        <f>[38]Novembro!$F$23</f>
        <v>96</v>
      </c>
      <c r="U42" s="12">
        <f>[38]Novembro!$F$24</f>
        <v>94</v>
      </c>
      <c r="V42" s="12">
        <f>[38]Novembro!$F$25</f>
        <v>92</v>
      </c>
      <c r="W42" s="12">
        <f>[38]Novembro!$F$26</f>
        <v>95</v>
      </c>
      <c r="X42" s="12">
        <f>[38]Novembro!$F$27</f>
        <v>100</v>
      </c>
      <c r="Y42" s="12">
        <f>[38]Novembro!$F$28</f>
        <v>99</v>
      </c>
      <c r="Z42" s="12">
        <f>[38]Novembro!$F$29</f>
        <v>100</v>
      </c>
      <c r="AA42" s="12">
        <f>[38]Novembro!$F$30</f>
        <v>100</v>
      </c>
      <c r="AB42" s="12">
        <f>[38]Novembro!$F$31</f>
        <v>91</v>
      </c>
      <c r="AC42" s="12">
        <f>[38]Novembro!$F$32</f>
        <v>92</v>
      </c>
      <c r="AD42" s="12">
        <f>[38]Novembro!$F$33</f>
        <v>98</v>
      </c>
      <c r="AE42" s="12">
        <f>[38]Novembro!$F$34</f>
        <v>100</v>
      </c>
      <c r="AF42" s="16">
        <f t="shared" si="8"/>
        <v>100</v>
      </c>
      <c r="AG42" s="95">
        <f t="shared" si="9"/>
        <v>95.466666666666669</v>
      </c>
      <c r="AI42" s="13" t="s">
        <v>47</v>
      </c>
    </row>
    <row r="43" spans="1:36" x14ac:dyDescent="0.2">
      <c r="A43" s="59" t="s">
        <v>157</v>
      </c>
      <c r="B43" s="12">
        <f>[39]Novembro!$F$5</f>
        <v>96</v>
      </c>
      <c r="C43" s="12">
        <f>[39]Novembro!$F$6</f>
        <v>98</v>
      </c>
      <c r="D43" s="12">
        <f>[39]Novembro!$F$7</f>
        <v>96</v>
      </c>
      <c r="E43" s="12">
        <f>[39]Novembro!$F$8</f>
        <v>96</v>
      </c>
      <c r="F43" s="12">
        <f>[39]Novembro!$F$9</f>
        <v>98</v>
      </c>
      <c r="G43" s="12">
        <f>[39]Novembro!$F$10</f>
        <v>94</v>
      </c>
      <c r="H43" s="12">
        <f>[39]Novembro!$F$11</f>
        <v>95</v>
      </c>
      <c r="I43" s="12">
        <f>[39]Novembro!$F$12</f>
        <v>94</v>
      </c>
      <c r="J43" s="12">
        <f>[39]Novembro!$F$13</f>
        <v>93</v>
      </c>
      <c r="K43" s="12">
        <f>[39]Novembro!$F$14</f>
        <v>97</v>
      </c>
      <c r="L43" s="12">
        <f>[39]Novembro!$F$15</f>
        <v>95</v>
      </c>
      <c r="M43" s="12">
        <f>[39]Novembro!$F$16</f>
        <v>92</v>
      </c>
      <c r="N43" s="12">
        <f>[39]Novembro!$F$17</f>
        <v>94</v>
      </c>
      <c r="O43" s="12">
        <f>[39]Novembro!$F$18</f>
        <v>96</v>
      </c>
      <c r="P43" s="12">
        <f>[39]Novembro!$F$19</f>
        <v>98</v>
      </c>
      <c r="Q43" s="12">
        <f>[39]Novembro!$F$20</f>
        <v>98</v>
      </c>
      <c r="R43" s="12">
        <f>[39]Novembro!$F$21</f>
        <v>97</v>
      </c>
      <c r="S43" s="12">
        <f>[39]Novembro!$F$22</f>
        <v>97</v>
      </c>
      <c r="T43" s="12">
        <f>[39]Novembro!$F$23</f>
        <v>98</v>
      </c>
      <c r="U43" s="12">
        <f>[39]Novembro!$F$24</f>
        <v>89</v>
      </c>
      <c r="V43" s="12">
        <f>[39]Novembro!$F$25</f>
        <v>89</v>
      </c>
      <c r="W43" s="12">
        <f>[39]Novembro!$F$26</f>
        <v>95</v>
      </c>
      <c r="X43" s="12">
        <f>[39]Novembro!$F$27</f>
        <v>97</v>
      </c>
      <c r="Y43" s="12">
        <f>[39]Novembro!$F$28</f>
        <v>96</v>
      </c>
      <c r="Z43" s="12">
        <f>[39]Novembro!$F$29</f>
        <v>98</v>
      </c>
      <c r="AA43" s="12">
        <f>[39]Novembro!$F$30</f>
        <v>96</v>
      </c>
      <c r="AB43" s="12">
        <f>[39]Novembro!$F$31</f>
        <v>85</v>
      </c>
      <c r="AC43" s="12">
        <f>[39]Novembro!$F$32</f>
        <v>81</v>
      </c>
      <c r="AD43" s="12">
        <f>[39]Novembro!$F$33</f>
        <v>97</v>
      </c>
      <c r="AE43" s="12">
        <f>[39]Novembro!$F$34</f>
        <v>98</v>
      </c>
      <c r="AF43" s="16">
        <f t="shared" si="8"/>
        <v>98</v>
      </c>
      <c r="AG43" s="95">
        <f t="shared" si="9"/>
        <v>94.766666666666666</v>
      </c>
    </row>
    <row r="44" spans="1:36" x14ac:dyDescent="0.2">
      <c r="A44" s="59" t="s">
        <v>18</v>
      </c>
      <c r="B44" s="12" t="str">
        <f>[40]Novembro!$F$5</f>
        <v>*</v>
      </c>
      <c r="C44" s="12" t="str">
        <f>[40]Novembro!$F$6</f>
        <v>*</v>
      </c>
      <c r="D44" s="12" t="str">
        <f>[40]Novembro!$F$7</f>
        <v>*</v>
      </c>
      <c r="E44" s="12" t="str">
        <f>[40]Novembro!$F$8</f>
        <v>*</v>
      </c>
      <c r="F44" s="12" t="str">
        <f>[40]Novembro!$F$9</f>
        <v>*</v>
      </c>
      <c r="G44" s="12">
        <f>[40]Novembro!$F$10</f>
        <v>72</v>
      </c>
      <c r="H44" s="12" t="str">
        <f>[40]Novembro!$F$11</f>
        <v>*</v>
      </c>
      <c r="I44" s="12" t="str">
        <f>[40]Novembro!$F$12</f>
        <v>*</v>
      </c>
      <c r="J44" s="12" t="str">
        <f>[40]Novembro!$F$13</f>
        <v>*</v>
      </c>
      <c r="K44" s="12">
        <f>[40]Novembro!$F$14</f>
        <v>84</v>
      </c>
      <c r="L44" s="12">
        <f>[40]Novembro!$F$15</f>
        <v>66</v>
      </c>
      <c r="M44" s="12">
        <f>[40]Novembro!$F$16</f>
        <v>76</v>
      </c>
      <c r="N44" s="12">
        <f>[40]Novembro!$F$17</f>
        <v>61</v>
      </c>
      <c r="O44" s="12">
        <f>[40]Novembro!$F$18</f>
        <v>68</v>
      </c>
      <c r="P44" s="12">
        <f>[40]Novembro!$F$19</f>
        <v>67</v>
      </c>
      <c r="Q44" s="12" t="str">
        <f>[40]Novembro!$F$20</f>
        <v>*</v>
      </c>
      <c r="R44" s="12" t="str">
        <f>[40]Novembro!$F$21</f>
        <v>*</v>
      </c>
      <c r="S44" s="12" t="str">
        <f>[40]Novembro!$F$22</f>
        <v>*</v>
      </c>
      <c r="T44" s="12" t="str">
        <f>[40]Novembro!$F$23</f>
        <v>*</v>
      </c>
      <c r="U44" s="12" t="str">
        <f>[40]Novembro!$F$24</f>
        <v>*</v>
      </c>
      <c r="V44" s="12">
        <f>[40]Novembro!$F$25</f>
        <v>86</v>
      </c>
      <c r="W44" s="12">
        <f>[40]Novembro!$F$26</f>
        <v>97</v>
      </c>
      <c r="X44" s="12">
        <f>[40]Novembro!$F$27</f>
        <v>97</v>
      </c>
      <c r="Y44" s="12">
        <f>[40]Novembro!$F$28</f>
        <v>97</v>
      </c>
      <c r="Z44" s="12">
        <f>[40]Novembro!$F$29</f>
        <v>96</v>
      </c>
      <c r="AA44" s="12">
        <f>[40]Novembro!$F$30</f>
        <v>87</v>
      </c>
      <c r="AB44" s="12">
        <f>[40]Novembro!$F$31</f>
        <v>89</v>
      </c>
      <c r="AC44" s="12">
        <f>[40]Novembro!$F$32</f>
        <v>86</v>
      </c>
      <c r="AD44" s="12">
        <f>[40]Novembro!$F$33</f>
        <v>96</v>
      </c>
      <c r="AE44" s="12">
        <f>[40]Novembro!$F$34</f>
        <v>97</v>
      </c>
      <c r="AF44" s="16">
        <f>MAX(B44:AE44)</f>
        <v>97</v>
      </c>
      <c r="AG44" s="95">
        <f>AVERAGE(B44:AE44)</f>
        <v>83.647058823529406</v>
      </c>
    </row>
    <row r="45" spans="1:36" x14ac:dyDescent="0.2">
      <c r="A45" s="59" t="s">
        <v>162</v>
      </c>
      <c r="B45" s="12">
        <f>[41]Novembro!$F$5</f>
        <v>91</v>
      </c>
      <c r="C45" s="12">
        <f>[41]Novembro!$F$6</f>
        <v>94</v>
      </c>
      <c r="D45" s="12">
        <f>[41]Novembro!$F$7</f>
        <v>95</v>
      </c>
      <c r="E45" s="12">
        <f>[41]Novembro!$F$8</f>
        <v>98</v>
      </c>
      <c r="F45" s="12">
        <f>[41]Novembro!$F$9</f>
        <v>95</v>
      </c>
      <c r="G45" s="12">
        <f>[41]Novembro!$F$10</f>
        <v>94</v>
      </c>
      <c r="H45" s="12">
        <f>[41]Novembro!$F$11</f>
        <v>97</v>
      </c>
      <c r="I45" s="12">
        <f>[41]Novembro!$F$12</f>
        <v>92</v>
      </c>
      <c r="J45" s="12">
        <f>[41]Novembro!$F$13</f>
        <v>97</v>
      </c>
      <c r="K45" s="12">
        <f>[41]Novembro!$F$14</f>
        <v>97</v>
      </c>
      <c r="L45" s="12">
        <f>[41]Novembro!$F$15</f>
        <v>97</v>
      </c>
      <c r="M45" s="12">
        <f>[41]Novembro!$F$16</f>
        <v>95</v>
      </c>
      <c r="N45" s="12">
        <f>[41]Novembro!$F$17</f>
        <v>94</v>
      </c>
      <c r="O45" s="12">
        <f>[41]Novembro!$F$18</f>
        <v>94</v>
      </c>
      <c r="P45" s="12">
        <f>[41]Novembro!$F$19</f>
        <v>97</v>
      </c>
      <c r="Q45" s="12">
        <f>[41]Novembro!$F$20</f>
        <v>93</v>
      </c>
      <c r="R45" s="12">
        <f>[41]Novembro!$F$21</f>
        <v>97</v>
      </c>
      <c r="S45" s="12">
        <f>[41]Novembro!$F$22</f>
        <v>97</v>
      </c>
      <c r="T45" s="12">
        <f>[41]Novembro!$F$23</f>
        <v>98</v>
      </c>
      <c r="U45" s="12">
        <f>[41]Novembro!$F$24</f>
        <v>92</v>
      </c>
      <c r="V45" s="12">
        <f>[41]Novembro!$F$25</f>
        <v>85</v>
      </c>
      <c r="W45" s="12">
        <f>[41]Novembro!$F$26</f>
        <v>95</v>
      </c>
      <c r="X45" s="12">
        <f>[41]Novembro!$F$27</f>
        <v>97</v>
      </c>
      <c r="Y45" s="12">
        <f>[41]Novembro!$F$28</f>
        <v>97</v>
      </c>
      <c r="Z45" s="12">
        <f>[41]Novembro!$F$29</f>
        <v>98</v>
      </c>
      <c r="AA45" s="12">
        <f>[41]Novembro!$F$30</f>
        <v>95</v>
      </c>
      <c r="AB45" s="12">
        <f>[41]Novembro!$F$31</f>
        <v>82</v>
      </c>
      <c r="AC45" s="12">
        <f>[41]Novembro!$F$32</f>
        <v>83</v>
      </c>
      <c r="AD45" s="12">
        <f>[41]Novembro!$F$33</f>
        <v>93</v>
      </c>
      <c r="AE45" s="12">
        <f>[41]Novembro!$F$34</f>
        <v>98</v>
      </c>
      <c r="AF45" s="16">
        <f t="shared" ref="AF45:AF47" si="14">MAX(B45:AE45)</f>
        <v>98</v>
      </c>
      <c r="AG45" s="95">
        <f t="shared" ref="AG45:AG47" si="15">AVERAGE(B45:AE45)</f>
        <v>94.233333333333334</v>
      </c>
      <c r="AI45" s="13" t="s">
        <v>47</v>
      </c>
    </row>
    <row r="46" spans="1:36" x14ac:dyDescent="0.2">
      <c r="A46" s="59" t="s">
        <v>19</v>
      </c>
      <c r="B46" s="12">
        <f>[42]Novembro!$F$5</f>
        <v>96</v>
      </c>
      <c r="C46" s="12">
        <f>[42]Novembro!$F$6</f>
        <v>97</v>
      </c>
      <c r="D46" s="12">
        <f>[42]Novembro!$F$7</f>
        <v>96</v>
      </c>
      <c r="E46" s="12">
        <f>[42]Novembro!$F$8</f>
        <v>94</v>
      </c>
      <c r="F46" s="12">
        <f>[42]Novembro!$F$9</f>
        <v>91</v>
      </c>
      <c r="G46" s="12">
        <f>[42]Novembro!$F$10</f>
        <v>87</v>
      </c>
      <c r="H46" s="12">
        <f>[42]Novembro!$F$11</f>
        <v>89</v>
      </c>
      <c r="I46" s="12">
        <f>[42]Novembro!$F$12</f>
        <v>87</v>
      </c>
      <c r="J46" s="12">
        <f>[42]Novembro!$F$13</f>
        <v>81</v>
      </c>
      <c r="K46" s="12">
        <f>[42]Novembro!$F$14</f>
        <v>90</v>
      </c>
      <c r="L46" s="12">
        <f>[42]Novembro!$F$15</f>
        <v>95</v>
      </c>
      <c r="M46" s="12">
        <f>[42]Novembro!$F$16</f>
        <v>77</v>
      </c>
      <c r="N46" s="12">
        <f>[42]Novembro!$F$17</f>
        <v>80</v>
      </c>
      <c r="O46" s="12">
        <f>[42]Novembro!$F$18</f>
        <v>95</v>
      </c>
      <c r="P46" s="12">
        <f>[42]Novembro!$F$19</f>
        <v>94</v>
      </c>
      <c r="Q46" s="12">
        <f>[42]Novembro!$F$20</f>
        <v>93</v>
      </c>
      <c r="R46" s="12">
        <f>[42]Novembro!$F$21</f>
        <v>92</v>
      </c>
      <c r="S46" s="12">
        <f>[42]Novembro!$F$22</f>
        <v>96</v>
      </c>
      <c r="T46" s="12">
        <f>[42]Novembro!$F$23</f>
        <v>96</v>
      </c>
      <c r="U46" s="12">
        <f>[42]Novembro!$F$24</f>
        <v>91</v>
      </c>
      <c r="V46" s="12">
        <f>[42]Novembro!$F$25</f>
        <v>88</v>
      </c>
      <c r="W46" s="12">
        <f>[42]Novembro!$F$26</f>
        <v>85</v>
      </c>
      <c r="X46" s="12">
        <f>[42]Novembro!$F$27</f>
        <v>96</v>
      </c>
      <c r="Y46" s="12">
        <f>[42]Novembro!$F$28</f>
        <v>94</v>
      </c>
      <c r="Z46" s="12">
        <f>[42]Novembro!$F$29</f>
        <v>95</v>
      </c>
      <c r="AA46" s="12">
        <f>[42]Novembro!$F$30</f>
        <v>83</v>
      </c>
      <c r="AB46" s="12">
        <f>[42]Novembro!$F$31</f>
        <v>86</v>
      </c>
      <c r="AC46" s="12">
        <f>[42]Novembro!$F$32</f>
        <v>88</v>
      </c>
      <c r="AD46" s="12">
        <f>[42]Novembro!$F$33</f>
        <v>96</v>
      </c>
      <c r="AE46" s="12">
        <f>[42]Novembro!$F$34</f>
        <v>96</v>
      </c>
      <c r="AF46" s="16">
        <f t="shared" si="14"/>
        <v>97</v>
      </c>
      <c r="AG46" s="95">
        <f t="shared" si="15"/>
        <v>90.8</v>
      </c>
      <c r="AH46" s="13" t="s">
        <v>47</v>
      </c>
    </row>
    <row r="47" spans="1:36" x14ac:dyDescent="0.2">
      <c r="A47" s="59" t="s">
        <v>31</v>
      </c>
      <c r="B47" s="12">
        <f>[43]Novembro!$F$5</f>
        <v>95</v>
      </c>
      <c r="C47" s="12">
        <f>[43]Novembro!$F$6</f>
        <v>96</v>
      </c>
      <c r="D47" s="12">
        <f>[43]Novembro!$F$7</f>
        <v>87</v>
      </c>
      <c r="E47" s="12">
        <f>[43]Novembro!$F$8</f>
        <v>93</v>
      </c>
      <c r="F47" s="12">
        <f>[43]Novembro!$F$9</f>
        <v>95</v>
      </c>
      <c r="G47" s="12">
        <f>[43]Novembro!$F$10</f>
        <v>93</v>
      </c>
      <c r="H47" s="12">
        <f>[43]Novembro!$F$11</f>
        <v>82</v>
      </c>
      <c r="I47" s="12">
        <f>[43]Novembro!$F$12</f>
        <v>90</v>
      </c>
      <c r="J47" s="12">
        <f>[43]Novembro!$F$13</f>
        <v>83</v>
      </c>
      <c r="K47" s="12">
        <f>[43]Novembro!$F$14</f>
        <v>92</v>
      </c>
      <c r="L47" s="12">
        <f>[43]Novembro!$F$15</f>
        <v>85</v>
      </c>
      <c r="M47" s="12">
        <f>[43]Novembro!$F$16</f>
        <v>86</v>
      </c>
      <c r="N47" s="12">
        <f>[43]Novembro!$F$17</f>
        <v>77</v>
      </c>
      <c r="O47" s="12">
        <f>[43]Novembro!$F$18</f>
        <v>91</v>
      </c>
      <c r="P47" s="12">
        <f>[43]Novembro!$F$19</f>
        <v>95</v>
      </c>
      <c r="Q47" s="12">
        <f>[43]Novembro!$F$20</f>
        <v>92</v>
      </c>
      <c r="R47" s="12">
        <f>[43]Novembro!$F$21</f>
        <v>89</v>
      </c>
      <c r="S47" s="12">
        <f>[43]Novembro!$F$22</f>
        <v>95</v>
      </c>
      <c r="T47" s="12">
        <f>[43]Novembro!$F$23</f>
        <v>92</v>
      </c>
      <c r="U47" s="12">
        <f>[43]Novembro!$F$24</f>
        <v>92</v>
      </c>
      <c r="V47" s="12">
        <f>[43]Novembro!$F$25</f>
        <v>92</v>
      </c>
      <c r="W47" s="12">
        <f>[43]Novembro!$F$26</f>
        <v>92</v>
      </c>
      <c r="X47" s="12">
        <f>[43]Novembro!$F$27</f>
        <v>95</v>
      </c>
      <c r="Y47" s="12">
        <f>[43]Novembro!$F$28</f>
        <v>96</v>
      </c>
      <c r="Z47" s="12">
        <f>[43]Novembro!$F$29</f>
        <v>94</v>
      </c>
      <c r="AA47" s="12">
        <f>[43]Novembro!$F$30</f>
        <v>90</v>
      </c>
      <c r="AB47" s="12">
        <f>[43]Novembro!$F$31</f>
        <v>85</v>
      </c>
      <c r="AC47" s="12">
        <f>[43]Novembro!$F$32</f>
        <v>77</v>
      </c>
      <c r="AD47" s="12">
        <f>[43]Novembro!$F$33</f>
        <v>93</v>
      </c>
      <c r="AE47" s="12">
        <f>[43]Novembro!$F$34</f>
        <v>90</v>
      </c>
      <c r="AF47" s="16">
        <f t="shared" si="14"/>
        <v>96</v>
      </c>
      <c r="AG47" s="95">
        <f t="shared" si="15"/>
        <v>90.13333333333334</v>
      </c>
      <c r="AJ47" s="13" t="s">
        <v>47</v>
      </c>
    </row>
    <row r="48" spans="1:36" x14ac:dyDescent="0.2">
      <c r="A48" s="59" t="s">
        <v>44</v>
      </c>
      <c r="B48" s="12">
        <f>[44]Novembro!$F$5</f>
        <v>75</v>
      </c>
      <c r="C48" s="12">
        <f>[44]Novembro!$F$6</f>
        <v>86</v>
      </c>
      <c r="D48" s="12">
        <f>[44]Novembro!$F$7</f>
        <v>82</v>
      </c>
      <c r="E48" s="12">
        <f>[44]Novembro!$F$8</f>
        <v>95</v>
      </c>
      <c r="F48" s="12">
        <f>[44]Novembro!$F$9</f>
        <v>93</v>
      </c>
      <c r="G48" s="12">
        <f>[44]Novembro!$F$10</f>
        <v>82</v>
      </c>
      <c r="H48" s="12">
        <f>[44]Novembro!$F$11</f>
        <v>78</v>
      </c>
      <c r="I48" s="12">
        <f>[44]Novembro!$F$12</f>
        <v>92</v>
      </c>
      <c r="J48" s="12">
        <f>[44]Novembro!$F$13</f>
        <v>91</v>
      </c>
      <c r="K48" s="12">
        <f>[44]Novembro!$F$14</f>
        <v>93</v>
      </c>
      <c r="L48" s="12">
        <f>[44]Novembro!$F$15</f>
        <v>83</v>
      </c>
      <c r="M48" s="12">
        <f>[44]Novembro!$F$16</f>
        <v>69</v>
      </c>
      <c r="N48" s="12">
        <f>[44]Novembro!$F$17</f>
        <v>79</v>
      </c>
      <c r="O48" s="12">
        <f>[44]Novembro!$F$18</f>
        <v>76</v>
      </c>
      <c r="P48" s="12">
        <f>[44]Novembro!$F$19</f>
        <v>73</v>
      </c>
      <c r="Q48" s="12" t="str">
        <f>[44]Novembro!$F$20</f>
        <v>*</v>
      </c>
      <c r="R48" s="12" t="str">
        <f>[44]Novembro!$F$21</f>
        <v>*</v>
      </c>
      <c r="S48" s="12">
        <f>[44]Novembro!$F$22</f>
        <v>56</v>
      </c>
      <c r="T48" s="12" t="str">
        <f>[44]Novembro!$F$23</f>
        <v>*</v>
      </c>
      <c r="U48" s="12">
        <f>[44]Novembro!$F$24</f>
        <v>60</v>
      </c>
      <c r="V48" s="12">
        <f>[44]Novembro!$F$25</f>
        <v>99</v>
      </c>
      <c r="W48" s="12">
        <f>[44]Novembro!$F$26</f>
        <v>99</v>
      </c>
      <c r="X48" s="12">
        <f>[44]Novembro!$F$27</f>
        <v>98</v>
      </c>
      <c r="Y48" s="12">
        <f>[44]Novembro!$F$28</f>
        <v>99</v>
      </c>
      <c r="Z48" s="12">
        <f>[44]Novembro!$F$29</f>
        <v>97</v>
      </c>
      <c r="AA48" s="12">
        <f>[44]Novembro!$F$30</f>
        <v>96</v>
      </c>
      <c r="AB48" s="12">
        <f>[44]Novembro!$F$31</f>
        <v>88</v>
      </c>
      <c r="AC48" s="12">
        <f>[44]Novembro!$F$32</f>
        <v>92</v>
      </c>
      <c r="AD48" s="12">
        <f>[44]Novembro!$F$33</f>
        <v>97</v>
      </c>
      <c r="AE48" s="12">
        <f>[44]Novembro!$F$34</f>
        <v>95</v>
      </c>
      <c r="AF48" s="16">
        <f>MAX(B48:AE48)</f>
        <v>99</v>
      </c>
      <c r="AG48" s="95">
        <f>AVERAGE(B48:AE48)</f>
        <v>86.037037037037038</v>
      </c>
      <c r="AH48" s="13" t="s">
        <v>47</v>
      </c>
    </row>
    <row r="49" spans="1:36" x14ac:dyDescent="0.2">
      <c r="A49" s="59" t="s">
        <v>20</v>
      </c>
      <c r="B49" s="12">
        <f>[45]Novembro!$F$5</f>
        <v>99</v>
      </c>
      <c r="C49" s="12">
        <f>[45]Novembro!$F$6</f>
        <v>96</v>
      </c>
      <c r="D49" s="12">
        <f>[45]Novembro!$F$7</f>
        <v>95</v>
      </c>
      <c r="E49" s="12">
        <f>[45]Novembro!$F$8</f>
        <v>100</v>
      </c>
      <c r="F49" s="12">
        <f>[45]Novembro!$F$9</f>
        <v>93</v>
      </c>
      <c r="G49" s="12">
        <f>[45]Novembro!$F$10</f>
        <v>89</v>
      </c>
      <c r="H49" s="12">
        <f>[45]Novembro!$F$11</f>
        <v>100</v>
      </c>
      <c r="I49" s="12">
        <f>[45]Novembro!$F$12</f>
        <v>95</v>
      </c>
      <c r="J49" s="12">
        <f>[45]Novembro!$F$13</f>
        <v>100</v>
      </c>
      <c r="K49" s="12">
        <f>[45]Novembro!$F$14</f>
        <v>100</v>
      </c>
      <c r="L49" s="12">
        <f>[45]Novembro!$F$15</f>
        <v>100</v>
      </c>
      <c r="M49" s="12">
        <f>[45]Novembro!$F$16</f>
        <v>96</v>
      </c>
      <c r="N49" s="12">
        <f>[45]Novembro!$F$17</f>
        <v>87</v>
      </c>
      <c r="O49" s="12">
        <f>[45]Novembro!$F$18</f>
        <v>93</v>
      </c>
      <c r="P49" s="12">
        <f>[45]Novembro!$F$19</f>
        <v>97</v>
      </c>
      <c r="Q49" s="12">
        <f>[45]Novembro!$F$20</f>
        <v>88</v>
      </c>
      <c r="R49" s="12">
        <f>[45]Novembro!$F$21</f>
        <v>100</v>
      </c>
      <c r="S49" s="12">
        <f>[45]Novembro!$F$22</f>
        <v>100</v>
      </c>
      <c r="T49" s="12">
        <f>[45]Novembro!$F$23</f>
        <v>100</v>
      </c>
      <c r="U49" s="12">
        <f>[45]Novembro!$F$24</f>
        <v>95</v>
      </c>
      <c r="V49" s="12">
        <f>[45]Novembro!$F$25</f>
        <v>92</v>
      </c>
      <c r="W49" s="12">
        <f>[45]Novembro!$F$26</f>
        <v>96</v>
      </c>
      <c r="X49" s="12">
        <f>[45]Novembro!$F$27</f>
        <v>100</v>
      </c>
      <c r="Y49" s="12">
        <f>[45]Novembro!$F$28</f>
        <v>100</v>
      </c>
      <c r="Z49" s="12">
        <f>[45]Novembro!$F$29</f>
        <v>100</v>
      </c>
      <c r="AA49" s="12">
        <f>[45]Novembro!$F$30</f>
        <v>96</v>
      </c>
      <c r="AB49" s="12">
        <f>[45]Novembro!$F$31</f>
        <v>79</v>
      </c>
      <c r="AC49" s="12">
        <f>[45]Novembro!$F$32</f>
        <v>89</v>
      </c>
      <c r="AD49" s="12">
        <f>[45]Novembro!$F$33</f>
        <v>89</v>
      </c>
      <c r="AE49" s="12">
        <f>[45]Novembro!$F$34</f>
        <v>95</v>
      </c>
      <c r="AF49" s="16">
        <f>MAX(B49:AE49)</f>
        <v>100</v>
      </c>
      <c r="AG49" s="95">
        <f>AVERAGE(B49:AE49)</f>
        <v>95.3</v>
      </c>
      <c r="AJ49" s="13" t="s">
        <v>47</v>
      </c>
    </row>
    <row r="50" spans="1:36" s="5" customFormat="1" ht="17.100000000000001" customHeight="1" x14ac:dyDescent="0.2">
      <c r="A50" s="60" t="s">
        <v>33</v>
      </c>
      <c r="B50" s="14">
        <f t="shared" ref="B50:AF50" si="16">MAX(B5:B49)</f>
        <v>100</v>
      </c>
      <c r="C50" s="14">
        <f t="shared" si="16"/>
        <v>100</v>
      </c>
      <c r="D50" s="14">
        <f t="shared" si="16"/>
        <v>100</v>
      </c>
      <c r="E50" s="14">
        <f t="shared" si="16"/>
        <v>100</v>
      </c>
      <c r="F50" s="14">
        <f t="shared" si="16"/>
        <v>100</v>
      </c>
      <c r="G50" s="14">
        <f t="shared" si="16"/>
        <v>100</v>
      </c>
      <c r="H50" s="14">
        <f t="shared" si="16"/>
        <v>100</v>
      </c>
      <c r="I50" s="14">
        <f t="shared" si="16"/>
        <v>100</v>
      </c>
      <c r="J50" s="14">
        <f t="shared" si="16"/>
        <v>100</v>
      </c>
      <c r="K50" s="14">
        <f t="shared" si="16"/>
        <v>100</v>
      </c>
      <c r="L50" s="14">
        <f t="shared" si="16"/>
        <v>100</v>
      </c>
      <c r="M50" s="14">
        <f t="shared" si="16"/>
        <v>100</v>
      </c>
      <c r="N50" s="14">
        <f t="shared" si="16"/>
        <v>98</v>
      </c>
      <c r="O50" s="14">
        <f t="shared" si="16"/>
        <v>100</v>
      </c>
      <c r="P50" s="14">
        <f t="shared" si="16"/>
        <v>100</v>
      </c>
      <c r="Q50" s="14">
        <f t="shared" si="16"/>
        <v>100</v>
      </c>
      <c r="R50" s="14">
        <f t="shared" si="16"/>
        <v>100</v>
      </c>
      <c r="S50" s="14">
        <f t="shared" si="16"/>
        <v>100</v>
      </c>
      <c r="T50" s="14">
        <f t="shared" si="16"/>
        <v>100</v>
      </c>
      <c r="U50" s="14">
        <f t="shared" si="16"/>
        <v>100</v>
      </c>
      <c r="V50" s="14">
        <f t="shared" si="16"/>
        <v>99</v>
      </c>
      <c r="W50" s="14">
        <f t="shared" si="16"/>
        <v>100</v>
      </c>
      <c r="X50" s="14">
        <f t="shared" si="16"/>
        <v>100</v>
      </c>
      <c r="Y50" s="14">
        <f t="shared" si="16"/>
        <v>100</v>
      </c>
      <c r="Z50" s="14">
        <f t="shared" si="16"/>
        <v>100</v>
      </c>
      <c r="AA50" s="14">
        <f t="shared" si="16"/>
        <v>100</v>
      </c>
      <c r="AB50" s="14">
        <f t="shared" si="16"/>
        <v>94</v>
      </c>
      <c r="AC50" s="14">
        <f t="shared" si="16"/>
        <v>100</v>
      </c>
      <c r="AD50" s="14">
        <f t="shared" si="16"/>
        <v>100</v>
      </c>
      <c r="AE50" s="14">
        <f t="shared" si="16"/>
        <v>100</v>
      </c>
      <c r="AF50" s="16">
        <f t="shared" si="16"/>
        <v>100</v>
      </c>
      <c r="AG50" s="95">
        <f>AVERAGE(AG5:AG49)</f>
        <v>91.090781702208332</v>
      </c>
    </row>
    <row r="51" spans="1:36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53"/>
      <c r="AG51" s="55"/>
    </row>
    <row r="52" spans="1:36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3" t="s">
        <v>97</v>
      </c>
      <c r="U52" s="143"/>
      <c r="V52" s="143"/>
      <c r="W52" s="143"/>
      <c r="X52" s="143"/>
      <c r="Y52" s="91"/>
      <c r="Z52" s="91"/>
      <c r="AA52" s="91"/>
      <c r="AB52" s="91"/>
      <c r="AC52" s="91"/>
      <c r="AD52" s="91"/>
      <c r="AE52" s="91"/>
      <c r="AF52" s="53"/>
      <c r="AG52" s="52"/>
    </row>
    <row r="53" spans="1:36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4" t="s">
        <v>98</v>
      </c>
      <c r="U53" s="144"/>
      <c r="V53" s="144"/>
      <c r="W53" s="144"/>
      <c r="X53" s="144"/>
      <c r="Y53" s="91"/>
      <c r="Z53" s="91"/>
      <c r="AA53" s="91"/>
      <c r="AB53" s="91"/>
      <c r="AC53" s="91"/>
      <c r="AD53" s="56"/>
      <c r="AE53" s="56"/>
      <c r="AF53" s="53"/>
      <c r="AG53" s="52"/>
      <c r="AH53" s="13" t="s">
        <v>47</v>
      </c>
    </row>
    <row r="54" spans="1:36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3"/>
      <c r="AG54" s="96"/>
    </row>
    <row r="55" spans="1:36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53"/>
      <c r="AG55" s="55"/>
    </row>
    <row r="56" spans="1:36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53"/>
      <c r="AG56" s="55"/>
    </row>
    <row r="57" spans="1:36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5"/>
      <c r="AG57" s="97"/>
    </row>
    <row r="59" spans="1:36" x14ac:dyDescent="0.2">
      <c r="U59" s="2" t="s">
        <v>47</v>
      </c>
    </row>
    <row r="60" spans="1:36" x14ac:dyDescent="0.2">
      <c r="L60" s="2" t="s">
        <v>47</v>
      </c>
      <c r="T60" s="2" t="s">
        <v>47</v>
      </c>
      <c r="U60" s="2" t="s">
        <v>47</v>
      </c>
      <c r="V60" s="2" t="s">
        <v>47</v>
      </c>
    </row>
    <row r="61" spans="1:36" x14ac:dyDescent="0.2">
      <c r="O61" s="2" t="s">
        <v>47</v>
      </c>
      <c r="R61" s="2" t="s">
        <v>47</v>
      </c>
      <c r="Y61" s="2" t="s">
        <v>47</v>
      </c>
      <c r="Z61" s="2" t="s">
        <v>47</v>
      </c>
    </row>
    <row r="63" spans="1:36" x14ac:dyDescent="0.2">
      <c r="P63" s="2" t="s">
        <v>230</v>
      </c>
      <c r="S63" s="2" t="s">
        <v>47</v>
      </c>
    </row>
    <row r="64" spans="1:36" x14ac:dyDescent="0.2">
      <c r="L64" s="2" t="s">
        <v>47</v>
      </c>
      <c r="T64" s="2" t="s">
        <v>47</v>
      </c>
      <c r="AB64" s="2" t="s">
        <v>47</v>
      </c>
    </row>
    <row r="65" spans="7:32" x14ac:dyDescent="0.2">
      <c r="U65" s="2" t="s">
        <v>47</v>
      </c>
      <c r="V65" s="2" t="s">
        <v>47</v>
      </c>
      <c r="W65" s="2" t="s">
        <v>47</v>
      </c>
      <c r="Z65" s="2" t="s">
        <v>47</v>
      </c>
      <c r="AF65" s="7" t="s">
        <v>47</v>
      </c>
    </row>
    <row r="66" spans="7:32" x14ac:dyDescent="0.2">
      <c r="G66" s="2" t="s">
        <v>47</v>
      </c>
      <c r="P66" s="2" t="s">
        <v>47</v>
      </c>
      <c r="V66" s="2" t="s">
        <v>47</v>
      </c>
      <c r="AC66" s="2" t="s">
        <v>47</v>
      </c>
      <c r="AE66" s="2" t="s">
        <v>47</v>
      </c>
    </row>
    <row r="68" spans="7:32" x14ac:dyDescent="0.2">
      <c r="L68" s="2" t="s">
        <v>47</v>
      </c>
    </row>
    <row r="69" spans="7:32" x14ac:dyDescent="0.2">
      <c r="S69" s="2" t="s">
        <v>47</v>
      </c>
    </row>
    <row r="70" spans="7:32" x14ac:dyDescent="0.2">
      <c r="N70" s="2" t="s">
        <v>47</v>
      </c>
    </row>
  </sheetData>
  <sheetProtection password="C6EC" sheet="1" objects="1" scenarios="1"/>
  <mergeCells count="35"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AE3:AE4"/>
    <mergeCell ref="Z3:Z4"/>
    <mergeCell ref="T52:X52"/>
    <mergeCell ref="T53:X53"/>
    <mergeCell ref="U3:U4"/>
    <mergeCell ref="A2:A4"/>
    <mergeCell ref="S3:S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90" zoomScaleNormal="90" workbookViewId="0">
      <selection activeCell="AI25" sqref="AI25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5" ht="20.100000000000001" customHeight="1" x14ac:dyDescent="0.2">
      <c r="A1" s="147" t="s">
        <v>27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</row>
    <row r="2" spans="1:35" s="4" customFormat="1" ht="20.100000000000001" customHeight="1" x14ac:dyDescent="0.2">
      <c r="A2" s="139" t="s">
        <v>21</v>
      </c>
      <c r="B2" s="133" t="s">
        <v>225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</row>
    <row r="3" spans="1:35" s="5" customFormat="1" ht="20.100000000000001" customHeight="1" x14ac:dyDescent="0.2">
      <c r="A3" s="139"/>
      <c r="B3" s="140">
        <v>1</v>
      </c>
      <c r="C3" s="140">
        <f>SUM(B3+1)</f>
        <v>2</v>
      </c>
      <c r="D3" s="140">
        <f t="shared" ref="D3:AD3" si="0">SUM(C3+1)</f>
        <v>3</v>
      </c>
      <c r="E3" s="140">
        <f t="shared" si="0"/>
        <v>4</v>
      </c>
      <c r="F3" s="140">
        <f t="shared" si="0"/>
        <v>5</v>
      </c>
      <c r="G3" s="140">
        <f t="shared" si="0"/>
        <v>6</v>
      </c>
      <c r="H3" s="140">
        <f t="shared" si="0"/>
        <v>7</v>
      </c>
      <c r="I3" s="140">
        <f t="shared" si="0"/>
        <v>8</v>
      </c>
      <c r="J3" s="140">
        <f t="shared" si="0"/>
        <v>9</v>
      </c>
      <c r="K3" s="140">
        <f t="shared" si="0"/>
        <v>10</v>
      </c>
      <c r="L3" s="140">
        <f t="shared" si="0"/>
        <v>11</v>
      </c>
      <c r="M3" s="140">
        <f t="shared" si="0"/>
        <v>12</v>
      </c>
      <c r="N3" s="140">
        <f t="shared" si="0"/>
        <v>13</v>
      </c>
      <c r="O3" s="140">
        <f t="shared" si="0"/>
        <v>14</v>
      </c>
      <c r="P3" s="140">
        <f t="shared" si="0"/>
        <v>15</v>
      </c>
      <c r="Q3" s="140">
        <f t="shared" si="0"/>
        <v>16</v>
      </c>
      <c r="R3" s="140">
        <f t="shared" si="0"/>
        <v>17</v>
      </c>
      <c r="S3" s="140">
        <f t="shared" si="0"/>
        <v>18</v>
      </c>
      <c r="T3" s="140">
        <f t="shared" si="0"/>
        <v>19</v>
      </c>
      <c r="U3" s="140">
        <f t="shared" si="0"/>
        <v>20</v>
      </c>
      <c r="V3" s="140">
        <f t="shared" si="0"/>
        <v>21</v>
      </c>
      <c r="W3" s="140">
        <f t="shared" si="0"/>
        <v>22</v>
      </c>
      <c r="X3" s="140">
        <f t="shared" si="0"/>
        <v>23</v>
      </c>
      <c r="Y3" s="140">
        <f t="shared" si="0"/>
        <v>24</v>
      </c>
      <c r="Z3" s="140">
        <f t="shared" si="0"/>
        <v>25</v>
      </c>
      <c r="AA3" s="140">
        <f t="shared" si="0"/>
        <v>26</v>
      </c>
      <c r="AB3" s="140">
        <f t="shared" si="0"/>
        <v>27</v>
      </c>
      <c r="AC3" s="140">
        <f t="shared" si="0"/>
        <v>28</v>
      </c>
      <c r="AD3" s="140">
        <f t="shared" si="0"/>
        <v>29</v>
      </c>
      <c r="AE3" s="140">
        <v>30</v>
      </c>
      <c r="AF3" s="47" t="s">
        <v>38</v>
      </c>
      <c r="AG3" s="61" t="s">
        <v>36</v>
      </c>
    </row>
    <row r="4" spans="1:35" s="5" customFormat="1" ht="20.100000000000001" customHeigh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47" t="s">
        <v>35</v>
      </c>
      <c r="AG4" s="61" t="s">
        <v>35</v>
      </c>
    </row>
    <row r="5" spans="1:35" s="5" customFormat="1" x14ac:dyDescent="0.2">
      <c r="A5" s="59" t="s">
        <v>40</v>
      </c>
      <c r="B5" s="11">
        <f>[1]Novembro!$G$5</f>
        <v>49</v>
      </c>
      <c r="C5" s="11">
        <f>[1]Novembro!$G$6</f>
        <v>52</v>
      </c>
      <c r="D5" s="11">
        <f>[1]Novembro!$G$7</f>
        <v>35</v>
      </c>
      <c r="E5" s="11">
        <f>[1]Novembro!$G$8</f>
        <v>58</v>
      </c>
      <c r="F5" s="11">
        <f>[1]Novembro!$G$9</f>
        <v>54</v>
      </c>
      <c r="G5" s="11">
        <f>[1]Novembro!$G$10</f>
        <v>50</v>
      </c>
      <c r="H5" s="11">
        <f>[1]Novembro!$G$11</f>
        <v>61</v>
      </c>
      <c r="I5" s="11">
        <f>[1]Novembro!$G$12</f>
        <v>66</v>
      </c>
      <c r="J5" s="11">
        <f>[1]Novembro!$G$13</f>
        <v>75</v>
      </c>
      <c r="K5" s="11">
        <f>[1]Novembro!$G$14</f>
        <v>51</v>
      </c>
      <c r="L5" s="11">
        <f>[1]Novembro!$G$15</f>
        <v>34</v>
      </c>
      <c r="M5" s="11">
        <f>[1]Novembro!$G$16</f>
        <v>28</v>
      </c>
      <c r="N5" s="11">
        <f>[1]Novembro!$G$17</f>
        <v>25</v>
      </c>
      <c r="O5" s="11">
        <f>[1]Novembro!$G$18</f>
        <v>39</v>
      </c>
      <c r="P5" s="11">
        <f>[1]Novembro!$G$19</f>
        <v>38</v>
      </c>
      <c r="Q5" s="11">
        <f>[1]Novembro!$G$20</f>
        <v>48</v>
      </c>
      <c r="R5" s="11">
        <f>[1]Novembro!$G$21</f>
        <v>53</v>
      </c>
      <c r="S5" s="11">
        <f>[1]Novembro!$G$22</f>
        <v>64</v>
      </c>
      <c r="T5" s="11">
        <f>[1]Novembro!$G$23</f>
        <v>63</v>
      </c>
      <c r="U5" s="11">
        <f>[1]Novembro!$G$24</f>
        <v>60</v>
      </c>
      <c r="V5" s="11">
        <f>[1]Novembro!$G$25</f>
        <v>50</v>
      </c>
      <c r="W5" s="11">
        <f>[1]Novembro!$G$26</f>
        <v>49</v>
      </c>
      <c r="X5" s="11">
        <f>[1]Novembro!$G$27</f>
        <v>77</v>
      </c>
      <c r="Y5" s="11">
        <f>[1]Novembro!$G$28</f>
        <v>63</v>
      </c>
      <c r="Z5" s="11">
        <f>[1]Novembro!$G$29</f>
        <v>42</v>
      </c>
      <c r="AA5" s="11">
        <f>[1]Novembro!$G$30</f>
        <v>47</v>
      </c>
      <c r="AB5" s="11">
        <f>[1]Novembro!$G$31</f>
        <v>48</v>
      </c>
      <c r="AC5" s="11">
        <f>[1]Novembro!$G$32</f>
        <v>33</v>
      </c>
      <c r="AD5" s="11">
        <f>[1]Novembro!$G$33</f>
        <v>46</v>
      </c>
      <c r="AE5" s="11">
        <f>[1]Novembro!$G$34</f>
        <v>44</v>
      </c>
      <c r="AF5" s="15">
        <f t="shared" ref="AF5:AF6" si="1">MIN(B5:AE5)</f>
        <v>25</v>
      </c>
      <c r="AG5" s="116">
        <f t="shared" ref="AG5:AG6" si="2">AVERAGE(B5:AE5)</f>
        <v>50.06666666666667</v>
      </c>
    </row>
    <row r="6" spans="1:35" x14ac:dyDescent="0.2">
      <c r="A6" s="59" t="s">
        <v>0</v>
      </c>
      <c r="B6" s="12">
        <f>[2]Novembro!$G$5</f>
        <v>83</v>
      </c>
      <c r="C6" s="12">
        <f>[2]Novembro!$G$6</f>
        <v>48</v>
      </c>
      <c r="D6" s="12">
        <f>[2]Novembro!$G$7</f>
        <v>34</v>
      </c>
      <c r="E6" s="12">
        <f>[2]Novembro!$G$8</f>
        <v>64</v>
      </c>
      <c r="F6" s="12">
        <f>[2]Novembro!$G$9</f>
        <v>47</v>
      </c>
      <c r="G6" s="12">
        <f>[2]Novembro!$G$10</f>
        <v>26</v>
      </c>
      <c r="H6" s="12">
        <f>[2]Novembro!$G$11</f>
        <v>26</v>
      </c>
      <c r="I6" s="12">
        <f>[2]Novembro!$G$12</f>
        <v>38</v>
      </c>
      <c r="J6" s="12">
        <f>[2]Novembro!$G$13</f>
        <v>54</v>
      </c>
      <c r="K6" s="12">
        <f>[2]Novembro!$G$14</f>
        <v>58</v>
      </c>
      <c r="L6" s="12">
        <f>[2]Novembro!$G$15</f>
        <v>31</v>
      </c>
      <c r="M6" s="12">
        <f>[2]Novembro!$G$16</f>
        <v>34</v>
      </c>
      <c r="N6" s="12">
        <f>[2]Novembro!$G$17</f>
        <v>36</v>
      </c>
      <c r="O6" s="12">
        <f>[2]Novembro!$G$18</f>
        <v>73</v>
      </c>
      <c r="P6" s="12">
        <f>[2]Novembro!$G$19</f>
        <v>62</v>
      </c>
      <c r="Q6" s="12">
        <f>[2]Novembro!$G$20</f>
        <v>53</v>
      </c>
      <c r="R6" s="12">
        <f>[2]Novembro!$G$21</f>
        <v>47</v>
      </c>
      <c r="S6" s="12">
        <f>[2]Novembro!$G$22</f>
        <v>51</v>
      </c>
      <c r="T6" s="12">
        <f>[2]Novembro!$G$23</f>
        <v>41</v>
      </c>
      <c r="U6" s="12">
        <f>[2]Novembro!$G$24</f>
        <v>42</v>
      </c>
      <c r="V6" s="12">
        <f>[2]Novembro!$G$25</f>
        <v>36</v>
      </c>
      <c r="W6" s="12">
        <f>[2]Novembro!$G$26</f>
        <v>43</v>
      </c>
      <c r="X6" s="12">
        <f>[2]Novembro!$G$27</f>
        <v>60</v>
      </c>
      <c r="Y6" s="12">
        <f>[2]Novembro!$G$28</f>
        <v>51</v>
      </c>
      <c r="Z6" s="12">
        <f>[2]Novembro!$G$29</f>
        <v>42</v>
      </c>
      <c r="AA6" s="12">
        <f>[2]Novembro!$G$30</f>
        <v>43</v>
      </c>
      <c r="AB6" s="12">
        <f>[2]Novembro!$G$31</f>
        <v>44</v>
      </c>
      <c r="AC6" s="12">
        <f>[2]Novembro!$G$32</f>
        <v>63</v>
      </c>
      <c r="AD6" s="12">
        <f>[2]Novembro!$G$33</f>
        <v>56</v>
      </c>
      <c r="AE6" s="12">
        <f>[2]Novembro!$G$34</f>
        <v>57</v>
      </c>
      <c r="AF6" s="16">
        <f t="shared" si="1"/>
        <v>26</v>
      </c>
      <c r="AG6" s="95">
        <f t="shared" si="2"/>
        <v>48.1</v>
      </c>
    </row>
    <row r="7" spans="1:35" x14ac:dyDescent="0.2">
      <c r="A7" s="59" t="s">
        <v>104</v>
      </c>
      <c r="B7" s="11">
        <f>[3]Novembro!$G$5</f>
        <v>83</v>
      </c>
      <c r="C7" s="11">
        <f>[3]Novembro!$G$6</f>
        <v>52</v>
      </c>
      <c r="D7" s="11">
        <f>[3]Novembro!$G$7</f>
        <v>47</v>
      </c>
      <c r="E7" s="11">
        <f>[3]Novembro!$G$8</f>
        <v>56</v>
      </c>
      <c r="F7" s="11">
        <f>[3]Novembro!$G$9</f>
        <v>49</v>
      </c>
      <c r="G7" s="11">
        <f>[3]Novembro!$G$10</f>
        <v>47</v>
      </c>
      <c r="H7" s="11">
        <f>[3]Novembro!$G$11</f>
        <v>61</v>
      </c>
      <c r="I7" s="11">
        <f>[3]Novembro!$G$12</f>
        <v>50</v>
      </c>
      <c r="J7" s="11">
        <f>[3]Novembro!$G$13</f>
        <v>57</v>
      </c>
      <c r="K7" s="11">
        <f>[3]Novembro!$G$14</f>
        <v>63</v>
      </c>
      <c r="L7" s="11">
        <f>[3]Novembro!$G$15</f>
        <v>40</v>
      </c>
      <c r="M7" s="11">
        <f>[3]Novembro!$G$16</f>
        <v>34</v>
      </c>
      <c r="N7" s="11">
        <f>[3]Novembro!$G$17</f>
        <v>33</v>
      </c>
      <c r="O7" s="11">
        <f>[3]Novembro!$G$18</f>
        <v>49</v>
      </c>
      <c r="P7" s="11">
        <f>[3]Novembro!$G$19</f>
        <v>64</v>
      </c>
      <c r="Q7" s="11">
        <f>[3]Novembro!$G$20</f>
        <v>56</v>
      </c>
      <c r="R7" s="11">
        <f>[3]Novembro!$G$21</f>
        <v>59</v>
      </c>
      <c r="S7" s="11">
        <f>[3]Novembro!$G$22</f>
        <v>73</v>
      </c>
      <c r="T7" s="11">
        <f>[3]Novembro!$G$23</f>
        <v>51</v>
      </c>
      <c r="U7" s="11">
        <f>[3]Novembro!$G$24</f>
        <v>53</v>
      </c>
      <c r="V7" s="11">
        <f>[3]Novembro!$G$25</f>
        <v>44</v>
      </c>
      <c r="W7" s="11">
        <f>[3]Novembro!$G$26</f>
        <v>52</v>
      </c>
      <c r="X7" s="11">
        <f>[3]Novembro!$G$27</f>
        <v>79</v>
      </c>
      <c r="Y7" s="11">
        <f>[3]Novembro!$G$28</f>
        <v>55</v>
      </c>
      <c r="Z7" s="11">
        <f>[3]Novembro!$G$29</f>
        <v>43</v>
      </c>
      <c r="AA7" s="11">
        <f>[3]Novembro!$G$30</f>
        <v>52</v>
      </c>
      <c r="AB7" s="11">
        <f>[3]Novembro!$G$31</f>
        <v>46</v>
      </c>
      <c r="AC7" s="11">
        <f>[3]Novembro!$G$32</f>
        <v>39</v>
      </c>
      <c r="AD7" s="11">
        <f>[3]Novembro!$G$33</f>
        <v>56</v>
      </c>
      <c r="AE7" s="11">
        <f>[3]Novembro!$G$34</f>
        <v>57</v>
      </c>
      <c r="AF7" s="15">
        <f t="shared" ref="AF7:AF8" si="3">MIN(B7:AE7)</f>
        <v>33</v>
      </c>
      <c r="AG7" s="116">
        <f t="shared" ref="AG7:AG8" si="4">AVERAGE(B7:AE7)</f>
        <v>53.333333333333336</v>
      </c>
    </row>
    <row r="8" spans="1:35" x14ac:dyDescent="0.2">
      <c r="A8" s="59" t="s">
        <v>1</v>
      </c>
      <c r="B8" s="12">
        <f>[4]Novembro!$G$5</f>
        <v>59</v>
      </c>
      <c r="C8" s="12">
        <f>[4]Novembro!$G$6</f>
        <v>57</v>
      </c>
      <c r="D8" s="12">
        <f>[4]Novembro!$G$7</f>
        <v>48</v>
      </c>
      <c r="E8" s="12">
        <f>[4]Novembro!$G$8</f>
        <v>63</v>
      </c>
      <c r="F8" s="12">
        <f>[4]Novembro!$G$9</f>
        <v>49</v>
      </c>
      <c r="G8" s="12">
        <f>[4]Novembro!$G$10</f>
        <v>48</v>
      </c>
      <c r="H8" s="12">
        <f>[4]Novembro!$G$11</f>
        <v>49</v>
      </c>
      <c r="I8" s="12">
        <f>[4]Novembro!$G$12</f>
        <v>50</v>
      </c>
      <c r="J8" s="12">
        <f>[4]Novembro!$G$13</f>
        <v>59</v>
      </c>
      <c r="K8" s="12">
        <f>[4]Novembro!$G$14</f>
        <v>47</v>
      </c>
      <c r="L8" s="12">
        <f>[4]Novembro!$G$15</f>
        <v>47</v>
      </c>
      <c r="M8" s="12">
        <f>[4]Novembro!$G$16</f>
        <v>42</v>
      </c>
      <c r="N8" s="12">
        <f>[4]Novembro!$G$17</f>
        <v>44</v>
      </c>
      <c r="O8" s="12">
        <f>[4]Novembro!$G$18</f>
        <v>66</v>
      </c>
      <c r="P8" s="12">
        <f>[4]Novembro!$G$19</f>
        <v>54</v>
      </c>
      <c r="Q8" s="12">
        <f>[4]Novembro!$G$20</f>
        <v>47</v>
      </c>
      <c r="R8" s="12">
        <f>[4]Novembro!$G$21</f>
        <v>51</v>
      </c>
      <c r="S8" s="12">
        <f>[4]Novembro!$G$22</f>
        <v>64</v>
      </c>
      <c r="T8" s="12">
        <f>[4]Novembro!$G$23</f>
        <v>54</v>
      </c>
      <c r="U8" s="12">
        <f>[4]Novembro!$G$24</f>
        <v>55</v>
      </c>
      <c r="V8" s="12">
        <f>[4]Novembro!$G$25</f>
        <v>47</v>
      </c>
      <c r="W8" s="12">
        <f>[4]Novembro!$G$26</f>
        <v>56</v>
      </c>
      <c r="X8" s="12">
        <f>[4]Novembro!$G$27</f>
        <v>72</v>
      </c>
      <c r="Y8" s="12">
        <f>[4]Novembro!$G$28</f>
        <v>46</v>
      </c>
      <c r="Z8" s="12">
        <f>[4]Novembro!$G$29</f>
        <v>43</v>
      </c>
      <c r="AA8" s="12">
        <f>[4]Novembro!$G$30</f>
        <v>38</v>
      </c>
      <c r="AB8" s="12">
        <f>[4]Novembro!$G$31</f>
        <v>35</v>
      </c>
      <c r="AC8" s="12">
        <f>[4]Novembro!$G$32</f>
        <v>45</v>
      </c>
      <c r="AD8" s="12">
        <f>[4]Novembro!$G$33</f>
        <v>68</v>
      </c>
      <c r="AE8" s="12">
        <f>[4]Novembro!$G$34</f>
        <v>66</v>
      </c>
      <c r="AF8" s="16">
        <f t="shared" si="3"/>
        <v>35</v>
      </c>
      <c r="AG8" s="95">
        <f t="shared" si="4"/>
        <v>52.3</v>
      </c>
    </row>
    <row r="9" spans="1:35" x14ac:dyDescent="0.2">
      <c r="A9" s="59" t="s">
        <v>167</v>
      </c>
      <c r="B9" s="12" t="str">
        <f>[5]Novembro!$G$5</f>
        <v>*</v>
      </c>
      <c r="C9" s="12" t="str">
        <f>[5]Novembro!$G$6</f>
        <v>*</v>
      </c>
      <c r="D9" s="12" t="str">
        <f>[5]Novembro!$G$7</f>
        <v>*</v>
      </c>
      <c r="E9" s="12" t="str">
        <f>[5]Novembro!$G$8</f>
        <v>*</v>
      </c>
      <c r="F9" s="12" t="str">
        <f>[5]Novembro!$G$9</f>
        <v>*</v>
      </c>
      <c r="G9" s="12" t="str">
        <f>[5]Novembro!$G$10</f>
        <v>*</v>
      </c>
      <c r="H9" s="12" t="str">
        <f>[5]Novembro!$G$11</f>
        <v>*</v>
      </c>
      <c r="I9" s="12" t="str">
        <f>[5]Novembro!$G$12</f>
        <v>*</v>
      </c>
      <c r="J9" s="12" t="str">
        <f>[5]Novembro!$G$13</f>
        <v>*</v>
      </c>
      <c r="K9" s="12" t="str">
        <f>[5]Novembro!$G$14</f>
        <v>*</v>
      </c>
      <c r="L9" s="12" t="str">
        <f>[5]Novembro!$G$15</f>
        <v>*</v>
      </c>
      <c r="M9" s="12" t="str">
        <f>[5]Novembro!$G$16</f>
        <v>*</v>
      </c>
      <c r="N9" s="12" t="str">
        <f>[5]Novembro!$G$17</f>
        <v>*</v>
      </c>
      <c r="O9" s="12" t="str">
        <f>[5]Novembro!$G$18</f>
        <v>*</v>
      </c>
      <c r="P9" s="12" t="str">
        <f>[5]Novembro!$G$19</f>
        <v>*</v>
      </c>
      <c r="Q9" s="12" t="str">
        <f>[5]Novembro!$G$20</f>
        <v>*</v>
      </c>
      <c r="R9" s="12" t="str">
        <f>[5]Novembro!$G$21</f>
        <v>*</v>
      </c>
      <c r="S9" s="12" t="str">
        <f>[5]Novembro!$G$22</f>
        <v>*</v>
      </c>
      <c r="T9" s="12" t="str">
        <f>[5]Novembro!$G$23</f>
        <v>*</v>
      </c>
      <c r="U9" s="12" t="str">
        <f>[5]Novembro!$G$24</f>
        <v>*</v>
      </c>
      <c r="V9" s="12" t="str">
        <f>[5]Novembro!$G$25</f>
        <v>*</v>
      </c>
      <c r="W9" s="12" t="str">
        <f>[5]Novembro!$G$26</f>
        <v>*</v>
      </c>
      <c r="X9" s="12" t="str">
        <f>[5]Novembro!$G$27</f>
        <v>*</v>
      </c>
      <c r="Y9" s="12" t="str">
        <f>[5]Novembro!$G$28</f>
        <v>*</v>
      </c>
      <c r="Z9" s="12" t="str">
        <f>[5]Novembro!$G$29</f>
        <v>*</v>
      </c>
      <c r="AA9" s="12" t="str">
        <f>[5]Novembro!$G$30</f>
        <v>*</v>
      </c>
      <c r="AB9" s="12" t="str">
        <f>[5]Novembro!$G$31</f>
        <v>*</v>
      </c>
      <c r="AC9" s="12" t="str">
        <f>[5]Novembro!$G$32</f>
        <v>*</v>
      </c>
      <c r="AD9" s="12" t="str">
        <f>[5]Novembro!$G$33</f>
        <v>*</v>
      </c>
      <c r="AE9" s="12" t="str">
        <f>[5]Novembro!$G$34</f>
        <v>*</v>
      </c>
      <c r="AF9" s="16" t="s">
        <v>227</v>
      </c>
      <c r="AG9" s="95" t="s">
        <v>227</v>
      </c>
      <c r="AI9" s="13" t="s">
        <v>47</v>
      </c>
    </row>
    <row r="10" spans="1:35" x14ac:dyDescent="0.2">
      <c r="A10" s="59" t="s">
        <v>111</v>
      </c>
      <c r="B10" s="12">
        <f>[6]Novembro!$G$5</f>
        <v>56</v>
      </c>
      <c r="C10" s="12">
        <f>[6]Novembro!$G$6</f>
        <v>58</v>
      </c>
      <c r="D10" s="12">
        <f>[6]Novembro!$G$7</f>
        <v>50</v>
      </c>
      <c r="E10" s="12">
        <f>[6]Novembro!$G$8</f>
        <v>64</v>
      </c>
      <c r="F10" s="12">
        <f>[6]Novembro!$G$9</f>
        <v>70</v>
      </c>
      <c r="G10" s="12">
        <f>[6]Novembro!$G$10</f>
        <v>47</v>
      </c>
      <c r="H10" s="12">
        <f>[6]Novembro!$G$11</f>
        <v>57</v>
      </c>
      <c r="I10" s="12">
        <f>[6]Novembro!$G$12</f>
        <v>64</v>
      </c>
      <c r="J10" s="12">
        <f>[6]Novembro!$G$13</f>
        <v>70</v>
      </c>
      <c r="K10" s="12">
        <f>[6]Novembro!$G$14</f>
        <v>51</v>
      </c>
      <c r="L10" s="12">
        <f>[6]Novembro!$G$15</f>
        <v>46</v>
      </c>
      <c r="M10" s="12">
        <f>[6]Novembro!$G$16</f>
        <v>52</v>
      </c>
      <c r="N10" s="12">
        <f>[6]Novembro!$G$17</f>
        <v>40</v>
      </c>
      <c r="O10" s="12">
        <f>[6]Novembro!$G$18</f>
        <v>58</v>
      </c>
      <c r="P10" s="12">
        <f>[6]Novembro!$G$19</f>
        <v>57</v>
      </c>
      <c r="Q10" s="12">
        <f>[6]Novembro!$G$20</f>
        <v>58</v>
      </c>
      <c r="R10" s="12">
        <f>[6]Novembro!$G$21</f>
        <v>58</v>
      </c>
      <c r="S10" s="12">
        <f>[6]Novembro!$G$22</f>
        <v>62</v>
      </c>
      <c r="T10" s="12">
        <f>[6]Novembro!$G$23</f>
        <v>71</v>
      </c>
      <c r="U10" s="12">
        <f>[6]Novembro!$G$24</f>
        <v>66</v>
      </c>
      <c r="V10" s="12">
        <f>[6]Novembro!$G$25</f>
        <v>53</v>
      </c>
      <c r="W10" s="12">
        <f>[6]Novembro!$G$26</f>
        <v>59</v>
      </c>
      <c r="X10" s="12">
        <f>[6]Novembro!$G$27</f>
        <v>85</v>
      </c>
      <c r="Y10" s="12">
        <f>[6]Novembro!$G$28</f>
        <v>71</v>
      </c>
      <c r="Z10" s="12">
        <f>[6]Novembro!$G$29</f>
        <v>45</v>
      </c>
      <c r="AA10" s="12">
        <f>[6]Novembro!$G$30</f>
        <v>39</v>
      </c>
      <c r="AB10" s="12">
        <f>[6]Novembro!$G$31</f>
        <v>42</v>
      </c>
      <c r="AC10" s="12">
        <f>[6]Novembro!$G$32</f>
        <v>46</v>
      </c>
      <c r="AD10" s="12">
        <f>[6]Novembro!$G$33</f>
        <v>56</v>
      </c>
      <c r="AE10" s="12" t="str">
        <f>[6]Novembro!$G$34</f>
        <v>*</v>
      </c>
      <c r="AF10" s="16">
        <f t="shared" ref="AF10" si="5">MIN(B10:AE10)</f>
        <v>39</v>
      </c>
      <c r="AG10" s="95">
        <f t="shared" ref="AG10" si="6">AVERAGE(B10:AE10)</f>
        <v>56.931034482758619</v>
      </c>
    </row>
    <row r="11" spans="1:35" x14ac:dyDescent="0.2">
      <c r="A11" s="59" t="s">
        <v>64</v>
      </c>
      <c r="B11" s="12">
        <f>[7]Novembro!$G$5</f>
        <v>64</v>
      </c>
      <c r="C11" s="12">
        <f>[7]Novembro!$G$6</f>
        <v>43</v>
      </c>
      <c r="D11" s="12">
        <f>[7]Novembro!$G$7</f>
        <v>36</v>
      </c>
      <c r="E11" s="12">
        <f>[7]Novembro!$G$8</f>
        <v>53</v>
      </c>
      <c r="F11" s="12">
        <f>[7]Novembro!$G$9</f>
        <v>42</v>
      </c>
      <c r="G11" s="12">
        <f>[7]Novembro!$G$10</f>
        <v>47</v>
      </c>
      <c r="H11" s="12">
        <f>[7]Novembro!$G$11</f>
        <v>55</v>
      </c>
      <c r="I11" s="12">
        <f>[7]Novembro!$G$12</f>
        <v>53</v>
      </c>
      <c r="J11" s="12">
        <f>[7]Novembro!$G$13</f>
        <v>57</v>
      </c>
      <c r="K11" s="12">
        <f>[7]Novembro!$G$14</f>
        <v>62</v>
      </c>
      <c r="L11" s="12">
        <f>[7]Novembro!$G$15</f>
        <v>44</v>
      </c>
      <c r="M11" s="12">
        <f>[7]Novembro!$G$16</f>
        <v>28</v>
      </c>
      <c r="N11" s="12">
        <f>[7]Novembro!$G$17</f>
        <v>30</v>
      </c>
      <c r="O11" s="12">
        <f>[7]Novembro!$G$18</f>
        <v>45</v>
      </c>
      <c r="P11" s="12">
        <f>[7]Novembro!$G$19</f>
        <v>47</v>
      </c>
      <c r="Q11" s="12">
        <f>[7]Novembro!$G$20</f>
        <v>42</v>
      </c>
      <c r="R11" s="12">
        <f>[7]Novembro!$G$21</f>
        <v>59</v>
      </c>
      <c r="S11" s="12">
        <f>[7]Novembro!$G$22</f>
        <v>66</v>
      </c>
      <c r="T11" s="12">
        <f>[7]Novembro!$G$23</f>
        <v>63</v>
      </c>
      <c r="U11" s="12">
        <f>[7]Novembro!$G$24</f>
        <v>45</v>
      </c>
      <c r="V11" s="12">
        <f>[7]Novembro!$G$25</f>
        <v>41</v>
      </c>
      <c r="W11" s="12">
        <f>[7]Novembro!$G$26</f>
        <v>49</v>
      </c>
      <c r="X11" s="12">
        <f>[7]Novembro!$G$27</f>
        <v>66</v>
      </c>
      <c r="Y11" s="12">
        <f>[7]Novembro!$G$28</f>
        <v>59</v>
      </c>
      <c r="Z11" s="12">
        <f>[7]Novembro!$G$29</f>
        <v>36</v>
      </c>
      <c r="AA11" s="12">
        <f>[7]Novembro!$G$30</f>
        <v>47</v>
      </c>
      <c r="AB11" s="12">
        <f>[7]Novembro!$G$31</f>
        <v>40</v>
      </c>
      <c r="AC11" s="12">
        <f>[7]Novembro!$G$32</f>
        <v>35</v>
      </c>
      <c r="AD11" s="12">
        <f>[7]Novembro!$G$33</f>
        <v>45</v>
      </c>
      <c r="AE11" s="12">
        <f>[7]Novembro!$G$34</f>
        <v>39</v>
      </c>
      <c r="AF11" s="16">
        <f>MIN(B11:AE11)</f>
        <v>28</v>
      </c>
      <c r="AG11" s="95">
        <f>AVERAGE(B11:AE11)</f>
        <v>47.93333333333333</v>
      </c>
      <c r="AI11" s="13" t="s">
        <v>47</v>
      </c>
    </row>
    <row r="12" spans="1:35" x14ac:dyDescent="0.2">
      <c r="A12" s="59" t="s">
        <v>41</v>
      </c>
      <c r="B12" s="12">
        <f>[8]Novembro!$G$5</f>
        <v>59</v>
      </c>
      <c r="C12" s="12">
        <f>[8]Novembro!$G$6</f>
        <v>49</v>
      </c>
      <c r="D12" s="12">
        <f>[8]Novembro!$G$7</f>
        <v>43</v>
      </c>
      <c r="E12" s="12">
        <f>[8]Novembro!$G$8</f>
        <v>56</v>
      </c>
      <c r="F12" s="12">
        <f>[8]Novembro!$G$9</f>
        <v>56</v>
      </c>
      <c r="G12" s="12">
        <f>[8]Novembro!$G$10</f>
        <v>53</v>
      </c>
      <c r="H12" s="12">
        <f>[8]Novembro!$G$11</f>
        <v>35</v>
      </c>
      <c r="I12" s="12">
        <f>[8]Novembro!$G$12</f>
        <v>38</v>
      </c>
      <c r="J12" s="12">
        <f>[8]Novembro!$G$13</f>
        <v>50</v>
      </c>
      <c r="K12" s="12">
        <f>[8]Novembro!$G$14</f>
        <v>48</v>
      </c>
      <c r="L12" s="12">
        <f>[8]Novembro!$G$15</f>
        <v>45</v>
      </c>
      <c r="M12" s="12">
        <f>[8]Novembro!$G$16</f>
        <v>42</v>
      </c>
      <c r="N12" s="12">
        <f>[8]Novembro!$G$17</f>
        <v>55</v>
      </c>
      <c r="O12" s="12">
        <f>[8]Novembro!$G$18</f>
        <v>68</v>
      </c>
      <c r="P12" s="12">
        <f>[8]Novembro!$G$19</f>
        <v>59</v>
      </c>
      <c r="Q12" s="12">
        <f>[8]Novembro!$G$20</f>
        <v>46</v>
      </c>
      <c r="R12" s="12">
        <f>[8]Novembro!$G$21</f>
        <v>50</v>
      </c>
      <c r="S12" s="12">
        <f>[8]Novembro!$G$22</f>
        <v>60</v>
      </c>
      <c r="T12" s="12">
        <f>[8]Novembro!$G$23</f>
        <v>46</v>
      </c>
      <c r="U12" s="12">
        <f>[8]Novembro!$G$24</f>
        <v>42</v>
      </c>
      <c r="V12" s="12">
        <f>[8]Novembro!$G$25</f>
        <v>39</v>
      </c>
      <c r="W12" s="12">
        <f>[8]Novembro!$G$26</f>
        <v>49</v>
      </c>
      <c r="X12" s="12">
        <f>[8]Novembro!$G$27</f>
        <v>65</v>
      </c>
      <c r="Y12" s="12">
        <f>[8]Novembro!$G$28</f>
        <v>52</v>
      </c>
      <c r="Z12" s="12">
        <f>[8]Novembro!$G$29</f>
        <v>44</v>
      </c>
      <c r="AA12" s="12">
        <f>[8]Novembro!$G$30</f>
        <v>35</v>
      </c>
      <c r="AB12" s="12">
        <f>[8]Novembro!$G$31</f>
        <v>46</v>
      </c>
      <c r="AC12" s="12">
        <f>[8]Novembro!$G$32</f>
        <v>58</v>
      </c>
      <c r="AD12" s="12">
        <f>[8]Novembro!$G$33</f>
        <v>51</v>
      </c>
      <c r="AE12" s="12">
        <f>[8]Novembro!$G$34</f>
        <v>66</v>
      </c>
      <c r="AF12" s="16">
        <f t="shared" ref="AF12" si="7">MIN(B12:AE12)</f>
        <v>35</v>
      </c>
      <c r="AG12" s="95">
        <f t="shared" ref="AG12" si="8">AVERAGE(B12:AE12)</f>
        <v>50.166666666666664</v>
      </c>
      <c r="AI12" s="13" t="s">
        <v>47</v>
      </c>
    </row>
    <row r="13" spans="1:35" x14ac:dyDescent="0.2">
      <c r="A13" s="59" t="s">
        <v>114</v>
      </c>
      <c r="B13" s="12">
        <f>[9]Novembro!$G$5</f>
        <v>70</v>
      </c>
      <c r="C13" s="12">
        <f>[9]Novembro!$G$6</f>
        <v>57</v>
      </c>
      <c r="D13" s="12">
        <f>[9]Novembro!$G$7</f>
        <v>53</v>
      </c>
      <c r="E13" s="12">
        <f>[9]Novembro!$G$8</f>
        <v>68</v>
      </c>
      <c r="F13" s="12">
        <f>[9]Novembro!$G$9</f>
        <v>54</v>
      </c>
      <c r="G13" s="12">
        <f>[9]Novembro!$G$10</f>
        <v>52</v>
      </c>
      <c r="H13" s="12">
        <f>[9]Novembro!$G$11</f>
        <v>49</v>
      </c>
      <c r="I13" s="12">
        <f>[9]Novembro!$G$12</f>
        <v>46</v>
      </c>
      <c r="J13" s="12">
        <f>[9]Novembro!$G$13</f>
        <v>58</v>
      </c>
      <c r="K13" s="12">
        <f>[9]Novembro!$G$14</f>
        <v>49</v>
      </c>
      <c r="L13" s="12">
        <f>[9]Novembro!$G$15</f>
        <v>46</v>
      </c>
      <c r="M13" s="12">
        <f>[9]Novembro!$G$16</f>
        <v>45</v>
      </c>
      <c r="N13" s="12">
        <f>[9]Novembro!$G$17</f>
        <v>48</v>
      </c>
      <c r="O13" s="12">
        <f>[9]Novembro!$G$18</f>
        <v>65</v>
      </c>
      <c r="P13" s="12">
        <f>[9]Novembro!$G$19</f>
        <v>58</v>
      </c>
      <c r="Q13" s="12">
        <f>[9]Novembro!$G$20</f>
        <v>45</v>
      </c>
      <c r="R13" s="12">
        <f>[9]Novembro!$G$21</f>
        <v>56</v>
      </c>
      <c r="S13" s="12">
        <f>[9]Novembro!$G$22</f>
        <v>70</v>
      </c>
      <c r="T13" s="12">
        <f>[9]Novembro!$G$23</f>
        <v>55</v>
      </c>
      <c r="U13" s="12">
        <f>[9]Novembro!$G$24</f>
        <v>52</v>
      </c>
      <c r="V13" s="12">
        <f>[9]Novembro!$G$25</f>
        <v>47</v>
      </c>
      <c r="W13" s="12">
        <f>[9]Novembro!$G$26</f>
        <v>53</v>
      </c>
      <c r="X13" s="12">
        <f>[9]Novembro!$G$27</f>
        <v>68</v>
      </c>
      <c r="Y13" s="12">
        <f>[9]Novembro!$G$28</f>
        <v>60</v>
      </c>
      <c r="Z13" s="12">
        <f>[9]Novembro!$G$29</f>
        <v>43</v>
      </c>
      <c r="AA13" s="12">
        <f>[9]Novembro!$G$30</f>
        <v>41</v>
      </c>
      <c r="AB13" s="12">
        <f>[9]Novembro!$G$31</f>
        <v>45</v>
      </c>
      <c r="AC13" s="12">
        <f>[9]Novembro!$G$32</f>
        <v>53</v>
      </c>
      <c r="AD13" s="12">
        <f>[9]Novembro!$G$33</f>
        <v>67</v>
      </c>
      <c r="AE13" s="12">
        <f>[9]Novembro!$G$34</f>
        <v>82</v>
      </c>
      <c r="AF13" s="16">
        <f t="shared" ref="AF13:AF43" si="9">MIN(B13:AE13)</f>
        <v>41</v>
      </c>
      <c r="AG13" s="95">
        <f t="shared" ref="AG13:AG43" si="10">AVERAGE(B13:AE13)</f>
        <v>55.166666666666664</v>
      </c>
    </row>
    <row r="14" spans="1:35" x14ac:dyDescent="0.2">
      <c r="A14" s="59" t="s">
        <v>118</v>
      </c>
      <c r="B14" s="12">
        <f>[10]Novembro!$G$5</f>
        <v>64</v>
      </c>
      <c r="C14" s="12">
        <f>[10]Novembro!$G$6</f>
        <v>45</v>
      </c>
      <c r="D14" s="12">
        <f>[10]Novembro!$G$7</f>
        <v>38</v>
      </c>
      <c r="E14" s="12">
        <f>[10]Novembro!$G$8</f>
        <v>54</v>
      </c>
      <c r="F14" s="12">
        <f>[10]Novembro!$G$9</f>
        <v>47</v>
      </c>
      <c r="G14" s="12">
        <f>[10]Novembro!$G$10</f>
        <v>50</v>
      </c>
      <c r="H14" s="12">
        <f>[10]Novembro!$G$11</f>
        <v>57</v>
      </c>
      <c r="I14" s="12">
        <f>[10]Novembro!$G$12</f>
        <v>58</v>
      </c>
      <c r="J14" s="12">
        <f>[10]Novembro!$G$13</f>
        <v>58</v>
      </c>
      <c r="K14" s="12">
        <f>[10]Novembro!$G$14</f>
        <v>64</v>
      </c>
      <c r="L14" s="12">
        <f>[10]Novembro!$G$15</f>
        <v>41</v>
      </c>
      <c r="M14" s="12">
        <f>[10]Novembro!$G$16</f>
        <v>31</v>
      </c>
      <c r="N14" s="12">
        <f>[10]Novembro!$G$17</f>
        <v>37</v>
      </c>
      <c r="O14" s="12">
        <f>[10]Novembro!$G$18</f>
        <v>43</v>
      </c>
      <c r="P14" s="12">
        <f>[10]Novembro!$G$19</f>
        <v>50</v>
      </c>
      <c r="Q14" s="12">
        <f>[10]Novembro!$G$20</f>
        <v>43</v>
      </c>
      <c r="R14" s="12">
        <f>[10]Novembro!$G$21</f>
        <v>59</v>
      </c>
      <c r="S14" s="12">
        <f>[10]Novembro!$G$22</f>
        <v>62</v>
      </c>
      <c r="T14" s="12">
        <f>[10]Novembro!$G$23</f>
        <v>71</v>
      </c>
      <c r="U14" s="12">
        <f>[10]Novembro!$G$24</f>
        <v>55</v>
      </c>
      <c r="V14" s="12">
        <f>[10]Novembro!$G$25</f>
        <v>50</v>
      </c>
      <c r="W14" s="12">
        <f>[10]Novembro!$G$26</f>
        <v>51</v>
      </c>
      <c r="X14" s="12">
        <f>[10]Novembro!$G$27</f>
        <v>76</v>
      </c>
      <c r="Y14" s="12">
        <f>[10]Novembro!$G$28</f>
        <v>70</v>
      </c>
      <c r="Z14" s="12">
        <f>[10]Novembro!$G$29</f>
        <v>44</v>
      </c>
      <c r="AA14" s="12">
        <f>[10]Novembro!$G$30</f>
        <v>48</v>
      </c>
      <c r="AB14" s="12">
        <f>[10]Novembro!$G$31</f>
        <v>43</v>
      </c>
      <c r="AC14" s="12">
        <f>[10]Novembro!$G$32</f>
        <v>38</v>
      </c>
      <c r="AD14" s="12">
        <f>[10]Novembro!$G$33</f>
        <v>56</v>
      </c>
      <c r="AE14" s="12">
        <f>[10]Novembro!$G$34</f>
        <v>48</v>
      </c>
      <c r="AF14" s="16">
        <f t="shared" si="9"/>
        <v>31</v>
      </c>
      <c r="AG14" s="95">
        <f t="shared" si="10"/>
        <v>51.7</v>
      </c>
      <c r="AI14" s="13" t="s">
        <v>47</v>
      </c>
    </row>
    <row r="15" spans="1:35" x14ac:dyDescent="0.2">
      <c r="A15" s="59" t="s">
        <v>121</v>
      </c>
      <c r="B15" s="12">
        <f>[11]Novembro!$G$5</f>
        <v>80</v>
      </c>
      <c r="C15" s="12">
        <f>[11]Novembro!$G$6</f>
        <v>56</v>
      </c>
      <c r="D15" s="12">
        <f>[11]Novembro!$G$7</f>
        <v>46</v>
      </c>
      <c r="E15" s="12">
        <f>[11]Novembro!$G$8</f>
        <v>59</v>
      </c>
      <c r="F15" s="12">
        <f>[11]Novembro!$G$9</f>
        <v>52</v>
      </c>
      <c r="G15" s="12">
        <f>[11]Novembro!$G$10</f>
        <v>37</v>
      </c>
      <c r="H15" s="12">
        <f>[11]Novembro!$G$11</f>
        <v>43</v>
      </c>
      <c r="I15" s="12">
        <f>[11]Novembro!$G$12</f>
        <v>47</v>
      </c>
      <c r="J15" s="12">
        <f>[11]Novembro!$G$13</f>
        <v>61</v>
      </c>
      <c r="K15" s="12">
        <f>[11]Novembro!$G$14</f>
        <v>60</v>
      </c>
      <c r="L15" s="12">
        <f>[11]Novembro!$G$15</f>
        <v>38</v>
      </c>
      <c r="M15" s="12">
        <f>[11]Novembro!$G$16</f>
        <v>41</v>
      </c>
      <c r="N15" s="12">
        <f>[11]Novembro!$G$17</f>
        <v>37</v>
      </c>
      <c r="O15" s="12">
        <f>[11]Novembro!$G$18</f>
        <v>69</v>
      </c>
      <c r="P15" s="12">
        <f>[11]Novembro!$G$19</f>
        <v>65</v>
      </c>
      <c r="Q15" s="12">
        <f>[11]Novembro!$G$20</f>
        <v>64</v>
      </c>
      <c r="R15" s="12">
        <f>[11]Novembro!$G$21</f>
        <v>55</v>
      </c>
      <c r="S15" s="12">
        <f>[11]Novembro!$G$22</f>
        <v>67</v>
      </c>
      <c r="T15" s="12">
        <f>[11]Novembro!$G$23</f>
        <v>56</v>
      </c>
      <c r="U15" s="12">
        <f>[11]Novembro!$G$24</f>
        <v>46</v>
      </c>
      <c r="V15" s="12">
        <f>[11]Novembro!$G$25</f>
        <v>42</v>
      </c>
      <c r="W15" s="12">
        <f>[11]Novembro!$G$26</f>
        <v>49</v>
      </c>
      <c r="X15" s="12">
        <f>[11]Novembro!$G$27</f>
        <v>75</v>
      </c>
      <c r="Y15" s="12">
        <f>[11]Novembro!$G$28</f>
        <v>59</v>
      </c>
      <c r="Z15" s="12">
        <f>[11]Novembro!$G$29</f>
        <v>47</v>
      </c>
      <c r="AA15" s="12">
        <f>[11]Novembro!$G$30</f>
        <v>46</v>
      </c>
      <c r="AB15" s="12">
        <f>[11]Novembro!$G$31</f>
        <v>49</v>
      </c>
      <c r="AC15" s="12">
        <f>[11]Novembro!$G$32</f>
        <v>51</v>
      </c>
      <c r="AD15" s="12">
        <f>[11]Novembro!$G$33</f>
        <v>66</v>
      </c>
      <c r="AE15" s="12">
        <f>[11]Novembro!$G$34</f>
        <v>56</v>
      </c>
      <c r="AF15" s="16">
        <f t="shared" si="9"/>
        <v>37</v>
      </c>
      <c r="AG15" s="95">
        <f t="shared" si="10"/>
        <v>53.966666666666669</v>
      </c>
      <c r="AI15" s="13" t="s">
        <v>47</v>
      </c>
    </row>
    <row r="16" spans="1:35" x14ac:dyDescent="0.2">
      <c r="A16" s="59" t="s">
        <v>168</v>
      </c>
      <c r="B16" s="12" t="str">
        <f>[12]Novembro!$G$5</f>
        <v>*</v>
      </c>
      <c r="C16" s="12" t="str">
        <f>[12]Novembro!$G$6</f>
        <v>*</v>
      </c>
      <c r="D16" s="12" t="str">
        <f>[12]Novembro!$G$7</f>
        <v>*</v>
      </c>
      <c r="E16" s="12" t="str">
        <f>[12]Novembro!$G$8</f>
        <v>*</v>
      </c>
      <c r="F16" s="12" t="str">
        <f>[12]Novembro!$G$9</f>
        <v>*</v>
      </c>
      <c r="G16" s="12" t="str">
        <f>[12]Novembro!$G$10</f>
        <v>*</v>
      </c>
      <c r="H16" s="12" t="str">
        <f>[12]Novembro!$G$11</f>
        <v>*</v>
      </c>
      <c r="I16" s="12" t="str">
        <f>[12]Novembro!$G$12</f>
        <v>*</v>
      </c>
      <c r="J16" s="12" t="str">
        <f>[12]Novembro!$G$13</f>
        <v>*</v>
      </c>
      <c r="K16" s="12" t="str">
        <f>[12]Novembro!$G$14</f>
        <v>*</v>
      </c>
      <c r="L16" s="12" t="str">
        <f>[12]Novembro!$G$15</f>
        <v>*</v>
      </c>
      <c r="M16" s="12" t="str">
        <f>[12]Novembro!$G$16</f>
        <v>*</v>
      </c>
      <c r="N16" s="12" t="str">
        <f>[12]Novembro!$G$17</f>
        <v>*</v>
      </c>
      <c r="O16" s="12" t="str">
        <f>[12]Novembro!$G$18</f>
        <v>*</v>
      </c>
      <c r="P16" s="12" t="str">
        <f>[12]Novembro!$G$19</f>
        <v>*</v>
      </c>
      <c r="Q16" s="12" t="str">
        <f>[12]Novembro!$G$20</f>
        <v>*</v>
      </c>
      <c r="R16" s="12" t="str">
        <f>[12]Novembro!$G$21</f>
        <v>*</v>
      </c>
      <c r="S16" s="12" t="str">
        <f>[12]Novembro!$G$22</f>
        <v>*</v>
      </c>
      <c r="T16" s="12" t="str">
        <f>[12]Novembro!$G$23</f>
        <v>*</v>
      </c>
      <c r="U16" s="12" t="str">
        <f>[12]Novembro!$G$24</f>
        <v>*</v>
      </c>
      <c r="V16" s="12" t="str">
        <f>[12]Novembro!$G$25</f>
        <v>*</v>
      </c>
      <c r="W16" s="12" t="str">
        <f>[12]Novembro!$G$26</f>
        <v>*</v>
      </c>
      <c r="X16" s="12" t="str">
        <f>[12]Novembro!$G$27</f>
        <v>*</v>
      </c>
      <c r="Y16" s="12" t="str">
        <f>[12]Novembro!$G$28</f>
        <v>*</v>
      </c>
      <c r="Z16" s="12" t="str">
        <f>[12]Novembro!$G$29</f>
        <v>*</v>
      </c>
      <c r="AA16" s="12" t="str">
        <f>[12]Novembro!$G$30</f>
        <v>*</v>
      </c>
      <c r="AB16" s="12" t="str">
        <f>[12]Novembro!$G$31</f>
        <v>*</v>
      </c>
      <c r="AC16" s="12" t="str">
        <f>[12]Novembro!$G$32</f>
        <v>*</v>
      </c>
      <c r="AD16" s="12" t="str">
        <f>[12]Novembro!$G$33</f>
        <v>*</v>
      </c>
      <c r="AE16" s="12" t="str">
        <f>[12]Novembro!$G$34</f>
        <v>*</v>
      </c>
      <c r="AF16" s="16" t="s">
        <v>227</v>
      </c>
      <c r="AG16" s="95" t="s">
        <v>227</v>
      </c>
    </row>
    <row r="17" spans="1:36" x14ac:dyDescent="0.2">
      <c r="A17" s="59" t="s">
        <v>2</v>
      </c>
      <c r="B17" s="12">
        <f>[13]Novembro!$G$5</f>
        <v>58</v>
      </c>
      <c r="C17" s="12">
        <f>[13]Novembro!$G$6</f>
        <v>51</v>
      </c>
      <c r="D17" s="12">
        <f>[13]Novembro!$G$7</f>
        <v>50</v>
      </c>
      <c r="E17" s="12">
        <f>[13]Novembro!$G$8</f>
        <v>69</v>
      </c>
      <c r="F17" s="12">
        <f>[13]Novembro!$G$9</f>
        <v>59</v>
      </c>
      <c r="G17" s="12">
        <f>[13]Novembro!$G$10</f>
        <v>39</v>
      </c>
      <c r="H17" s="12">
        <f>[13]Novembro!$G$11</f>
        <v>53</v>
      </c>
      <c r="I17" s="12">
        <f>[13]Novembro!$G$12</f>
        <v>54</v>
      </c>
      <c r="J17" s="12">
        <f>[13]Novembro!$G$13</f>
        <v>68</v>
      </c>
      <c r="K17" s="12">
        <f>[13]Novembro!$G$14</f>
        <v>47</v>
      </c>
      <c r="L17" s="12">
        <f>[13]Novembro!$G$15</f>
        <v>45</v>
      </c>
      <c r="M17" s="12">
        <f>[13]Novembro!$G$16</f>
        <v>41</v>
      </c>
      <c r="N17" s="12">
        <f>[13]Novembro!$G$17</f>
        <v>34</v>
      </c>
      <c r="O17" s="12">
        <f>[13]Novembro!$G$18</f>
        <v>63</v>
      </c>
      <c r="P17" s="12">
        <f>[13]Novembro!$G$19</f>
        <v>55</v>
      </c>
      <c r="Q17" s="12">
        <f>[13]Novembro!$G$20</f>
        <v>63</v>
      </c>
      <c r="R17" s="12">
        <f>[13]Novembro!$G$21</f>
        <v>50</v>
      </c>
      <c r="S17" s="12">
        <f>[13]Novembro!$G$22</f>
        <v>62</v>
      </c>
      <c r="T17" s="12">
        <f>[13]Novembro!$G$23</f>
        <v>57</v>
      </c>
      <c r="U17" s="12">
        <f>[13]Novembro!$G$24</f>
        <v>54</v>
      </c>
      <c r="V17" s="12">
        <f>[13]Novembro!$G$25</f>
        <v>46</v>
      </c>
      <c r="W17" s="12">
        <f>[13]Novembro!$G$26</f>
        <v>54</v>
      </c>
      <c r="X17" s="12">
        <f>[13]Novembro!$G$27</f>
        <v>81</v>
      </c>
      <c r="Y17" s="12">
        <f>[13]Novembro!$G$28</f>
        <v>62</v>
      </c>
      <c r="Z17" s="12">
        <f>[13]Novembro!$G$29</f>
        <v>43</v>
      </c>
      <c r="AA17" s="12">
        <f>[13]Novembro!$G$30</f>
        <v>34</v>
      </c>
      <c r="AB17" s="12">
        <f>[13]Novembro!$G$31</f>
        <v>36</v>
      </c>
      <c r="AC17" s="12">
        <f>[13]Novembro!$G$32</f>
        <v>42</v>
      </c>
      <c r="AD17" s="12">
        <f>[13]Novembro!$G$33</f>
        <v>59</v>
      </c>
      <c r="AE17" s="12">
        <f>[13]Novembro!$G$34</f>
        <v>69</v>
      </c>
      <c r="AF17" s="16">
        <f t="shared" ref="AF17:AF20" si="11">MIN(B17:AE17)</f>
        <v>34</v>
      </c>
      <c r="AG17" s="95">
        <f t="shared" ref="AG17:AG20" si="12">AVERAGE(B17:AE17)</f>
        <v>53.266666666666666</v>
      </c>
      <c r="AI17" s="13" t="s">
        <v>47</v>
      </c>
    </row>
    <row r="18" spans="1:36" x14ac:dyDescent="0.2">
      <c r="A18" s="59" t="s">
        <v>3</v>
      </c>
      <c r="B18" s="12">
        <f>[14]Novembro!$G$5</f>
        <v>41</v>
      </c>
      <c r="C18" s="12">
        <f>[14]Novembro!$G$6</f>
        <v>56</v>
      </c>
      <c r="D18" s="12">
        <f>[14]Novembro!$G$7</f>
        <v>40</v>
      </c>
      <c r="E18" s="12">
        <f>[14]Novembro!$G$8</f>
        <v>67</v>
      </c>
      <c r="F18" s="12">
        <f>[14]Novembro!$G$9</f>
        <v>56</v>
      </c>
      <c r="G18" s="12">
        <f>[14]Novembro!$G$10</f>
        <v>49</v>
      </c>
      <c r="H18" s="12">
        <f>[14]Novembro!$G$11</f>
        <v>58</v>
      </c>
      <c r="I18" s="12">
        <f>[14]Novembro!$G$12</f>
        <v>85</v>
      </c>
      <c r="J18" s="12">
        <f>[14]Novembro!$G$13</f>
        <v>80</v>
      </c>
      <c r="K18" s="12">
        <f>[14]Novembro!$G$14</f>
        <v>51</v>
      </c>
      <c r="L18" s="12">
        <f>[14]Novembro!$G$15</f>
        <v>36</v>
      </c>
      <c r="M18" s="12">
        <f>[14]Novembro!$G$16</f>
        <v>32</v>
      </c>
      <c r="N18" s="12">
        <f>[14]Novembro!$G$17</f>
        <v>31</v>
      </c>
      <c r="O18" s="12">
        <f>[14]Novembro!$G$18</f>
        <v>37</v>
      </c>
      <c r="P18" s="12">
        <f>[14]Novembro!$G$19</f>
        <v>48</v>
      </c>
      <c r="Q18" s="12">
        <f>[14]Novembro!$G$20</f>
        <v>50</v>
      </c>
      <c r="R18" s="12">
        <f>[14]Novembro!$G$21</f>
        <v>65</v>
      </c>
      <c r="S18" s="12">
        <f>[14]Novembro!$G$22</f>
        <v>59</v>
      </c>
      <c r="T18" s="12">
        <f>[14]Novembro!$G$23</f>
        <v>64</v>
      </c>
      <c r="U18" s="12">
        <f>[14]Novembro!$G$24</f>
        <v>67</v>
      </c>
      <c r="V18" s="12">
        <f>[14]Novembro!$G$25</f>
        <v>69</v>
      </c>
      <c r="W18" s="12">
        <f>[14]Novembro!$G$26</f>
        <v>42</v>
      </c>
      <c r="X18" s="12">
        <f>[14]Novembro!$G$27</f>
        <v>52</v>
      </c>
      <c r="Y18" s="12">
        <f>[14]Novembro!$G$28</f>
        <v>55</v>
      </c>
      <c r="Z18" s="12">
        <f>[14]Novembro!$G$29</f>
        <v>47</v>
      </c>
      <c r="AA18" s="12">
        <f>[14]Novembro!$G$30</f>
        <v>47</v>
      </c>
      <c r="AB18" s="12">
        <f>[14]Novembro!$G$31</f>
        <v>42</v>
      </c>
      <c r="AC18" s="12">
        <f>[14]Novembro!$G$32</f>
        <v>36</v>
      </c>
      <c r="AD18" s="12">
        <f>[14]Novembro!$G$33</f>
        <v>52</v>
      </c>
      <c r="AE18" s="12">
        <f>[14]Novembro!$G$34</f>
        <v>54</v>
      </c>
      <c r="AF18" s="16">
        <f t="shared" si="11"/>
        <v>31</v>
      </c>
      <c r="AG18" s="95">
        <f t="shared" si="12"/>
        <v>52.266666666666666</v>
      </c>
      <c r="AH18" s="13" t="s">
        <v>47</v>
      </c>
      <c r="AI18" s="13" t="s">
        <v>47</v>
      </c>
    </row>
    <row r="19" spans="1:36" x14ac:dyDescent="0.2">
      <c r="A19" s="59" t="s">
        <v>4</v>
      </c>
      <c r="B19" s="12">
        <f>[15]Novembro!$G$5</f>
        <v>38</v>
      </c>
      <c r="C19" s="12">
        <f>[15]Novembro!$G$6</f>
        <v>50</v>
      </c>
      <c r="D19" s="12">
        <f>[15]Novembro!$G$7</f>
        <v>57</v>
      </c>
      <c r="E19" s="12">
        <f>[15]Novembro!$G$8</f>
        <v>71</v>
      </c>
      <c r="F19" s="12">
        <f>[15]Novembro!$G$9</f>
        <v>60</v>
      </c>
      <c r="G19" s="12">
        <f>[15]Novembro!$G$10</f>
        <v>52</v>
      </c>
      <c r="H19" s="12">
        <f>[15]Novembro!$G$11</f>
        <v>61</v>
      </c>
      <c r="I19" s="12">
        <f>[15]Novembro!$G$12</f>
        <v>75</v>
      </c>
      <c r="J19" s="12">
        <f>[15]Novembro!$G$13</f>
        <v>78</v>
      </c>
      <c r="K19" s="12">
        <f>[15]Novembro!$G$14</f>
        <v>51</v>
      </c>
      <c r="L19" s="12">
        <f>[15]Novembro!$G$15</f>
        <v>41</v>
      </c>
      <c r="M19" s="12">
        <f>[15]Novembro!$G$16</f>
        <v>39</v>
      </c>
      <c r="N19" s="12">
        <f>[15]Novembro!$G$17</f>
        <v>38</v>
      </c>
      <c r="O19" s="12">
        <f>[15]Novembro!$G$18</f>
        <v>41</v>
      </c>
      <c r="P19" s="12">
        <f>[15]Novembro!$G$19</f>
        <v>51</v>
      </c>
      <c r="Q19" s="12">
        <f>[15]Novembro!$G$20</f>
        <v>61</v>
      </c>
      <c r="R19" s="12">
        <f>[15]Novembro!$G$21</f>
        <v>51</v>
      </c>
      <c r="S19" s="12">
        <f>[15]Novembro!$G$22</f>
        <v>61</v>
      </c>
      <c r="T19" s="12">
        <f>[15]Novembro!$G$23</f>
        <v>71</v>
      </c>
      <c r="U19" s="12">
        <f>[15]Novembro!$G$24</f>
        <v>74</v>
      </c>
      <c r="V19" s="12">
        <f>[15]Novembro!$G$25</f>
        <v>59</v>
      </c>
      <c r="W19" s="12">
        <f>[15]Novembro!$G$26</f>
        <v>46</v>
      </c>
      <c r="X19" s="12">
        <f>[15]Novembro!$G$27</f>
        <v>65</v>
      </c>
      <c r="Y19" s="12">
        <f>[15]Novembro!$G$28</f>
        <v>60</v>
      </c>
      <c r="Z19" s="12">
        <f>[15]Novembro!$G$29</f>
        <v>50</v>
      </c>
      <c r="AA19" s="12">
        <f>[15]Novembro!$G$30</f>
        <v>49</v>
      </c>
      <c r="AB19" s="12">
        <f>[15]Novembro!$G$31</f>
        <v>46</v>
      </c>
      <c r="AC19" s="12">
        <f>[15]Novembro!$G$32</f>
        <v>42</v>
      </c>
      <c r="AD19" s="12">
        <f>[15]Novembro!$G$33</f>
        <v>56</v>
      </c>
      <c r="AE19" s="12">
        <f>[15]Novembro!$G$34</f>
        <v>54</v>
      </c>
      <c r="AF19" s="16">
        <f t="shared" si="11"/>
        <v>38</v>
      </c>
      <c r="AG19" s="95">
        <f t="shared" si="12"/>
        <v>54.93333333333333</v>
      </c>
    </row>
    <row r="20" spans="1:36" x14ac:dyDescent="0.2">
      <c r="A20" s="59" t="s">
        <v>5</v>
      </c>
      <c r="B20" s="12">
        <f>[16]Novembro!$G$5</f>
        <v>40</v>
      </c>
      <c r="C20" s="12">
        <f>[16]Novembro!$G$6</f>
        <v>54</v>
      </c>
      <c r="D20" s="12">
        <f>[16]Novembro!$G$7</f>
        <v>45</v>
      </c>
      <c r="E20" s="12">
        <f>[16]Novembro!$G$8</f>
        <v>69</v>
      </c>
      <c r="F20" s="12" t="str">
        <f>[16]Novembro!$G$9</f>
        <v>*</v>
      </c>
      <c r="G20" s="12" t="str">
        <f>[16]Novembro!$G$10</f>
        <v>*</v>
      </c>
      <c r="H20" s="12" t="str">
        <f>[16]Novembro!$G$11</f>
        <v>*</v>
      </c>
      <c r="I20" s="12" t="str">
        <f>[16]Novembro!$G$12</f>
        <v>*</v>
      </c>
      <c r="J20" s="12">
        <f>[16]Novembro!$G$13</f>
        <v>52</v>
      </c>
      <c r="K20" s="12">
        <f>[16]Novembro!$G$14</f>
        <v>49</v>
      </c>
      <c r="L20" s="12">
        <f>[16]Novembro!$G$15</f>
        <v>43</v>
      </c>
      <c r="M20" s="12">
        <f>[16]Novembro!$G$16</f>
        <v>44</v>
      </c>
      <c r="N20" s="12">
        <f>[16]Novembro!$G$17</f>
        <v>67</v>
      </c>
      <c r="O20" s="12" t="str">
        <f>[16]Novembro!$G$18</f>
        <v>*</v>
      </c>
      <c r="P20" s="12" t="str">
        <f>[16]Novembro!$G$19</f>
        <v>*</v>
      </c>
      <c r="Q20" s="12" t="str">
        <f>[16]Novembro!$G$20</f>
        <v>*</v>
      </c>
      <c r="R20" s="12" t="str">
        <f>[16]Novembro!$G$21</f>
        <v>*</v>
      </c>
      <c r="S20" s="12" t="str">
        <f>[16]Novembro!$G$22</f>
        <v>*</v>
      </c>
      <c r="T20" s="12">
        <f>[16]Novembro!$G$23</f>
        <v>66</v>
      </c>
      <c r="U20" s="12">
        <f>[16]Novembro!$G$24</f>
        <v>58</v>
      </c>
      <c r="V20" s="12">
        <f>[16]Novembro!$G$25</f>
        <v>48</v>
      </c>
      <c r="W20" s="12">
        <f>[16]Novembro!$G$26</f>
        <v>59</v>
      </c>
      <c r="X20" s="12">
        <f>[16]Novembro!$G$27</f>
        <v>75</v>
      </c>
      <c r="Y20" s="12" t="str">
        <f>[16]Novembro!$G$28</f>
        <v>*</v>
      </c>
      <c r="Z20" s="12" t="str">
        <f>[16]Novembro!$G$29</f>
        <v>*</v>
      </c>
      <c r="AA20" s="12" t="str">
        <f>[16]Novembro!$G$30</f>
        <v>*</v>
      </c>
      <c r="AB20" s="12" t="str">
        <f>[16]Novembro!$G$31</f>
        <v>*</v>
      </c>
      <c r="AC20" s="12">
        <f>[16]Novembro!$G$32</f>
        <v>59</v>
      </c>
      <c r="AD20" s="12">
        <f>[16]Novembro!$G$33</f>
        <v>71</v>
      </c>
      <c r="AE20" s="12">
        <f>[16]Novembro!$G$34</f>
        <v>71</v>
      </c>
      <c r="AF20" s="16">
        <f t="shared" si="11"/>
        <v>40</v>
      </c>
      <c r="AG20" s="95">
        <f t="shared" si="12"/>
        <v>57.058823529411768</v>
      </c>
      <c r="AH20" s="13" t="s">
        <v>47</v>
      </c>
      <c r="AI20" s="13" t="s">
        <v>47</v>
      </c>
    </row>
    <row r="21" spans="1:36" x14ac:dyDescent="0.2">
      <c r="A21" s="59" t="s">
        <v>43</v>
      </c>
      <c r="B21" s="12">
        <f>[17]Novembro!$G$5</f>
        <v>35</v>
      </c>
      <c r="C21" s="12">
        <f>[17]Novembro!$G$6</f>
        <v>48</v>
      </c>
      <c r="D21" s="12">
        <f>[17]Novembro!$G$7</f>
        <v>43</v>
      </c>
      <c r="E21" s="12">
        <f>[17]Novembro!$G$8</f>
        <v>84</v>
      </c>
      <c r="F21" s="12">
        <f>[17]Novembro!$G$9</f>
        <v>56</v>
      </c>
      <c r="G21" s="12">
        <f>[17]Novembro!$G$10</f>
        <v>48</v>
      </c>
      <c r="H21" s="12">
        <f>[17]Novembro!$G$11</f>
        <v>61</v>
      </c>
      <c r="I21" s="12">
        <f>[17]Novembro!$G$12</f>
        <v>73</v>
      </c>
      <c r="J21" s="12">
        <f>[17]Novembro!$G$13</f>
        <v>68</v>
      </c>
      <c r="K21" s="12">
        <f>[17]Novembro!$G$14</f>
        <v>48</v>
      </c>
      <c r="L21" s="12">
        <f>[17]Novembro!$G$15</f>
        <v>38</v>
      </c>
      <c r="M21" s="12">
        <f>[17]Novembro!$G$16</f>
        <v>38</v>
      </c>
      <c r="N21" s="12">
        <f>[17]Novembro!$G$17</f>
        <v>41</v>
      </c>
      <c r="O21" s="12">
        <f>[17]Novembro!$G$18</f>
        <v>44</v>
      </c>
      <c r="P21" s="12">
        <f>[17]Novembro!$G$19</f>
        <v>44</v>
      </c>
      <c r="Q21" s="12">
        <f>[17]Novembro!$G$20</f>
        <v>68</v>
      </c>
      <c r="R21" s="12">
        <f>[17]Novembro!$G$21</f>
        <v>49</v>
      </c>
      <c r="S21" s="12">
        <f>[17]Novembro!$G$22</f>
        <v>50</v>
      </c>
      <c r="T21" s="12">
        <f>[17]Novembro!$G$23</f>
        <v>67</v>
      </c>
      <c r="U21" s="12">
        <f>[17]Novembro!$G$24</f>
        <v>65</v>
      </c>
      <c r="V21" s="12">
        <f>[17]Novembro!$G$25</f>
        <v>67</v>
      </c>
      <c r="W21" s="12">
        <f>[17]Novembro!$G$26</f>
        <v>43</v>
      </c>
      <c r="X21" s="12">
        <f>[17]Novembro!$G$27</f>
        <v>74</v>
      </c>
      <c r="Y21" s="12">
        <f>[17]Novembro!$G$28</f>
        <v>64</v>
      </c>
      <c r="Z21" s="12">
        <f>[17]Novembro!$G$29</f>
        <v>54</v>
      </c>
      <c r="AA21" s="12">
        <f>[17]Novembro!$G$30</f>
        <v>41</v>
      </c>
      <c r="AB21" s="12">
        <f>[17]Novembro!$G$31</f>
        <v>37</v>
      </c>
      <c r="AC21" s="12">
        <f>[17]Novembro!$G$32</f>
        <v>42</v>
      </c>
      <c r="AD21" s="12">
        <f>[17]Novembro!$G$33</f>
        <v>52</v>
      </c>
      <c r="AE21" s="12">
        <f>[17]Novembro!$G$34</f>
        <v>54</v>
      </c>
      <c r="AF21" s="16">
        <f>MIN(B21:AE21)</f>
        <v>35</v>
      </c>
      <c r="AG21" s="95">
        <f>AVERAGE(B21:AE21)</f>
        <v>53.2</v>
      </c>
      <c r="AI21" s="13" t="s">
        <v>47</v>
      </c>
    </row>
    <row r="22" spans="1:36" x14ac:dyDescent="0.2">
      <c r="A22" s="59" t="s">
        <v>6</v>
      </c>
      <c r="B22" s="12">
        <f>[18]Novembro!$G$5</f>
        <v>59</v>
      </c>
      <c r="C22" s="12">
        <f>[18]Novembro!$G$6</f>
        <v>68</v>
      </c>
      <c r="D22" s="12">
        <f>[18]Novembro!$G$7</f>
        <v>69</v>
      </c>
      <c r="E22" s="12">
        <f>[18]Novembro!$G$8</f>
        <v>85</v>
      </c>
      <c r="F22" s="12">
        <f>[18]Novembro!$G$9</f>
        <v>76</v>
      </c>
      <c r="G22" s="12">
        <f>[18]Novembro!$G$10</f>
        <v>83</v>
      </c>
      <c r="H22" s="12">
        <f>[18]Novembro!$G$11</f>
        <v>80</v>
      </c>
      <c r="I22" s="12">
        <f>[18]Novembro!$G$12</f>
        <v>75</v>
      </c>
      <c r="J22" s="12">
        <f>[18]Novembro!$G$13</f>
        <v>83</v>
      </c>
      <c r="K22" s="12">
        <f>[18]Novembro!$G$14</f>
        <v>80</v>
      </c>
      <c r="L22" s="12">
        <f>[18]Novembro!$G$15</f>
        <v>75</v>
      </c>
      <c r="M22" s="12">
        <f>[18]Novembro!$G$16</f>
        <v>75</v>
      </c>
      <c r="N22" s="12" t="s">
        <v>231</v>
      </c>
      <c r="O22" s="12">
        <f>[18]Novembro!$G$18</f>
        <v>73</v>
      </c>
      <c r="P22" s="12">
        <f>[18]Novembro!$G$19</f>
        <v>77</v>
      </c>
      <c r="Q22" s="12">
        <f>[18]Novembro!$G$20</f>
        <v>77</v>
      </c>
      <c r="R22" s="12">
        <f>[18]Novembro!$G$21</f>
        <v>84</v>
      </c>
      <c r="S22" s="12">
        <f>[18]Novembro!$G$22</f>
        <v>85</v>
      </c>
      <c r="T22" s="12">
        <f>[18]Novembro!$G$23</f>
        <v>79</v>
      </c>
      <c r="U22" s="12">
        <f>[18]Novembro!$G$24</f>
        <v>77</v>
      </c>
      <c r="V22" s="12">
        <f>[18]Novembro!$G$25</f>
        <v>82</v>
      </c>
      <c r="W22" s="12">
        <f>[18]Novembro!$G$26</f>
        <v>75</v>
      </c>
      <c r="X22" s="12">
        <f>[18]Novembro!$G$27</f>
        <v>84</v>
      </c>
      <c r="Y22" s="12">
        <f>[18]Novembro!$G$28</f>
        <v>88</v>
      </c>
      <c r="Z22" s="12">
        <f>[18]Novembro!$G$29</f>
        <v>83</v>
      </c>
      <c r="AA22" s="12" t="str">
        <f>[18]Novembro!$G$30</f>
        <v>*</v>
      </c>
      <c r="AB22" s="12">
        <f>[18]Novembro!$G$31</f>
        <v>81</v>
      </c>
      <c r="AC22" s="12">
        <f>[18]Novembro!$G$32</f>
        <v>82</v>
      </c>
      <c r="AD22" s="12">
        <f>[18]Novembro!$G$33</f>
        <v>83</v>
      </c>
      <c r="AE22" s="12">
        <f>[18]Novembro!$G$34</f>
        <v>84</v>
      </c>
      <c r="AF22" s="16">
        <f t="shared" ref="AF22:AF23" si="13">MIN(B22:AE22)</f>
        <v>59</v>
      </c>
      <c r="AG22" s="95">
        <f t="shared" ref="AG22:AG23" si="14">AVERAGE(B22:AE22)</f>
        <v>78.642857142857139</v>
      </c>
    </row>
    <row r="23" spans="1:36" x14ac:dyDescent="0.2">
      <c r="A23" s="59" t="s">
        <v>7</v>
      </c>
      <c r="B23" s="12">
        <f>[19]Novembro!$G$5</f>
        <v>90</v>
      </c>
      <c r="C23" s="12">
        <f>[19]Novembro!$G$6</f>
        <v>54</v>
      </c>
      <c r="D23" s="12">
        <f>[19]Novembro!$G$7</f>
        <v>40</v>
      </c>
      <c r="E23" s="12">
        <f>[19]Novembro!$G$8</f>
        <v>63</v>
      </c>
      <c r="F23" s="12">
        <f>[19]Novembro!$G$9</f>
        <v>54</v>
      </c>
      <c r="G23" s="12">
        <f>[19]Novembro!$G$10</f>
        <v>36</v>
      </c>
      <c r="H23" s="12">
        <f>[19]Novembro!$G$11</f>
        <v>40</v>
      </c>
      <c r="I23" s="12">
        <f>[19]Novembro!$G$12</f>
        <v>48</v>
      </c>
      <c r="J23" s="12">
        <f>[19]Novembro!$G$13</f>
        <v>63</v>
      </c>
      <c r="K23" s="12">
        <f>[19]Novembro!$G$14</f>
        <v>62</v>
      </c>
      <c r="L23" s="12">
        <f>[19]Novembro!$G$15</f>
        <v>35</v>
      </c>
      <c r="M23" s="12">
        <f>[19]Novembro!$G$16</f>
        <v>39</v>
      </c>
      <c r="N23" s="12">
        <f>[19]Novembro!$G$17</f>
        <v>37</v>
      </c>
      <c r="O23" s="12">
        <f>[19]Novembro!$G$18</f>
        <v>70</v>
      </c>
      <c r="P23" s="12">
        <f>[19]Novembro!$G$19</f>
        <v>59</v>
      </c>
      <c r="Q23" s="12">
        <f>[19]Novembro!$G$20</f>
        <v>59</v>
      </c>
      <c r="R23" s="12">
        <f>[19]Novembro!$G$21</f>
        <v>57</v>
      </c>
      <c r="S23" s="12">
        <f>[19]Novembro!$G$22</f>
        <v>55</v>
      </c>
      <c r="T23" s="12">
        <f>[19]Novembro!$G$23</f>
        <v>53</v>
      </c>
      <c r="U23" s="12">
        <f>[19]Novembro!$G$24</f>
        <v>54</v>
      </c>
      <c r="V23" s="12">
        <f>[19]Novembro!$G$25</f>
        <v>47</v>
      </c>
      <c r="W23" s="12">
        <f>[19]Novembro!$G$26</f>
        <v>54</v>
      </c>
      <c r="X23" s="12">
        <f>[19]Novembro!$G$27</f>
        <v>75</v>
      </c>
      <c r="Y23" s="12">
        <f>[19]Novembro!$G$28</f>
        <v>55</v>
      </c>
      <c r="Z23" s="12">
        <f>[19]Novembro!$G$29</f>
        <v>47</v>
      </c>
      <c r="AA23" s="12">
        <f>[19]Novembro!$G$30</f>
        <v>44</v>
      </c>
      <c r="AB23" s="12">
        <f>[19]Novembro!$G$31</f>
        <v>52</v>
      </c>
      <c r="AC23" s="12">
        <f>[19]Novembro!$G$32</f>
        <v>46</v>
      </c>
      <c r="AD23" s="12">
        <f>[19]Novembro!$G$33</f>
        <v>54</v>
      </c>
      <c r="AE23" s="12">
        <f>[19]Novembro!$G$34</f>
        <v>70</v>
      </c>
      <c r="AF23" s="16">
        <f t="shared" si="13"/>
        <v>35</v>
      </c>
      <c r="AG23" s="95">
        <f t="shared" si="14"/>
        <v>53.733333333333334</v>
      </c>
      <c r="AI23" s="13" t="s">
        <v>47</v>
      </c>
    </row>
    <row r="24" spans="1:36" x14ac:dyDescent="0.2">
      <c r="A24" s="59" t="s">
        <v>169</v>
      </c>
      <c r="B24" s="12" t="str">
        <f>[20]Novembro!$G$5</f>
        <v>*</v>
      </c>
      <c r="C24" s="12" t="str">
        <f>[20]Novembro!$G$6</f>
        <v>*</v>
      </c>
      <c r="D24" s="12" t="str">
        <f>[20]Novembro!$G$7</f>
        <v>*</v>
      </c>
      <c r="E24" s="12" t="str">
        <f>[20]Novembro!$G$8</f>
        <v>*</v>
      </c>
      <c r="F24" s="12" t="str">
        <f>[20]Novembro!$G$9</f>
        <v>*</v>
      </c>
      <c r="G24" s="12" t="str">
        <f>[20]Novembro!$G$10</f>
        <v>*</v>
      </c>
      <c r="H24" s="12" t="str">
        <f>[20]Novembro!$G$11</f>
        <v>*</v>
      </c>
      <c r="I24" s="12" t="str">
        <f>[20]Novembro!$G$12</f>
        <v>*</v>
      </c>
      <c r="J24" s="12" t="str">
        <f>[20]Novembro!$G$13</f>
        <v>*</v>
      </c>
      <c r="K24" s="12" t="str">
        <f>[20]Novembro!$G$14</f>
        <v>*</v>
      </c>
      <c r="L24" s="12">
        <f>[20]Novembro!$G$15</f>
        <v>36</v>
      </c>
      <c r="M24" s="12">
        <f>[20]Novembro!$G$16</f>
        <v>37</v>
      </c>
      <c r="N24" s="12">
        <f>[20]Novembro!$G$17</f>
        <v>33</v>
      </c>
      <c r="O24" s="12">
        <f>[20]Novembro!$G$18</f>
        <v>59</v>
      </c>
      <c r="P24" s="12" t="str">
        <f>[20]Novembro!$G$19</f>
        <v>*</v>
      </c>
      <c r="Q24" s="12" t="str">
        <f>[20]Novembro!$G$20</f>
        <v>*</v>
      </c>
      <c r="R24" s="12" t="str">
        <f>[20]Novembro!$G$21</f>
        <v>*</v>
      </c>
      <c r="S24" s="12" t="str">
        <f>[20]Novembro!$G$22</f>
        <v>*</v>
      </c>
      <c r="T24" s="12" t="str">
        <f>[20]Novembro!$G$23</f>
        <v>*</v>
      </c>
      <c r="U24" s="12" t="str">
        <f>[20]Novembro!$G$24</f>
        <v>*</v>
      </c>
      <c r="V24" s="12" t="str">
        <f>[20]Novembro!$G$25</f>
        <v>*</v>
      </c>
      <c r="W24" s="12" t="str">
        <f>[20]Novembro!$G$26</f>
        <v>*</v>
      </c>
      <c r="X24" s="12" t="str">
        <f>[20]Novembro!$G$27</f>
        <v>*</v>
      </c>
      <c r="Y24" s="12" t="str">
        <f>[20]Novembro!$G$28</f>
        <v>*</v>
      </c>
      <c r="Z24" s="12" t="str">
        <f>[20]Novembro!$G$29</f>
        <v>*</v>
      </c>
      <c r="AA24" s="12" t="str">
        <f>[20]Novembro!$G$30</f>
        <v>*</v>
      </c>
      <c r="AB24" s="12" t="str">
        <f>[20]Novembro!$G$31</f>
        <v>*</v>
      </c>
      <c r="AC24" s="12" t="str">
        <f>[20]Novembro!$G$32</f>
        <v>*</v>
      </c>
      <c r="AD24" s="12" t="str">
        <f>[20]Novembro!$G$33</f>
        <v>*</v>
      </c>
      <c r="AE24" s="12" t="str">
        <f>[20]Novembro!$G$34</f>
        <v>*</v>
      </c>
      <c r="AF24" s="16">
        <f t="shared" si="9"/>
        <v>33</v>
      </c>
      <c r="AG24" s="95">
        <f t="shared" si="10"/>
        <v>41.25</v>
      </c>
      <c r="AI24" s="13" t="s">
        <v>47</v>
      </c>
    </row>
    <row r="25" spans="1:36" x14ac:dyDescent="0.2">
      <c r="A25" s="59" t="s">
        <v>170</v>
      </c>
      <c r="B25" s="12">
        <f>[21]Novembro!$G$5</f>
        <v>86</v>
      </c>
      <c r="C25" s="12">
        <f>[21]Novembro!$G$6</f>
        <v>49</v>
      </c>
      <c r="D25" s="12">
        <f>[21]Novembro!$G$7</f>
        <v>44</v>
      </c>
      <c r="E25" s="12">
        <f>[21]Novembro!$G$8</f>
        <v>55</v>
      </c>
      <c r="F25" s="12">
        <f>[21]Novembro!$G$9</f>
        <v>49</v>
      </c>
      <c r="G25" s="12">
        <f>[21]Novembro!$G$10</f>
        <v>37</v>
      </c>
      <c r="H25" s="12">
        <f>[21]Novembro!$G$11</f>
        <v>37</v>
      </c>
      <c r="I25" s="12">
        <f>[21]Novembro!$G$12</f>
        <v>44</v>
      </c>
      <c r="J25" s="12">
        <f>[21]Novembro!$G$13</f>
        <v>47</v>
      </c>
      <c r="K25" s="12">
        <f>[21]Novembro!$G$14</f>
        <v>63</v>
      </c>
      <c r="L25" s="12">
        <f>[21]Novembro!$G$15</f>
        <v>41</v>
      </c>
      <c r="M25" s="12">
        <f>[21]Novembro!$G$16</f>
        <v>37</v>
      </c>
      <c r="N25" s="12">
        <f>[21]Novembro!$G$17</f>
        <v>37</v>
      </c>
      <c r="O25" s="12">
        <f>[21]Novembro!$G$18</f>
        <v>70</v>
      </c>
      <c r="P25" s="12">
        <f>[21]Novembro!$G$19</f>
        <v>66</v>
      </c>
      <c r="Q25" s="12">
        <f>[21]Novembro!$G$20</f>
        <v>60</v>
      </c>
      <c r="R25" s="12">
        <f>[21]Novembro!$G$21</f>
        <v>47</v>
      </c>
      <c r="S25" s="12">
        <f>[21]Novembro!$G$22</f>
        <v>57</v>
      </c>
      <c r="T25" s="12">
        <f>[21]Novembro!$G$23</f>
        <v>49</v>
      </c>
      <c r="U25" s="12">
        <f>[21]Novembro!$G$24</f>
        <v>46</v>
      </c>
      <c r="V25" s="12">
        <f>[21]Novembro!$G$25</f>
        <v>40</v>
      </c>
      <c r="W25" s="12">
        <f>[21]Novembro!$G$26</f>
        <v>44</v>
      </c>
      <c r="X25" s="12">
        <f>[21]Novembro!$G$27</f>
        <v>62</v>
      </c>
      <c r="Y25" s="12">
        <f>[21]Novembro!$G$28</f>
        <v>58</v>
      </c>
      <c r="Z25" s="12">
        <f>[21]Novembro!$G$29</f>
        <v>50</v>
      </c>
      <c r="AA25" s="12">
        <f>[21]Novembro!$G$30</f>
        <v>47</v>
      </c>
      <c r="AB25" s="12">
        <f>[21]Novembro!$G$31</f>
        <v>45</v>
      </c>
      <c r="AC25" s="12">
        <f>[21]Novembro!$G$32</f>
        <v>53</v>
      </c>
      <c r="AD25" s="12">
        <f>[21]Novembro!$G$33</f>
        <v>49</v>
      </c>
      <c r="AE25" s="12">
        <f>[21]Novembro!$G$34</f>
        <v>57</v>
      </c>
      <c r="AF25" s="16">
        <f t="shared" si="9"/>
        <v>37</v>
      </c>
      <c r="AG25" s="95">
        <f t="shared" si="10"/>
        <v>50.866666666666667</v>
      </c>
      <c r="AH25" s="13" t="s">
        <v>47</v>
      </c>
      <c r="AI25" s="13" t="s">
        <v>47</v>
      </c>
    </row>
    <row r="26" spans="1:36" x14ac:dyDescent="0.2">
      <c r="A26" s="59" t="s">
        <v>171</v>
      </c>
      <c r="B26" s="12" t="str">
        <f>[22]Novembro!$G$5</f>
        <v>*</v>
      </c>
      <c r="C26" s="12" t="str">
        <f>[22]Novembro!$G$6</f>
        <v>*</v>
      </c>
      <c r="D26" s="12" t="str">
        <f>[22]Novembro!$G$7</f>
        <v>*</v>
      </c>
      <c r="E26" s="12" t="str">
        <f>[22]Novembro!$G$8</f>
        <v>*</v>
      </c>
      <c r="F26" s="12" t="str">
        <f>[22]Novembro!$G$9</f>
        <v>*</v>
      </c>
      <c r="G26" s="12" t="str">
        <f>[22]Novembro!$G$10</f>
        <v>*</v>
      </c>
      <c r="H26" s="12" t="str">
        <f>[22]Novembro!$G$11</f>
        <v>*</v>
      </c>
      <c r="I26" s="12" t="str">
        <f>[22]Novembro!$G$12</f>
        <v>*</v>
      </c>
      <c r="J26" s="12" t="str">
        <f>[22]Novembro!$G$13</f>
        <v>*</v>
      </c>
      <c r="K26" s="12" t="str">
        <f>[22]Novembro!$G$14</f>
        <v>*</v>
      </c>
      <c r="L26" s="12" t="str">
        <f>[22]Novembro!$G$15</f>
        <v>*</v>
      </c>
      <c r="M26" s="12" t="str">
        <f>[22]Novembro!$G$16</f>
        <v>*</v>
      </c>
      <c r="N26" s="12" t="str">
        <f>[22]Novembro!$G$17</f>
        <v>*</v>
      </c>
      <c r="O26" s="12" t="str">
        <f>[22]Novembro!$G$18</f>
        <v>*</v>
      </c>
      <c r="P26" s="12" t="str">
        <f>[22]Novembro!$G$19</f>
        <v>*</v>
      </c>
      <c r="Q26" s="12" t="str">
        <f>[22]Novembro!$G$20</f>
        <v>*</v>
      </c>
      <c r="R26" s="12" t="str">
        <f>[22]Novembro!$G$21</f>
        <v>*</v>
      </c>
      <c r="S26" s="12" t="str">
        <f>[22]Novembro!$G$22</f>
        <v>*</v>
      </c>
      <c r="T26" s="12" t="str">
        <f>[22]Novembro!$G$23</f>
        <v>*</v>
      </c>
      <c r="U26" s="12" t="str">
        <f>[22]Novembro!$G$24</f>
        <v>*</v>
      </c>
      <c r="V26" s="12" t="str">
        <f>[22]Novembro!$G$25</f>
        <v>*</v>
      </c>
      <c r="W26" s="12" t="str">
        <f>[22]Novembro!$G$26</f>
        <v>*</v>
      </c>
      <c r="X26" s="12" t="str">
        <f>[22]Novembro!$G$27</f>
        <v>*</v>
      </c>
      <c r="Y26" s="12" t="str">
        <f>[22]Novembro!$G$28</f>
        <v>*</v>
      </c>
      <c r="Z26" s="12" t="str">
        <f>[22]Novembro!$G$29</f>
        <v>*</v>
      </c>
      <c r="AA26" s="12" t="str">
        <f>[22]Novembro!$G$30</f>
        <v>*</v>
      </c>
      <c r="AB26" s="12" t="str">
        <f>[22]Novembro!$G$31</f>
        <v>*</v>
      </c>
      <c r="AC26" s="12" t="str">
        <f>[22]Novembro!$G$32</f>
        <v>*</v>
      </c>
      <c r="AD26" s="12" t="str">
        <f>[22]Novembro!$G$33</f>
        <v>*</v>
      </c>
      <c r="AE26" s="12" t="str">
        <f>[22]Novembro!$G$34</f>
        <v>*</v>
      </c>
      <c r="AF26" s="16" t="s">
        <v>227</v>
      </c>
      <c r="AG26" s="95" t="s">
        <v>227</v>
      </c>
      <c r="AI26" t="s">
        <v>47</v>
      </c>
    </row>
    <row r="27" spans="1:36" x14ac:dyDescent="0.2">
      <c r="A27" s="59" t="s">
        <v>8</v>
      </c>
      <c r="B27" s="12">
        <f>[23]Novembro!$G$5</f>
        <v>91</v>
      </c>
      <c r="C27" s="12">
        <f>[23]Novembro!$G$6</f>
        <v>52</v>
      </c>
      <c r="D27" s="12">
        <f>[23]Novembro!$G$7</f>
        <v>43</v>
      </c>
      <c r="E27" s="12">
        <f>[23]Novembro!$G$8</f>
        <v>56</v>
      </c>
      <c r="F27" s="12">
        <f>[23]Novembro!$G$9</f>
        <v>49</v>
      </c>
      <c r="G27" s="12">
        <f>[23]Novembro!$G$10</f>
        <v>36</v>
      </c>
      <c r="H27" s="12">
        <f>[23]Novembro!$G$11</f>
        <v>43</v>
      </c>
      <c r="I27" s="12">
        <f>[23]Novembro!$G$12</f>
        <v>45</v>
      </c>
      <c r="J27" s="12">
        <f>[23]Novembro!$G$13</f>
        <v>48</v>
      </c>
      <c r="K27" s="12">
        <f>[23]Novembro!$G$14</f>
        <v>66</v>
      </c>
      <c r="L27" s="12">
        <f>[23]Novembro!$G$15</f>
        <v>45</v>
      </c>
      <c r="M27" s="12">
        <f>[23]Novembro!$G$16</f>
        <v>39</v>
      </c>
      <c r="N27" s="12">
        <f>[23]Novembro!$G$17</f>
        <v>35</v>
      </c>
      <c r="O27" s="12">
        <f>[23]Novembro!$G$18</f>
        <v>53</v>
      </c>
      <c r="P27" s="12">
        <f>[23]Novembro!$G$19</f>
        <v>64</v>
      </c>
      <c r="Q27" s="12">
        <f>[23]Novembro!$G$20</f>
        <v>55</v>
      </c>
      <c r="R27" s="12">
        <f>[23]Novembro!$G$21</f>
        <v>51</v>
      </c>
      <c r="S27" s="12">
        <f>[23]Novembro!$G$22</f>
        <v>54</v>
      </c>
      <c r="T27" s="12">
        <f>[23]Novembro!$G$23</f>
        <v>47</v>
      </c>
      <c r="U27" s="12">
        <f>[23]Novembro!$G$24</f>
        <v>47</v>
      </c>
      <c r="V27" s="12">
        <f>[23]Novembro!$G$25</f>
        <v>35</v>
      </c>
      <c r="W27" s="12">
        <f>[23]Novembro!$G$26</f>
        <v>49</v>
      </c>
      <c r="X27" s="12">
        <f>[23]Novembro!$G$27</f>
        <v>61</v>
      </c>
      <c r="Y27" s="12">
        <f>[23]Novembro!$G$28</f>
        <v>50</v>
      </c>
      <c r="Z27" s="12">
        <f>[23]Novembro!$G$29</f>
        <v>42</v>
      </c>
      <c r="AA27" s="12">
        <f>[23]Novembro!$G$30</f>
        <v>47</v>
      </c>
      <c r="AB27" s="12">
        <f>[23]Novembro!$G$31</f>
        <v>43</v>
      </c>
      <c r="AC27" s="12">
        <f>[23]Novembro!$G$32</f>
        <v>52</v>
      </c>
      <c r="AD27" s="12">
        <f>[23]Novembro!$G$33</f>
        <v>62</v>
      </c>
      <c r="AE27" s="12">
        <f>[23]Novembro!$G$34</f>
        <v>56</v>
      </c>
      <c r="AF27" s="16">
        <f t="shared" ref="AF27:AF30" si="15">MIN(B27:AE27)</f>
        <v>35</v>
      </c>
      <c r="AG27" s="95">
        <f t="shared" ref="AG27:AG30" si="16">AVERAGE(B27:AE27)</f>
        <v>50.533333333333331</v>
      </c>
      <c r="AI27" t="s">
        <v>47</v>
      </c>
    </row>
    <row r="28" spans="1:36" x14ac:dyDescent="0.2">
      <c r="A28" s="59" t="s">
        <v>9</v>
      </c>
      <c r="B28" s="12">
        <f>[24]Novembro!$G$5</f>
        <v>85</v>
      </c>
      <c r="C28" s="12">
        <f>[24]Novembro!$G$6</f>
        <v>48</v>
      </c>
      <c r="D28" s="12">
        <f>[24]Novembro!$G$7</f>
        <v>46</v>
      </c>
      <c r="E28" s="12">
        <f>[24]Novembro!$G$8</f>
        <v>56</v>
      </c>
      <c r="F28" s="12">
        <f>[24]Novembro!$G$9</f>
        <v>48</v>
      </c>
      <c r="G28" s="12">
        <f>[24]Novembro!$G$10</f>
        <v>44</v>
      </c>
      <c r="H28" s="12">
        <f>[24]Novembro!$G$11</f>
        <v>58</v>
      </c>
      <c r="I28" s="12">
        <f>[24]Novembro!$G$12</f>
        <v>48</v>
      </c>
      <c r="J28" s="12">
        <f>[24]Novembro!$G$13</f>
        <v>58</v>
      </c>
      <c r="K28" s="12">
        <f>[24]Novembro!$G$14</f>
        <v>63</v>
      </c>
      <c r="L28" s="12">
        <f>[24]Novembro!$G$15</f>
        <v>39</v>
      </c>
      <c r="M28" s="12">
        <f>[24]Novembro!$G$16</f>
        <v>34</v>
      </c>
      <c r="N28" s="12">
        <f>[24]Novembro!$G$17</f>
        <v>31</v>
      </c>
      <c r="O28" s="12">
        <f>[24]Novembro!$G$18</f>
        <v>51</v>
      </c>
      <c r="P28" s="12">
        <f>[24]Novembro!$G$19</f>
        <v>57</v>
      </c>
      <c r="Q28" s="12">
        <f>[24]Novembro!$G$20</f>
        <v>54</v>
      </c>
      <c r="R28" s="12">
        <f>[24]Novembro!$G$21</f>
        <v>54</v>
      </c>
      <c r="S28" s="12">
        <f>[24]Novembro!$G$22</f>
        <v>65</v>
      </c>
      <c r="T28" s="12">
        <f>[24]Novembro!$G$23</f>
        <v>48</v>
      </c>
      <c r="U28" s="12">
        <f>[24]Novembro!$G$24</f>
        <v>47</v>
      </c>
      <c r="V28" s="12">
        <f>[24]Novembro!$G$25</f>
        <v>34</v>
      </c>
      <c r="W28" s="12">
        <f>[24]Novembro!$G$26</f>
        <v>49</v>
      </c>
      <c r="X28" s="12">
        <f>[24]Novembro!$G$27</f>
        <v>76</v>
      </c>
      <c r="Y28" s="12">
        <f>[24]Novembro!$G$28</f>
        <v>49</v>
      </c>
      <c r="Z28" s="12">
        <f>[24]Novembro!$G$29</f>
        <v>40</v>
      </c>
      <c r="AA28" s="12">
        <f>[24]Novembro!$G$30</f>
        <v>49</v>
      </c>
      <c r="AB28" s="12">
        <f>[24]Novembro!$G$31</f>
        <v>43</v>
      </c>
      <c r="AC28" s="12">
        <f>[24]Novembro!$G$32</f>
        <v>35</v>
      </c>
      <c r="AD28" s="12">
        <f>[24]Novembro!$G$33</f>
        <v>54</v>
      </c>
      <c r="AE28" s="12">
        <f>[24]Novembro!$G$34</f>
        <v>55</v>
      </c>
      <c r="AF28" s="16">
        <f t="shared" si="15"/>
        <v>31</v>
      </c>
      <c r="AG28" s="95">
        <f t="shared" si="16"/>
        <v>50.6</v>
      </c>
      <c r="AI28" s="13" t="s">
        <v>47</v>
      </c>
    </row>
    <row r="29" spans="1:36" x14ac:dyDescent="0.2">
      <c r="A29" s="59" t="s">
        <v>42</v>
      </c>
      <c r="B29" s="12">
        <f>[25]Novembro!$G$5</f>
        <v>61</v>
      </c>
      <c r="C29" s="12">
        <f>[25]Novembro!$G$6</f>
        <v>54</v>
      </c>
      <c r="D29" s="12">
        <f>[25]Novembro!$G$7</f>
        <v>50</v>
      </c>
      <c r="E29" s="12">
        <f>[25]Novembro!$G$8</f>
        <v>62</v>
      </c>
      <c r="F29" s="12">
        <f>[25]Novembro!$G$9</f>
        <v>54</v>
      </c>
      <c r="G29" s="12">
        <f>[25]Novembro!$G$10</f>
        <v>49</v>
      </c>
      <c r="H29" s="12">
        <f>[25]Novembro!$G$11</f>
        <v>39</v>
      </c>
      <c r="I29" s="12">
        <f>[25]Novembro!$G$12</f>
        <v>43</v>
      </c>
      <c r="J29" s="12">
        <f>[25]Novembro!$G$13</f>
        <v>57</v>
      </c>
      <c r="K29" s="12">
        <f>[25]Novembro!$G$14</f>
        <v>49</v>
      </c>
      <c r="L29" s="12">
        <f>[25]Novembro!$G$15</f>
        <v>45</v>
      </c>
      <c r="M29" s="12">
        <f>[25]Novembro!$G$16</f>
        <v>42</v>
      </c>
      <c r="N29" s="12">
        <f>[25]Novembro!$G$17</f>
        <v>45</v>
      </c>
      <c r="O29" s="12">
        <f>[25]Novembro!$G$18</f>
        <v>67</v>
      </c>
      <c r="P29" s="12">
        <f>[25]Novembro!$G$19</f>
        <v>54</v>
      </c>
      <c r="Q29" s="12">
        <f>[25]Novembro!$G$20</f>
        <v>42</v>
      </c>
      <c r="R29" s="12">
        <f>[25]Novembro!$G$21</f>
        <v>56</v>
      </c>
      <c r="S29" s="12">
        <f>[25]Novembro!$G$22</f>
        <v>70</v>
      </c>
      <c r="T29" s="12">
        <f>[25]Novembro!$G$23</f>
        <v>49</v>
      </c>
      <c r="U29" s="12">
        <f>[25]Novembro!$G$24</f>
        <v>54</v>
      </c>
      <c r="V29" s="12">
        <f>[25]Novembro!$G$25</f>
        <v>42</v>
      </c>
      <c r="W29" s="12">
        <f>[25]Novembro!$G$26</f>
        <v>55</v>
      </c>
      <c r="X29" s="12">
        <f>[25]Novembro!$G$27</f>
        <v>68</v>
      </c>
      <c r="Y29" s="12">
        <f>[25]Novembro!$G$28</f>
        <v>54</v>
      </c>
      <c r="Z29" s="12">
        <f>[25]Novembro!$G$29</f>
        <v>40</v>
      </c>
      <c r="AA29" s="12">
        <f>[25]Novembro!$G$30</f>
        <v>36</v>
      </c>
      <c r="AB29" s="12">
        <f>[25]Novembro!$G$31</f>
        <v>42</v>
      </c>
      <c r="AC29" s="12">
        <f>[25]Novembro!$G$32</f>
        <v>49</v>
      </c>
      <c r="AD29" s="12">
        <f>[25]Novembro!$G$33</f>
        <v>58</v>
      </c>
      <c r="AE29" s="12">
        <f>[25]Novembro!$G$34</f>
        <v>75</v>
      </c>
      <c r="AF29" s="16">
        <f t="shared" si="15"/>
        <v>36</v>
      </c>
      <c r="AG29" s="95">
        <f t="shared" si="16"/>
        <v>52.033333333333331</v>
      </c>
    </row>
    <row r="30" spans="1:36" x14ac:dyDescent="0.2">
      <c r="A30" s="59" t="s">
        <v>10</v>
      </c>
      <c r="B30" s="12">
        <f>[26]Novembro!$G$5</f>
        <v>89</v>
      </c>
      <c r="C30" s="12">
        <f>[26]Novembro!$G$6</f>
        <v>52</v>
      </c>
      <c r="D30" s="12">
        <f>[26]Novembro!$G$7</f>
        <v>42</v>
      </c>
      <c r="E30" s="12">
        <f>[26]Novembro!$G$8</f>
        <v>56</v>
      </c>
      <c r="F30" s="12">
        <f>[26]Novembro!$G$9</f>
        <v>49</v>
      </c>
      <c r="G30" s="12">
        <f>[26]Novembro!$G$10</f>
        <v>33</v>
      </c>
      <c r="H30" s="12">
        <f>[26]Novembro!$G$11</f>
        <v>39</v>
      </c>
      <c r="I30" s="12">
        <f>[26]Novembro!$G$12</f>
        <v>46</v>
      </c>
      <c r="J30" s="12">
        <f>[26]Novembro!$G$13</f>
        <v>55</v>
      </c>
      <c r="K30" s="12">
        <f>[26]Novembro!$G$14</f>
        <v>63</v>
      </c>
      <c r="L30" s="12">
        <f>[26]Novembro!$G$15</f>
        <v>37</v>
      </c>
      <c r="M30" s="12">
        <f>[26]Novembro!$G$16</f>
        <v>40</v>
      </c>
      <c r="N30" s="12">
        <f>[26]Novembro!$G$17</f>
        <v>37</v>
      </c>
      <c r="O30" s="12">
        <f>[26]Novembro!$G$18</f>
        <v>70</v>
      </c>
      <c r="P30" s="12">
        <f>[26]Novembro!$G$19</f>
        <v>61</v>
      </c>
      <c r="Q30" s="12">
        <f>[26]Novembro!$G$20</f>
        <v>55</v>
      </c>
      <c r="R30" s="12">
        <f>[26]Novembro!$G$21</f>
        <v>53</v>
      </c>
      <c r="S30" s="12">
        <f>[26]Novembro!$G$22</f>
        <v>64</v>
      </c>
      <c r="T30" s="12">
        <f>[26]Novembro!$G$23</f>
        <v>51</v>
      </c>
      <c r="U30" s="12">
        <f>[26]Novembro!$G$24</f>
        <v>47</v>
      </c>
      <c r="V30" s="12">
        <f>[26]Novembro!$G$25</f>
        <v>39</v>
      </c>
      <c r="W30" s="12">
        <f>[26]Novembro!$G$26</f>
        <v>47</v>
      </c>
      <c r="X30" s="12">
        <f>[26]Novembro!$G$27</f>
        <v>69</v>
      </c>
      <c r="Y30" s="12">
        <f>[26]Novembro!$G$28</f>
        <v>53</v>
      </c>
      <c r="Z30" s="12">
        <f>[26]Novembro!$G$29</f>
        <v>40</v>
      </c>
      <c r="AA30" s="12">
        <f>[26]Novembro!$G$30</f>
        <v>45</v>
      </c>
      <c r="AB30" s="12">
        <f>[26]Novembro!$G$31</f>
        <v>45</v>
      </c>
      <c r="AC30" s="12">
        <f>[26]Novembro!$G$32</f>
        <v>46</v>
      </c>
      <c r="AD30" s="12">
        <f>[26]Novembro!$G$33</f>
        <v>58</v>
      </c>
      <c r="AE30" s="12">
        <f>[26]Novembro!$G$34</f>
        <v>62</v>
      </c>
      <c r="AF30" s="16">
        <f t="shared" si="15"/>
        <v>33</v>
      </c>
      <c r="AG30" s="95">
        <f t="shared" si="16"/>
        <v>51.43333333333333</v>
      </c>
    </row>
    <row r="31" spans="1:36" x14ac:dyDescent="0.2">
      <c r="A31" s="59" t="s">
        <v>172</v>
      </c>
      <c r="B31" s="12">
        <f>[27]Novembro!$G$5</f>
        <v>90</v>
      </c>
      <c r="C31" s="12">
        <f>[27]Novembro!$G$6</f>
        <v>59</v>
      </c>
      <c r="D31" s="12">
        <f>[27]Novembro!$G$7</f>
        <v>56</v>
      </c>
      <c r="E31" s="12">
        <f>[27]Novembro!$G$8</f>
        <v>65</v>
      </c>
      <c r="F31" s="12">
        <f>[27]Novembro!$G$9</f>
        <v>51</v>
      </c>
      <c r="G31" s="12">
        <f>[27]Novembro!$G$10</f>
        <v>38</v>
      </c>
      <c r="H31" s="12">
        <f>[27]Novembro!$G$11</f>
        <v>40</v>
      </c>
      <c r="I31" s="12">
        <f>[27]Novembro!$G$12</f>
        <v>47</v>
      </c>
      <c r="J31" s="12">
        <f>[27]Novembro!$G$13</f>
        <v>63</v>
      </c>
      <c r="K31" s="12">
        <f>[27]Novembro!$G$14</f>
        <v>66</v>
      </c>
      <c r="L31" s="12">
        <f>[27]Novembro!$G$15</f>
        <v>50</v>
      </c>
      <c r="M31" s="12">
        <f>[27]Novembro!$G$16</f>
        <v>50</v>
      </c>
      <c r="N31" s="12">
        <v>49</v>
      </c>
      <c r="O31" s="12">
        <f>[27]Novembro!$G$18</f>
        <v>74</v>
      </c>
      <c r="P31" s="12">
        <f>[27]Novembro!$G$19</f>
        <v>68</v>
      </c>
      <c r="Q31" s="12">
        <f>[27]Novembro!$G$20</f>
        <v>68</v>
      </c>
      <c r="R31" s="12">
        <f>[27]Novembro!$G$21</f>
        <v>63</v>
      </c>
      <c r="S31" s="12">
        <f>[27]Novembro!$G$22</f>
        <v>70</v>
      </c>
      <c r="T31" s="12">
        <f>[27]Novembro!$G$23</f>
        <v>62</v>
      </c>
      <c r="U31" s="12">
        <f>[27]Novembro!$G$24</f>
        <v>57</v>
      </c>
      <c r="V31" s="12">
        <f>[27]Novembro!$G$25</f>
        <v>46</v>
      </c>
      <c r="W31" s="12">
        <f>[27]Novembro!$G$26</f>
        <v>61</v>
      </c>
      <c r="X31" s="12">
        <f>[27]Novembro!$G$27</f>
        <v>74</v>
      </c>
      <c r="Y31" s="12">
        <f>[27]Novembro!$G$28</f>
        <v>56</v>
      </c>
      <c r="Z31" s="12">
        <f>[27]Novembro!$G$29</f>
        <v>53</v>
      </c>
      <c r="AA31" s="12">
        <f>[27]Novembro!$G$30</f>
        <v>57</v>
      </c>
      <c r="AB31" s="12">
        <f>[27]Novembro!$G$31</f>
        <v>60</v>
      </c>
      <c r="AC31" s="12">
        <f>[27]Novembro!$G$32</f>
        <v>58</v>
      </c>
      <c r="AD31" s="12">
        <f>[27]Novembro!$G$33</f>
        <v>71</v>
      </c>
      <c r="AE31" s="12">
        <f>[27]Novembro!$G$34</f>
        <v>68</v>
      </c>
      <c r="AF31" s="16">
        <f t="shared" si="9"/>
        <v>38</v>
      </c>
      <c r="AG31" s="95">
        <f t="shared" si="10"/>
        <v>59.666666666666664</v>
      </c>
      <c r="AH31" s="13" t="s">
        <v>47</v>
      </c>
      <c r="AI31" t="s">
        <v>47</v>
      </c>
    </row>
    <row r="32" spans="1:36" x14ac:dyDescent="0.2">
      <c r="A32" s="59" t="s">
        <v>11</v>
      </c>
      <c r="B32" s="12">
        <f>[28]Novembro!$G$5</f>
        <v>69</v>
      </c>
      <c r="C32" s="12">
        <f>[28]Novembro!$G$6</f>
        <v>46</v>
      </c>
      <c r="D32" s="12">
        <f>[28]Novembro!$G$7</f>
        <v>41</v>
      </c>
      <c r="E32" s="12">
        <f>[28]Novembro!$G$8</f>
        <v>53</v>
      </c>
      <c r="F32" s="12">
        <f>[28]Novembro!$G$9</f>
        <v>57</v>
      </c>
      <c r="G32" s="12">
        <f>[28]Novembro!$G$10</f>
        <v>41</v>
      </c>
      <c r="H32" s="12">
        <f>[28]Novembro!$G$11</f>
        <v>39</v>
      </c>
      <c r="I32" s="12">
        <f>[28]Novembro!$G$12</f>
        <v>49</v>
      </c>
      <c r="J32" s="12">
        <f>[28]Novembro!$G$13</f>
        <v>63</v>
      </c>
      <c r="K32" s="12">
        <f>[28]Novembro!$G$14</f>
        <v>50</v>
      </c>
      <c r="L32" s="12">
        <f>[28]Novembro!$G$15</f>
        <v>36</v>
      </c>
      <c r="M32" s="12">
        <f>[28]Novembro!$G$16</f>
        <v>42</v>
      </c>
      <c r="N32" s="12">
        <f>[28]Novembro!$G$17</f>
        <v>34</v>
      </c>
      <c r="O32" s="12">
        <f>[28]Novembro!$G$18</f>
        <v>61</v>
      </c>
      <c r="P32" s="12">
        <f>[28]Novembro!$G$19</f>
        <v>67</v>
      </c>
      <c r="Q32" s="12">
        <f>[28]Novembro!$G$20</f>
        <v>58</v>
      </c>
      <c r="R32" s="12">
        <f>[28]Novembro!$G$21</f>
        <v>52</v>
      </c>
      <c r="S32" s="12">
        <f>[28]Novembro!$G$22</f>
        <v>58</v>
      </c>
      <c r="T32" s="12">
        <f>[28]Novembro!$G$23</f>
        <v>53</v>
      </c>
      <c r="U32" s="12">
        <f>[28]Novembro!$G$24</f>
        <v>58</v>
      </c>
      <c r="V32" s="12">
        <f>[28]Novembro!$G$25</f>
        <v>48</v>
      </c>
      <c r="W32" s="12">
        <f>[28]Novembro!$G$26</f>
        <v>50</v>
      </c>
      <c r="X32" s="12">
        <f>[28]Novembro!$G$27</f>
        <v>71</v>
      </c>
      <c r="Y32" s="12">
        <f>[28]Novembro!$G$28</f>
        <v>53</v>
      </c>
      <c r="Z32" s="12">
        <f>[28]Novembro!$G$29</f>
        <v>48</v>
      </c>
      <c r="AA32" s="12">
        <f>[28]Novembro!$G$30</f>
        <v>42</v>
      </c>
      <c r="AB32" s="12">
        <f>[28]Novembro!$G$31</f>
        <v>47</v>
      </c>
      <c r="AC32" s="12">
        <f>[28]Novembro!$G$32</f>
        <v>40</v>
      </c>
      <c r="AD32" s="12">
        <f>[28]Novembro!$G$33</f>
        <v>57</v>
      </c>
      <c r="AE32" s="12">
        <f>[28]Novembro!$G$34</f>
        <v>68</v>
      </c>
      <c r="AF32" s="16">
        <f t="shared" si="9"/>
        <v>34</v>
      </c>
      <c r="AG32" s="95">
        <f t="shared" si="10"/>
        <v>51.7</v>
      </c>
      <c r="AI32" s="13" t="s">
        <v>47</v>
      </c>
      <c r="AJ32" s="13" t="s">
        <v>47</v>
      </c>
    </row>
    <row r="33" spans="1:35" s="5" customFormat="1" x14ac:dyDescent="0.2">
      <c r="A33" s="59" t="s">
        <v>12</v>
      </c>
      <c r="B33" s="12">
        <f>[29]Novembro!$G$5</f>
        <v>68</v>
      </c>
      <c r="C33" s="12">
        <f>[29]Novembro!$G$6</f>
        <v>60</v>
      </c>
      <c r="D33" s="12">
        <f>[29]Novembro!$G$7</f>
        <v>49</v>
      </c>
      <c r="E33" s="12">
        <f>[29]Novembro!$G$8</f>
        <v>65</v>
      </c>
      <c r="F33" s="12">
        <f>[29]Novembro!$G$9</f>
        <v>55</v>
      </c>
      <c r="G33" s="12">
        <f>[29]Novembro!$G$10</f>
        <v>50</v>
      </c>
      <c r="H33" s="12">
        <f>[29]Novembro!$G$11</f>
        <v>45</v>
      </c>
      <c r="I33" s="12">
        <f>[29]Novembro!$G$12</f>
        <v>55</v>
      </c>
      <c r="J33" s="12">
        <f>[29]Novembro!$G$13</f>
        <v>61</v>
      </c>
      <c r="K33" s="12">
        <f>[29]Novembro!$G$14</f>
        <v>50</v>
      </c>
      <c r="L33" s="12">
        <f>[29]Novembro!$G$15</f>
        <v>48</v>
      </c>
      <c r="M33" s="12">
        <f>[29]Novembro!$G$16</f>
        <v>48</v>
      </c>
      <c r="N33" s="12">
        <f>[29]Novembro!$G$17</f>
        <v>47</v>
      </c>
      <c r="O33" s="12">
        <f>[29]Novembro!$G$18</f>
        <v>60</v>
      </c>
      <c r="P33" s="12">
        <f>[29]Novembro!$G$19</f>
        <v>55</v>
      </c>
      <c r="Q33" s="12">
        <f>[29]Novembro!$G$20</f>
        <v>42</v>
      </c>
      <c r="R33" s="12">
        <f>[29]Novembro!$G$21</f>
        <v>54</v>
      </c>
      <c r="S33" s="12">
        <f>[29]Novembro!$G$22</f>
        <v>69</v>
      </c>
      <c r="T33" s="12">
        <f>[29]Novembro!$G$23</f>
        <v>55</v>
      </c>
      <c r="U33" s="12">
        <f>[29]Novembro!$G$24</f>
        <v>52</v>
      </c>
      <c r="V33" s="12">
        <f>[29]Novembro!$G$25</f>
        <v>50</v>
      </c>
      <c r="W33" s="12">
        <f>[29]Novembro!$G$26</f>
        <v>53</v>
      </c>
      <c r="X33" s="12">
        <f>[29]Novembro!$G$27</f>
        <v>75</v>
      </c>
      <c r="Y33" s="12">
        <f>[29]Novembro!$G$28</f>
        <v>49</v>
      </c>
      <c r="Z33" s="12">
        <f>[29]Novembro!$G$29</f>
        <v>42</v>
      </c>
      <c r="AA33" s="12">
        <f>[29]Novembro!$G$30</f>
        <v>39</v>
      </c>
      <c r="AB33" s="12">
        <f>[29]Novembro!$G$31</f>
        <v>44</v>
      </c>
      <c r="AC33" s="12">
        <f>[29]Novembro!$G$32</f>
        <v>53</v>
      </c>
      <c r="AD33" s="12">
        <f>[29]Novembro!$G$33</f>
        <v>68</v>
      </c>
      <c r="AE33" s="12">
        <f>[29]Novembro!$G$34</f>
        <v>76</v>
      </c>
      <c r="AF33" s="16">
        <f t="shared" si="9"/>
        <v>39</v>
      </c>
      <c r="AG33" s="95">
        <f t="shared" si="10"/>
        <v>54.56666666666667</v>
      </c>
      <c r="AI33" s="5" t="s">
        <v>47</v>
      </c>
    </row>
    <row r="34" spans="1:35" x14ac:dyDescent="0.2">
      <c r="A34" s="59" t="s">
        <v>13</v>
      </c>
      <c r="B34" s="12">
        <f>[30]Novembro!$G$5</f>
        <v>44</v>
      </c>
      <c r="C34" s="12">
        <f>[30]Novembro!$G$6</f>
        <v>54</v>
      </c>
      <c r="D34" s="12">
        <f>[30]Novembro!$G$7</f>
        <v>46</v>
      </c>
      <c r="E34" s="12">
        <f>[30]Novembro!$G$8</f>
        <v>62</v>
      </c>
      <c r="F34" s="12">
        <f>[30]Novembro!$G$9</f>
        <v>51</v>
      </c>
      <c r="G34" s="12">
        <f>[30]Novembro!$G$10</f>
        <v>65</v>
      </c>
      <c r="H34" s="12">
        <f>[30]Novembro!$G$11</f>
        <v>66</v>
      </c>
      <c r="I34" s="12">
        <f>[30]Novembro!$G$12</f>
        <v>60</v>
      </c>
      <c r="J34" s="12">
        <f>[30]Novembro!$G$13</f>
        <v>58</v>
      </c>
      <c r="K34" s="12">
        <f>[30]Novembro!$G$14</f>
        <v>47</v>
      </c>
      <c r="L34" s="12">
        <f>[30]Novembro!$G$15</f>
        <v>47</v>
      </c>
      <c r="M34" s="12">
        <f>[30]Novembro!$G$16</f>
        <v>45</v>
      </c>
      <c r="N34" s="12">
        <f>[30]Novembro!$G$17</f>
        <v>41</v>
      </c>
      <c r="O34" s="12">
        <f>[30]Novembro!$G$18</f>
        <v>55</v>
      </c>
      <c r="P34" s="12">
        <f>[30]Novembro!$G$19</f>
        <v>60</v>
      </c>
      <c r="Q34" s="12">
        <f>[30]Novembro!$G$20</f>
        <v>70</v>
      </c>
      <c r="R34" s="12">
        <f>[30]Novembro!$G$21</f>
        <v>59</v>
      </c>
      <c r="S34" s="12">
        <f>[30]Novembro!$G$22</f>
        <v>58</v>
      </c>
      <c r="T34" s="12">
        <f>[30]Novembro!$G$23</f>
        <v>71</v>
      </c>
      <c r="U34" s="12">
        <f>[30]Novembro!$G$24</f>
        <v>62</v>
      </c>
      <c r="V34" s="12">
        <f>[30]Novembro!$G$25</f>
        <v>52</v>
      </c>
      <c r="W34" s="12">
        <f>[30]Novembro!$G$26</f>
        <v>54</v>
      </c>
      <c r="X34" s="12">
        <f>[30]Novembro!$G$27</f>
        <v>76</v>
      </c>
      <c r="Y34" s="12">
        <f>[30]Novembro!$G$28</f>
        <v>55</v>
      </c>
      <c r="Z34" s="12">
        <f>[30]Novembro!$G$29</f>
        <v>51</v>
      </c>
      <c r="AA34" s="12">
        <f>[30]Novembro!$G$30</f>
        <v>46</v>
      </c>
      <c r="AB34" s="12">
        <f>[30]Novembro!$G$31</f>
        <v>56</v>
      </c>
      <c r="AC34" s="12">
        <f>[30]Novembro!$G$32</f>
        <v>52</v>
      </c>
      <c r="AD34" s="12">
        <f>[30]Novembro!$G$33</f>
        <v>66</v>
      </c>
      <c r="AE34" s="12">
        <f>[30]Novembro!$G$34</f>
        <v>65</v>
      </c>
      <c r="AF34" s="16">
        <f t="shared" si="9"/>
        <v>41</v>
      </c>
      <c r="AG34" s="95">
        <f t="shared" si="10"/>
        <v>56.466666666666669</v>
      </c>
    </row>
    <row r="35" spans="1:35" x14ac:dyDescent="0.2">
      <c r="A35" s="59" t="s">
        <v>173</v>
      </c>
      <c r="B35" s="12">
        <f>[31]Novembro!$G$5</f>
        <v>72</v>
      </c>
      <c r="C35" s="12">
        <f>[31]Novembro!$G$6</f>
        <v>63</v>
      </c>
      <c r="D35" s="12">
        <f>[31]Novembro!$G$7</f>
        <v>60</v>
      </c>
      <c r="E35" s="12">
        <f>[31]Novembro!$G$8</f>
        <v>72</v>
      </c>
      <c r="F35" s="12">
        <f>[31]Novembro!$G$9</f>
        <v>68</v>
      </c>
      <c r="G35" s="12">
        <f>[31]Novembro!$G$10</f>
        <v>56</v>
      </c>
      <c r="H35" s="12">
        <f>[31]Novembro!$G$11</f>
        <v>63</v>
      </c>
      <c r="I35" s="12">
        <f>[31]Novembro!$G$12</f>
        <v>64</v>
      </c>
      <c r="J35" s="12">
        <f>[31]Novembro!$G$13</f>
        <v>70</v>
      </c>
      <c r="K35" s="12">
        <f>[31]Novembro!$G$14</f>
        <v>68</v>
      </c>
      <c r="L35" s="12">
        <f>[31]Novembro!$G$15</f>
        <v>64</v>
      </c>
      <c r="M35" s="12">
        <f>[31]Novembro!$G$16</f>
        <v>66</v>
      </c>
      <c r="N35" s="12">
        <f>[31]Novembro!$G$17</f>
        <v>61</v>
      </c>
      <c r="O35" s="12">
        <f>[31]Novembro!$G$18</f>
        <v>72</v>
      </c>
      <c r="P35" s="12">
        <f>[31]Novembro!$G$19</f>
        <v>75</v>
      </c>
      <c r="Q35" s="12">
        <f>[31]Novembro!$G$20</f>
        <v>78</v>
      </c>
      <c r="R35" s="12">
        <f>[31]Novembro!$G$21</f>
        <v>71</v>
      </c>
      <c r="S35" s="12">
        <f>[31]Novembro!$G$22</f>
        <v>75</v>
      </c>
      <c r="T35" s="12">
        <f>[31]Novembro!$G$23</f>
        <v>67</v>
      </c>
      <c r="U35" s="12">
        <f>[31]Novembro!$G$24</f>
        <v>67</v>
      </c>
      <c r="V35" s="12">
        <f>[31]Novembro!$G$25</f>
        <v>58</v>
      </c>
      <c r="W35" s="12">
        <f>[31]Novembro!$G$26</f>
        <v>63</v>
      </c>
      <c r="X35" s="12">
        <f>[31]Novembro!$G$27</f>
        <v>80</v>
      </c>
      <c r="Y35" s="12">
        <f>[31]Novembro!$G$28</f>
        <v>73</v>
      </c>
      <c r="Z35" s="12">
        <f>[31]Novembro!$G$29</f>
        <v>65</v>
      </c>
      <c r="AA35" s="12">
        <f>[31]Novembro!$G$30</f>
        <v>62</v>
      </c>
      <c r="AB35" s="12">
        <f>[31]Novembro!$G$31</f>
        <v>60</v>
      </c>
      <c r="AC35" s="12">
        <f>[31]Novembro!$G$32</f>
        <v>57</v>
      </c>
      <c r="AD35" s="12">
        <f>[31]Novembro!$G$33</f>
        <v>68</v>
      </c>
      <c r="AE35" s="12">
        <f>[31]Novembro!$G$34</f>
        <v>71</v>
      </c>
      <c r="AF35" s="16">
        <f t="shared" si="9"/>
        <v>56</v>
      </c>
      <c r="AG35" s="95">
        <f t="shared" si="10"/>
        <v>66.966666666666669</v>
      </c>
    </row>
    <row r="36" spans="1:35" x14ac:dyDescent="0.2">
      <c r="A36" s="59" t="s">
        <v>144</v>
      </c>
      <c r="B36" s="12">
        <f>[32]Novembro!$G$5</f>
        <v>72</v>
      </c>
      <c r="C36" s="12">
        <f>[32]Novembro!$G$6</f>
        <v>50</v>
      </c>
      <c r="D36" s="12">
        <f>[32]Novembro!$G$7</f>
        <v>43</v>
      </c>
      <c r="E36" s="12">
        <f>[32]Novembro!$G$8</f>
        <v>58</v>
      </c>
      <c r="F36" s="12">
        <f>[32]Novembro!$G$9</f>
        <v>49</v>
      </c>
      <c r="G36" s="12">
        <f>[32]Novembro!$G$10</f>
        <v>42</v>
      </c>
      <c r="H36" s="12">
        <f>[32]Novembro!$G$11</f>
        <v>64</v>
      </c>
      <c r="I36" s="12">
        <f>[32]Novembro!$G$12</f>
        <v>51</v>
      </c>
      <c r="J36" s="12">
        <f>[32]Novembro!$G$13</f>
        <v>59</v>
      </c>
      <c r="K36" s="12">
        <f>[32]Novembro!$G$14</f>
        <v>63</v>
      </c>
      <c r="L36" s="12">
        <f>[32]Novembro!$G$15</f>
        <v>35</v>
      </c>
      <c r="M36" s="12">
        <f>[32]Novembro!$G$16</f>
        <v>34</v>
      </c>
      <c r="N36" s="12">
        <f>[32]Novembro!$G$17</f>
        <v>30</v>
      </c>
      <c r="O36" s="12">
        <f>[32]Novembro!$G$18</f>
        <v>52</v>
      </c>
      <c r="P36" s="12">
        <f>[32]Novembro!$G$19</f>
        <v>61</v>
      </c>
      <c r="Q36" s="12">
        <f>[32]Novembro!$G$20</f>
        <v>57</v>
      </c>
      <c r="R36" s="12">
        <f>[32]Novembro!$G$21</f>
        <v>62</v>
      </c>
      <c r="S36" s="12">
        <f>[32]Novembro!$G$22</f>
        <v>74</v>
      </c>
      <c r="T36" s="12">
        <f>[32]Novembro!$G$23</f>
        <v>52</v>
      </c>
      <c r="U36" s="12">
        <f>[32]Novembro!$G$24</f>
        <v>51</v>
      </c>
      <c r="V36" s="12">
        <f>[32]Novembro!$G$25</f>
        <v>45</v>
      </c>
      <c r="W36" s="12">
        <f>[32]Novembro!$G$26</f>
        <v>51</v>
      </c>
      <c r="X36" s="12">
        <f>[32]Novembro!$G$27</f>
        <v>71</v>
      </c>
      <c r="Y36" s="12">
        <f>[32]Novembro!$G$28</f>
        <v>55</v>
      </c>
      <c r="Z36" s="12">
        <f>[32]Novembro!$G$29</f>
        <v>43</v>
      </c>
      <c r="AA36" s="12">
        <f>[32]Novembro!$G$30</f>
        <v>51</v>
      </c>
      <c r="AB36" s="12">
        <f>[32]Novembro!$G$31</f>
        <v>47</v>
      </c>
      <c r="AC36" s="12">
        <f>[32]Novembro!$G$32</f>
        <v>42</v>
      </c>
      <c r="AD36" s="12">
        <f>[32]Novembro!$G$33</f>
        <v>56</v>
      </c>
      <c r="AE36" s="12">
        <f>[32]Novembro!$G$34</f>
        <v>58</v>
      </c>
      <c r="AF36" s="16">
        <f t="shared" si="9"/>
        <v>30</v>
      </c>
      <c r="AG36" s="95">
        <f t="shared" si="10"/>
        <v>52.6</v>
      </c>
    </row>
    <row r="37" spans="1:35" x14ac:dyDescent="0.2">
      <c r="A37" s="59" t="s">
        <v>14</v>
      </c>
      <c r="B37" s="12">
        <f>[33]Novembro!$G$5</f>
        <v>47</v>
      </c>
      <c r="C37" s="12">
        <f>[33]Novembro!$G$6</f>
        <v>57</v>
      </c>
      <c r="D37" s="12">
        <f>[33]Novembro!$G$7</f>
        <v>40</v>
      </c>
      <c r="E37" s="12">
        <f>[33]Novembro!$G$8</f>
        <v>67</v>
      </c>
      <c r="F37" s="12">
        <f>[33]Novembro!$G$9</f>
        <v>56</v>
      </c>
      <c r="G37" s="12">
        <f>[33]Novembro!$G$10</f>
        <v>52</v>
      </c>
      <c r="H37" s="12">
        <f>[33]Novembro!$G$11</f>
        <v>62</v>
      </c>
      <c r="I37" s="12">
        <f>[33]Novembro!$G$12</f>
        <v>80</v>
      </c>
      <c r="J37" s="12">
        <f>[33]Novembro!$G$13</f>
        <v>86</v>
      </c>
      <c r="K37" s="12">
        <f>[33]Novembro!$G$14</f>
        <v>52</v>
      </c>
      <c r="L37" s="12">
        <f>[33]Novembro!$G$15</f>
        <v>38</v>
      </c>
      <c r="M37" s="12">
        <f>[33]Novembro!$G$16</f>
        <v>31</v>
      </c>
      <c r="N37" s="12">
        <f>[33]Novembro!$G$17</f>
        <v>38</v>
      </c>
      <c r="O37" s="12">
        <f>[33]Novembro!$G$18</f>
        <v>59</v>
      </c>
      <c r="P37" s="12">
        <f>[33]Novembro!$G$19</f>
        <v>49</v>
      </c>
      <c r="Q37" s="12">
        <f>[33]Novembro!$G$20</f>
        <v>47</v>
      </c>
      <c r="R37" s="12">
        <f>[33]Novembro!$G$21</f>
        <v>59</v>
      </c>
      <c r="S37" s="12">
        <f>[33]Novembro!$G$22</f>
        <v>55</v>
      </c>
      <c r="T37" s="12">
        <f>[33]Novembro!$G$23</f>
        <v>61</v>
      </c>
      <c r="U37" s="12">
        <f>[33]Novembro!$G$24</f>
        <v>65</v>
      </c>
      <c r="V37" s="12">
        <f>[33]Novembro!$G$25</f>
        <v>62</v>
      </c>
      <c r="W37" s="12">
        <f>[33]Novembro!$G$26</f>
        <v>40</v>
      </c>
      <c r="X37" s="12">
        <f>[33]Novembro!$G$27</f>
        <v>55</v>
      </c>
      <c r="Y37" s="12">
        <f>[33]Novembro!$G$28</f>
        <v>57</v>
      </c>
      <c r="Z37" s="12">
        <f>[33]Novembro!$G$29</f>
        <v>50</v>
      </c>
      <c r="AA37" s="12">
        <f>[33]Novembro!$G$30</f>
        <v>50</v>
      </c>
      <c r="AB37" s="12">
        <f>[33]Novembro!$G$31</f>
        <v>38</v>
      </c>
      <c r="AC37" s="12">
        <f>[33]Novembro!$G$32</f>
        <v>35</v>
      </c>
      <c r="AD37" s="12">
        <f>[33]Novembro!$G$33</f>
        <v>44</v>
      </c>
      <c r="AE37" s="12">
        <f>[33]Novembro!$G$34</f>
        <v>40</v>
      </c>
      <c r="AF37" s="16">
        <f t="shared" si="9"/>
        <v>31</v>
      </c>
      <c r="AG37" s="95">
        <f t="shared" si="10"/>
        <v>52.4</v>
      </c>
      <c r="AI37" s="13" t="s">
        <v>47</v>
      </c>
    </row>
    <row r="38" spans="1:35" x14ac:dyDescent="0.2">
      <c r="A38" s="59" t="s">
        <v>174</v>
      </c>
      <c r="B38" s="12">
        <f>[34]Novembro!$G$5</f>
        <v>80</v>
      </c>
      <c r="C38" s="12">
        <f>[34]Novembro!$G$6</f>
        <v>77</v>
      </c>
      <c r="D38" s="12">
        <f>[34]Novembro!$G$7</f>
        <v>80</v>
      </c>
      <c r="E38" s="12">
        <f>[34]Novembro!$G$8</f>
        <v>84</v>
      </c>
      <c r="F38" s="12">
        <f>[34]Novembro!$G$9</f>
        <v>89</v>
      </c>
      <c r="G38" s="12">
        <f>[34]Novembro!$G$10</f>
        <v>77</v>
      </c>
      <c r="H38" s="12">
        <f>[34]Novembro!$G$11</f>
        <v>79</v>
      </c>
      <c r="I38" s="12">
        <f>[34]Novembro!$G$12</f>
        <v>79</v>
      </c>
      <c r="J38" s="12">
        <f>[34]Novembro!$G$13</f>
        <v>84</v>
      </c>
      <c r="K38" s="12">
        <f>[34]Novembro!$G$14</f>
        <v>82</v>
      </c>
      <c r="L38" s="12">
        <f>[34]Novembro!$G$15</f>
        <v>86</v>
      </c>
      <c r="M38" s="12">
        <f>[34]Novembro!$G$16</f>
        <v>85</v>
      </c>
      <c r="N38" s="12">
        <f>[34]Novembro!$G$17</f>
        <v>86</v>
      </c>
      <c r="O38" s="12">
        <f>[34]Novembro!$G$18</f>
        <v>80</v>
      </c>
      <c r="P38" s="12">
        <f>[34]Novembro!$G$19</f>
        <v>85</v>
      </c>
      <c r="Q38" s="12">
        <f>[34]Novembro!$G$20</f>
        <v>84</v>
      </c>
      <c r="R38" s="12">
        <f>[34]Novembro!$G$21</f>
        <v>83</v>
      </c>
      <c r="S38" s="12">
        <f>[34]Novembro!$G$22</f>
        <v>80</v>
      </c>
      <c r="T38" s="12">
        <f>[34]Novembro!$G$23</f>
        <v>75</v>
      </c>
      <c r="U38" s="12">
        <f>[34]Novembro!$G$24</f>
        <v>85</v>
      </c>
      <c r="V38" s="12">
        <f>[34]Novembro!$G$25</f>
        <v>84</v>
      </c>
      <c r="W38" s="12">
        <f>[34]Novembro!$G$26</f>
        <v>73</v>
      </c>
      <c r="X38" s="12">
        <f>[34]Novembro!$G$27</f>
        <v>85</v>
      </c>
      <c r="Y38" s="12">
        <f>[34]Novembro!$G$28</f>
        <v>89</v>
      </c>
      <c r="Z38" s="12">
        <f>[34]Novembro!$G$29</f>
        <v>90</v>
      </c>
      <c r="AA38" s="12">
        <f>[34]Novembro!$G$30</f>
        <v>80</v>
      </c>
      <c r="AB38" s="12">
        <f>[34]Novembro!$G$31</f>
        <v>75</v>
      </c>
      <c r="AC38" s="12">
        <f>[34]Novembro!$G$32</f>
        <v>80</v>
      </c>
      <c r="AD38" s="12">
        <f>[34]Novembro!$G$33</f>
        <v>80</v>
      </c>
      <c r="AE38" s="12">
        <f>[34]Novembro!$G$34</f>
        <v>79</v>
      </c>
      <c r="AF38" s="16">
        <f t="shared" si="9"/>
        <v>73</v>
      </c>
      <c r="AG38" s="95">
        <f t="shared" si="10"/>
        <v>81.833333333333329</v>
      </c>
      <c r="AI38" t="s">
        <v>47</v>
      </c>
    </row>
    <row r="39" spans="1:35" x14ac:dyDescent="0.2">
      <c r="A39" s="59" t="s">
        <v>15</v>
      </c>
      <c r="B39" s="12">
        <f>[35]Novembro!$G$5</f>
        <v>83</v>
      </c>
      <c r="C39" s="12">
        <f>[35]Novembro!$G$6</f>
        <v>54</v>
      </c>
      <c r="D39" s="12">
        <f>[35]Novembro!$G$7</f>
        <v>48</v>
      </c>
      <c r="E39" s="12">
        <f>[35]Novembro!$G$8</f>
        <v>58</v>
      </c>
      <c r="F39" s="12">
        <f>[35]Novembro!$G$9</f>
        <v>55</v>
      </c>
      <c r="G39" s="12">
        <f>[35]Novembro!$G$10</f>
        <v>40</v>
      </c>
      <c r="H39" s="12">
        <f>[35]Novembro!$G$11</f>
        <v>29</v>
      </c>
      <c r="I39" s="12">
        <f>[35]Novembro!$G$12</f>
        <v>44</v>
      </c>
      <c r="J39" s="12">
        <f>[35]Novembro!$G$13</f>
        <v>63</v>
      </c>
      <c r="K39" s="12">
        <f>[35]Novembro!$G$14</f>
        <v>57</v>
      </c>
      <c r="L39" s="12">
        <f>[35]Novembro!$G$15</f>
        <v>40</v>
      </c>
      <c r="M39" s="12">
        <f>[35]Novembro!$G$16</f>
        <v>44</v>
      </c>
      <c r="N39" s="12">
        <f>[35]Novembro!$G$17</f>
        <v>42</v>
      </c>
      <c r="O39" s="12">
        <f>[35]Novembro!$G$18</f>
        <v>65</v>
      </c>
      <c r="P39" s="12">
        <f>[35]Novembro!$G$19</f>
        <v>66</v>
      </c>
      <c r="Q39" s="12">
        <f>[35]Novembro!$G$20</f>
        <v>55</v>
      </c>
      <c r="R39" s="12">
        <f>[35]Novembro!$G$21</f>
        <v>58</v>
      </c>
      <c r="S39" s="12">
        <f>[35]Novembro!$G$22</f>
        <v>59</v>
      </c>
      <c r="T39" s="12">
        <f>[35]Novembro!$G$23</f>
        <v>55</v>
      </c>
      <c r="U39" s="12">
        <f>[35]Novembro!$G$24</f>
        <v>51</v>
      </c>
      <c r="V39" s="12">
        <f>[35]Novembro!$G$25</f>
        <v>42</v>
      </c>
      <c r="W39" s="12">
        <f>[35]Novembro!$G$26</f>
        <v>51</v>
      </c>
      <c r="X39" s="12">
        <f>[35]Novembro!$G$27</f>
        <v>66</v>
      </c>
      <c r="Y39" s="12">
        <f>[35]Novembro!$G$28</f>
        <v>54</v>
      </c>
      <c r="Z39" s="12">
        <f>[35]Novembro!$G$29</f>
        <v>50</v>
      </c>
      <c r="AA39" s="12">
        <f>[35]Novembro!$G$30</f>
        <v>43</v>
      </c>
      <c r="AB39" s="12">
        <f>[35]Novembro!$G$31</f>
        <v>56</v>
      </c>
      <c r="AC39" s="12">
        <f>[35]Novembro!$G$32</f>
        <v>70</v>
      </c>
      <c r="AD39" s="12">
        <f>[35]Novembro!$G$33</f>
        <v>66</v>
      </c>
      <c r="AE39" s="12">
        <f>[35]Novembro!$G$34</f>
        <v>64</v>
      </c>
      <c r="AF39" s="16">
        <f t="shared" si="9"/>
        <v>29</v>
      </c>
      <c r="AG39" s="95">
        <f t="shared" si="10"/>
        <v>54.266666666666666</v>
      </c>
      <c r="AH39" s="13" t="s">
        <v>47</v>
      </c>
      <c r="AI39" s="13" t="s">
        <v>47</v>
      </c>
    </row>
    <row r="40" spans="1:35" x14ac:dyDescent="0.2">
      <c r="A40" s="59" t="s">
        <v>16</v>
      </c>
      <c r="B40" s="12">
        <f>[36]Novembro!$G$5</f>
        <v>59</v>
      </c>
      <c r="C40" s="12">
        <f>[36]Novembro!$G$6</f>
        <v>53</v>
      </c>
      <c r="D40" s="12">
        <f>[36]Novembro!$G$7</f>
        <v>35</v>
      </c>
      <c r="E40" s="12">
        <f>[36]Novembro!$G$8</f>
        <v>60</v>
      </c>
      <c r="F40" s="12">
        <f>[36]Novembro!$G$9</f>
        <v>59</v>
      </c>
      <c r="G40" s="12">
        <f>[36]Novembro!$G$10</f>
        <v>51</v>
      </c>
      <c r="H40" s="12">
        <f>[36]Novembro!$G$11</f>
        <v>47</v>
      </c>
      <c r="I40" s="12">
        <f>[36]Novembro!$G$12</f>
        <v>44</v>
      </c>
      <c r="J40" s="12">
        <f>[36]Novembro!$G$13</f>
        <v>46</v>
      </c>
      <c r="K40" s="12">
        <f>[36]Novembro!$G$14</f>
        <v>44</v>
      </c>
      <c r="L40" s="12">
        <f>[36]Novembro!$G$15</f>
        <v>43</v>
      </c>
      <c r="M40" s="12">
        <f>[36]Novembro!$G$16</f>
        <v>45</v>
      </c>
      <c r="N40" s="12">
        <f>[36]Novembro!$G$17</f>
        <v>41</v>
      </c>
      <c r="O40" s="12">
        <f>[36]Novembro!$G$18</f>
        <v>64</v>
      </c>
      <c r="P40" s="12">
        <f>[36]Novembro!$G$19</f>
        <v>65</v>
      </c>
      <c r="Q40" s="12">
        <f>[36]Novembro!$G$20</f>
        <v>44</v>
      </c>
      <c r="R40" s="12">
        <f>[36]Novembro!$G$21</f>
        <v>51</v>
      </c>
      <c r="S40" s="12">
        <f>[36]Novembro!$G$22</f>
        <v>66</v>
      </c>
      <c r="T40" s="12">
        <f>[36]Novembro!$G$23</f>
        <v>53</v>
      </c>
      <c r="U40" s="12">
        <f>[36]Novembro!$G$24</f>
        <v>44</v>
      </c>
      <c r="V40" s="12">
        <f>[36]Novembro!$G$25</f>
        <v>38</v>
      </c>
      <c r="W40" s="12">
        <f>[36]Novembro!$G$26</f>
        <v>49</v>
      </c>
      <c r="X40" s="12">
        <f>[36]Novembro!$G$27</f>
        <v>65</v>
      </c>
      <c r="Y40" s="12">
        <f>[36]Novembro!$G$28</f>
        <v>58</v>
      </c>
      <c r="Z40" s="12">
        <f>[36]Novembro!$G$29</f>
        <v>43</v>
      </c>
      <c r="AA40" s="12">
        <f>[36]Novembro!$G$30</f>
        <v>39</v>
      </c>
      <c r="AB40" s="12">
        <f>[36]Novembro!$G$31</f>
        <v>41</v>
      </c>
      <c r="AC40" s="12">
        <f>[36]Novembro!$G$32</f>
        <v>69</v>
      </c>
      <c r="AD40" s="12">
        <f>[36]Novembro!$G$33</f>
        <v>52</v>
      </c>
      <c r="AE40" s="12">
        <f>[36]Novembro!$G$34</f>
        <v>70</v>
      </c>
      <c r="AF40" s="16">
        <f t="shared" si="9"/>
        <v>35</v>
      </c>
      <c r="AG40" s="95">
        <f t="shared" si="10"/>
        <v>51.266666666666666</v>
      </c>
      <c r="AI40" s="13" t="s">
        <v>47</v>
      </c>
    </row>
    <row r="41" spans="1:35" x14ac:dyDescent="0.2">
      <c r="A41" s="59" t="s">
        <v>175</v>
      </c>
      <c r="B41" s="12">
        <f>[37]Novembro!$G$5</f>
        <v>59</v>
      </c>
      <c r="C41" s="12">
        <f>[37]Novembro!$G$6</f>
        <v>51</v>
      </c>
      <c r="D41" s="12">
        <f>[37]Novembro!$G$7</f>
        <v>44</v>
      </c>
      <c r="E41" s="12">
        <f>[37]Novembro!$G$8</f>
        <v>62</v>
      </c>
      <c r="F41" s="12">
        <f>[37]Novembro!$G$9</f>
        <v>60</v>
      </c>
      <c r="G41" s="12">
        <f>[37]Novembro!$G$10</f>
        <v>51</v>
      </c>
      <c r="H41" s="12">
        <f>[37]Novembro!$G$11</f>
        <v>59</v>
      </c>
      <c r="I41" s="12">
        <f>[37]Novembro!$G$12</f>
        <v>65</v>
      </c>
      <c r="J41" s="12">
        <f>[37]Novembro!$G$13</f>
        <v>73</v>
      </c>
      <c r="K41" s="12">
        <f>[37]Novembro!$G$14</f>
        <v>54</v>
      </c>
      <c r="L41" s="12">
        <f>[37]Novembro!$G$15</f>
        <v>40</v>
      </c>
      <c r="M41" s="12">
        <f>[37]Novembro!$G$16</f>
        <v>44</v>
      </c>
      <c r="N41" s="12">
        <f>[37]Novembro!$G$17</f>
        <v>36</v>
      </c>
      <c r="O41" s="12">
        <f>[37]Novembro!$G$18</f>
        <v>52</v>
      </c>
      <c r="P41" s="12">
        <f>[37]Novembro!$G$19</f>
        <v>55</v>
      </c>
      <c r="Q41" s="12">
        <f>[37]Novembro!$G$20</f>
        <v>55</v>
      </c>
      <c r="R41" s="12">
        <f>[37]Novembro!$G$21</f>
        <v>57</v>
      </c>
      <c r="S41" s="12">
        <f>[37]Novembro!$G$22</f>
        <v>62</v>
      </c>
      <c r="T41" s="12">
        <f>[37]Novembro!$G$23</f>
        <v>61</v>
      </c>
      <c r="U41" s="12">
        <f>[37]Novembro!$G$24</f>
        <v>59</v>
      </c>
      <c r="V41" s="12">
        <f>[37]Novembro!$G$25</f>
        <v>51</v>
      </c>
      <c r="W41" s="12">
        <f>[37]Novembro!$G$26</f>
        <v>49</v>
      </c>
      <c r="X41" s="12">
        <f>[37]Novembro!$G$27</f>
        <v>68</v>
      </c>
      <c r="Y41" s="12">
        <f>[37]Novembro!$G$28</f>
        <v>65</v>
      </c>
      <c r="Z41" s="12">
        <f>[37]Novembro!$G$29</f>
        <v>45</v>
      </c>
      <c r="AA41" s="12">
        <f>[37]Novembro!$G$30</f>
        <v>43</v>
      </c>
      <c r="AB41" s="12">
        <f>[37]Novembro!$G$31</f>
        <v>46</v>
      </c>
      <c r="AC41" s="12">
        <f>[37]Novembro!$G$32</f>
        <v>40</v>
      </c>
      <c r="AD41" s="12">
        <f>[37]Novembro!$G$33</f>
        <v>50</v>
      </c>
      <c r="AE41" s="12">
        <f>[37]Novembro!$G$34</f>
        <v>56</v>
      </c>
      <c r="AF41" s="16">
        <f t="shared" si="9"/>
        <v>36</v>
      </c>
      <c r="AG41" s="95">
        <f t="shared" si="10"/>
        <v>53.733333333333334</v>
      </c>
      <c r="AI41" t="s">
        <v>47</v>
      </c>
    </row>
    <row r="42" spans="1:35" x14ac:dyDescent="0.2">
      <c r="A42" s="59" t="s">
        <v>17</v>
      </c>
      <c r="B42" s="12">
        <f>[38]Novembro!$G$5</f>
        <v>68</v>
      </c>
      <c r="C42" s="12">
        <f>[38]Novembro!$G$6</f>
        <v>48</v>
      </c>
      <c r="D42" s="12">
        <f>[38]Novembro!$G$7</f>
        <v>39</v>
      </c>
      <c r="E42" s="12">
        <f>[38]Novembro!$G$8</f>
        <v>62</v>
      </c>
      <c r="F42" s="12">
        <f>[38]Novembro!$G$9</f>
        <v>52</v>
      </c>
      <c r="G42" s="12">
        <f>[38]Novembro!$G$10</f>
        <v>40</v>
      </c>
      <c r="H42" s="12">
        <f>[38]Novembro!$G$11</f>
        <v>57</v>
      </c>
      <c r="I42" s="12">
        <f>[38]Novembro!$G$12</f>
        <v>50</v>
      </c>
      <c r="J42" s="12">
        <f>[38]Novembro!$G$13</f>
        <v>61</v>
      </c>
      <c r="K42" s="12">
        <f>[38]Novembro!$G$14</f>
        <v>56</v>
      </c>
      <c r="L42" s="12">
        <f>[38]Novembro!$G$15</f>
        <v>37</v>
      </c>
      <c r="M42" s="12">
        <f>[38]Novembro!$G$16</f>
        <v>42</v>
      </c>
      <c r="N42" s="12">
        <f>[38]Novembro!$G$17</f>
        <v>33</v>
      </c>
      <c r="O42" s="12">
        <f>[38]Novembro!$G$18</f>
        <v>62</v>
      </c>
      <c r="P42" s="12">
        <f>[38]Novembro!$G$19</f>
        <v>65</v>
      </c>
      <c r="Q42" s="12">
        <f>[38]Novembro!$G$20</f>
        <v>54</v>
      </c>
      <c r="R42" s="12">
        <f>[38]Novembro!$G$21</f>
        <v>54</v>
      </c>
      <c r="S42" s="12">
        <f>[38]Novembro!$G$22</f>
        <v>66</v>
      </c>
      <c r="T42" s="12">
        <f>[38]Novembro!$G$23</f>
        <v>53</v>
      </c>
      <c r="U42" s="12">
        <f>[38]Novembro!$G$24</f>
        <v>55</v>
      </c>
      <c r="V42" s="12">
        <f>[38]Novembro!$G$25</f>
        <v>45</v>
      </c>
      <c r="W42" s="12">
        <f>[38]Novembro!$G$26</f>
        <v>52</v>
      </c>
      <c r="X42" s="12">
        <f>[38]Novembro!$G$27</f>
        <v>75</v>
      </c>
      <c r="Y42" s="12">
        <f>[38]Novembro!$G$28</f>
        <v>52</v>
      </c>
      <c r="Z42" s="12">
        <f>[38]Novembro!$G$29</f>
        <v>45</v>
      </c>
      <c r="AA42" s="12">
        <f>[38]Novembro!$G$30</f>
        <v>47</v>
      </c>
      <c r="AB42" s="12">
        <f>[38]Novembro!$G$31</f>
        <v>48</v>
      </c>
      <c r="AC42" s="12">
        <f>[38]Novembro!$G$32</f>
        <v>36</v>
      </c>
      <c r="AD42" s="12">
        <f>[38]Novembro!$G$33</f>
        <v>60</v>
      </c>
      <c r="AE42" s="12">
        <f>[38]Novembro!$G$34</f>
        <v>67</v>
      </c>
      <c r="AF42" s="16">
        <f t="shared" si="9"/>
        <v>33</v>
      </c>
      <c r="AG42" s="95">
        <f t="shared" si="10"/>
        <v>52.7</v>
      </c>
      <c r="AI42" s="13" t="s">
        <v>47</v>
      </c>
    </row>
    <row r="43" spans="1:35" x14ac:dyDescent="0.2">
      <c r="A43" s="59" t="s">
        <v>157</v>
      </c>
      <c r="B43" s="12">
        <f>[39]Novembro!$G$5</f>
        <v>62</v>
      </c>
      <c r="C43" s="12">
        <f>[39]Novembro!$G$6</f>
        <v>49</v>
      </c>
      <c r="D43" s="12">
        <f>[39]Novembro!$G$7</f>
        <v>39</v>
      </c>
      <c r="E43" s="12">
        <f>[39]Novembro!$G$8</f>
        <v>58</v>
      </c>
      <c r="F43" s="12">
        <f>[39]Novembro!$G$9</f>
        <v>54</v>
      </c>
      <c r="G43" s="12">
        <f>[39]Novembro!$G$10</f>
        <v>52</v>
      </c>
      <c r="H43" s="12">
        <f>[39]Novembro!$G$11</f>
        <v>62</v>
      </c>
      <c r="I43" s="12">
        <f>[39]Novembro!$G$12</f>
        <v>61</v>
      </c>
      <c r="J43" s="12">
        <f>[39]Novembro!$G$13</f>
        <v>67</v>
      </c>
      <c r="K43" s="12">
        <f>[39]Novembro!$G$14</f>
        <v>63</v>
      </c>
      <c r="L43" s="12">
        <f>[39]Novembro!$G$15</f>
        <v>40</v>
      </c>
      <c r="M43" s="12">
        <f>[39]Novembro!$G$16</f>
        <v>33</v>
      </c>
      <c r="N43" s="12">
        <f>[39]Novembro!$G$17</f>
        <v>32</v>
      </c>
      <c r="O43" s="12">
        <f>[39]Novembro!$G$18</f>
        <v>49</v>
      </c>
      <c r="P43" s="12">
        <f>[39]Novembro!$G$19</f>
        <v>54</v>
      </c>
      <c r="Q43" s="12">
        <f>[39]Novembro!$G$20</f>
        <v>53</v>
      </c>
      <c r="R43" s="12">
        <f>[39]Novembro!$G$21</f>
        <v>66</v>
      </c>
      <c r="S43" s="12">
        <f>[39]Novembro!$G$22</f>
        <v>64</v>
      </c>
      <c r="T43" s="12">
        <f>[39]Novembro!$G$23</f>
        <v>63</v>
      </c>
      <c r="U43" s="12">
        <f>[39]Novembro!$G$24</f>
        <v>57</v>
      </c>
      <c r="V43" s="12">
        <f>[39]Novembro!$G$25</f>
        <v>53</v>
      </c>
      <c r="W43" s="12">
        <f>[39]Novembro!$G$26</f>
        <v>55</v>
      </c>
      <c r="X43" s="12">
        <f>[39]Novembro!$G$27</f>
        <v>68</v>
      </c>
      <c r="Y43" s="12">
        <f>[39]Novembro!$G$28</f>
        <v>66</v>
      </c>
      <c r="Z43" s="12">
        <f>[39]Novembro!$G$29</f>
        <v>40</v>
      </c>
      <c r="AA43" s="12">
        <f>[39]Novembro!$G$30</f>
        <v>53</v>
      </c>
      <c r="AB43" s="12">
        <f>[39]Novembro!$G$31</f>
        <v>46</v>
      </c>
      <c r="AC43" s="12">
        <f>[39]Novembro!$G$32</f>
        <v>37</v>
      </c>
      <c r="AD43" s="12">
        <f>[39]Novembro!$G$33</f>
        <v>56</v>
      </c>
      <c r="AE43" s="12">
        <f>[39]Novembro!$G$34</f>
        <v>59</v>
      </c>
      <c r="AF43" s="16">
        <f t="shared" si="9"/>
        <v>32</v>
      </c>
      <c r="AG43" s="95">
        <f t="shared" si="10"/>
        <v>53.7</v>
      </c>
      <c r="AI43" s="13" t="s">
        <v>47</v>
      </c>
    </row>
    <row r="44" spans="1:35" x14ac:dyDescent="0.2">
      <c r="A44" s="59" t="s">
        <v>18</v>
      </c>
      <c r="B44" s="12" t="str">
        <f>[40]Novembro!$G$5</f>
        <v>*</v>
      </c>
      <c r="C44" s="12" t="str">
        <f>[40]Novembro!$G$6</f>
        <v>*</v>
      </c>
      <c r="D44" s="12" t="str">
        <f>[40]Novembro!$G$7</f>
        <v>*</v>
      </c>
      <c r="E44" s="12" t="str">
        <f>[40]Novembro!$G$8</f>
        <v>*</v>
      </c>
      <c r="F44" s="12" t="str">
        <f>[40]Novembro!$G$9</f>
        <v>*</v>
      </c>
      <c r="G44" s="12">
        <f>[40]Novembro!$G$10</f>
        <v>59</v>
      </c>
      <c r="H44" s="12" t="str">
        <f>[40]Novembro!$G$11</f>
        <v>*</v>
      </c>
      <c r="I44" s="12" t="str">
        <f>[40]Novembro!$G$12</f>
        <v>*</v>
      </c>
      <c r="J44" s="12" t="str">
        <f>[40]Novembro!$G$13</f>
        <v>*</v>
      </c>
      <c r="K44" s="12">
        <f>[40]Novembro!$G$14</f>
        <v>52</v>
      </c>
      <c r="L44" s="12">
        <f>[40]Novembro!$G$15</f>
        <v>53</v>
      </c>
      <c r="M44" s="12">
        <f>[40]Novembro!$G$16</f>
        <v>57</v>
      </c>
      <c r="N44" s="12">
        <f>[40]Novembro!$G$17</f>
        <v>46</v>
      </c>
      <c r="O44" s="12">
        <f>[40]Novembro!$G$18</f>
        <v>59</v>
      </c>
      <c r="P44" s="12">
        <f>[40]Novembro!$G$19</f>
        <v>56</v>
      </c>
      <c r="Q44" s="12" t="str">
        <f>[40]Novembro!$G$20</f>
        <v>*</v>
      </c>
      <c r="R44" s="12" t="str">
        <f>[40]Novembro!$G$21</f>
        <v>*</v>
      </c>
      <c r="S44" s="12" t="str">
        <f>[40]Novembro!$G$22</f>
        <v>*</v>
      </c>
      <c r="T44" s="12" t="str">
        <f>[40]Novembro!$G$23</f>
        <v>*</v>
      </c>
      <c r="U44" s="12" t="str">
        <f>[40]Novembro!$G$24</f>
        <v>*</v>
      </c>
      <c r="V44" s="12">
        <f>[40]Novembro!$G$25</f>
        <v>62</v>
      </c>
      <c r="W44" s="12">
        <f>[40]Novembro!$G$26</f>
        <v>61</v>
      </c>
      <c r="X44" s="12">
        <f>[40]Novembro!$G$27</f>
        <v>77</v>
      </c>
      <c r="Y44" s="12">
        <f>[40]Novembro!$G$28</f>
        <v>78</v>
      </c>
      <c r="Z44" s="12">
        <f>[40]Novembro!$G$29</f>
        <v>51</v>
      </c>
      <c r="AA44" s="12">
        <f>[40]Novembro!$G$30</f>
        <v>43</v>
      </c>
      <c r="AB44" s="12">
        <f>[40]Novembro!$G$31</f>
        <v>44</v>
      </c>
      <c r="AC44" s="12">
        <f>[40]Novembro!$G$32</f>
        <v>51</v>
      </c>
      <c r="AD44" s="12">
        <f>[40]Novembro!$G$33</f>
        <v>59</v>
      </c>
      <c r="AE44" s="12">
        <f>[40]Novembro!$G$34</f>
        <v>68</v>
      </c>
      <c r="AF44" s="16">
        <f>MIN(B44:AE44)</f>
        <v>43</v>
      </c>
      <c r="AG44" s="95">
        <f>AVERAGE(B44:AE44)</f>
        <v>57.411764705882355</v>
      </c>
    </row>
    <row r="45" spans="1:35" x14ac:dyDescent="0.2">
      <c r="A45" s="59" t="s">
        <v>162</v>
      </c>
      <c r="B45" s="12">
        <f>[41]Novembro!$G$5</f>
        <v>58</v>
      </c>
      <c r="C45" s="12">
        <f>[41]Novembro!$G$6</f>
        <v>52</v>
      </c>
      <c r="D45" s="12">
        <f>[41]Novembro!$G$7</f>
        <v>44</v>
      </c>
      <c r="E45" s="12">
        <f>[41]Novembro!$G$8</f>
        <v>60</v>
      </c>
      <c r="F45" s="12">
        <f>[41]Novembro!$G$9</f>
        <v>55</v>
      </c>
      <c r="G45" s="12">
        <f>[41]Novembro!$G$10</f>
        <v>53</v>
      </c>
      <c r="H45" s="12">
        <f>[41]Novembro!$G$11</f>
        <v>70</v>
      </c>
      <c r="I45" s="12">
        <f>[41]Novembro!$G$12</f>
        <v>75</v>
      </c>
      <c r="J45" s="12">
        <f>[41]Novembro!$G$13</f>
        <v>77</v>
      </c>
      <c r="K45" s="12">
        <f>[41]Novembro!$G$14</f>
        <v>66</v>
      </c>
      <c r="L45" s="12">
        <f>[41]Novembro!$G$15</f>
        <v>40</v>
      </c>
      <c r="M45" s="12">
        <f>[41]Novembro!$G$16</f>
        <v>36</v>
      </c>
      <c r="N45" s="12">
        <f>[41]Novembro!$G$17</f>
        <v>41</v>
      </c>
      <c r="O45" s="12">
        <f>[41]Novembro!$G$18</f>
        <v>51</v>
      </c>
      <c r="P45" s="12">
        <f>[41]Novembro!$G$19</f>
        <v>47</v>
      </c>
      <c r="Q45" s="12">
        <f>[41]Novembro!$G$20</f>
        <v>56</v>
      </c>
      <c r="R45" s="12">
        <f>[41]Novembro!$G$21</f>
        <v>60</v>
      </c>
      <c r="S45" s="12">
        <f>[41]Novembro!$G$22</f>
        <v>68</v>
      </c>
      <c r="T45" s="12">
        <f>[41]Novembro!$G$23</f>
        <v>66</v>
      </c>
      <c r="U45" s="12">
        <f>[41]Novembro!$G$24</f>
        <v>65</v>
      </c>
      <c r="V45" s="12">
        <f>[41]Novembro!$G$25</f>
        <v>60</v>
      </c>
      <c r="W45" s="12">
        <f>[41]Novembro!$G$26</f>
        <v>51</v>
      </c>
      <c r="X45" s="12">
        <f>[41]Novembro!$G$27</f>
        <v>74</v>
      </c>
      <c r="Y45" s="12">
        <f>[41]Novembro!$G$28</f>
        <v>59</v>
      </c>
      <c r="Z45" s="12">
        <f>[41]Novembro!$G$29</f>
        <v>48</v>
      </c>
      <c r="AA45" s="12">
        <f>[41]Novembro!$G$30</f>
        <v>57</v>
      </c>
      <c r="AB45" s="12">
        <f>[41]Novembro!$G$31</f>
        <v>47</v>
      </c>
      <c r="AC45" s="12">
        <f>[41]Novembro!$G$32</f>
        <v>39</v>
      </c>
      <c r="AD45" s="12">
        <f>[41]Novembro!$G$33</f>
        <v>53</v>
      </c>
      <c r="AE45" s="12">
        <f>[41]Novembro!$G$34</f>
        <v>52</v>
      </c>
      <c r="AF45" s="16">
        <f t="shared" ref="AF45:AF47" si="17">MIN(B45:AE45)</f>
        <v>36</v>
      </c>
      <c r="AG45" s="95">
        <f t="shared" ref="AG45:AG47" si="18">AVERAGE(B45:AE45)</f>
        <v>56</v>
      </c>
      <c r="AI45" s="13" t="s">
        <v>47</v>
      </c>
    </row>
    <row r="46" spans="1:35" x14ac:dyDescent="0.2">
      <c r="A46" s="59" t="s">
        <v>19</v>
      </c>
      <c r="B46" s="12">
        <f>[42]Novembro!$G$5</f>
        <v>83</v>
      </c>
      <c r="C46" s="12">
        <f>[42]Novembro!$G$6</f>
        <v>50</v>
      </c>
      <c r="D46" s="12">
        <f>[42]Novembro!$G$7</f>
        <v>40</v>
      </c>
      <c r="E46" s="12">
        <f>[42]Novembro!$G$8</f>
        <v>58</v>
      </c>
      <c r="F46" s="12">
        <f>[42]Novembro!$G$9</f>
        <v>48</v>
      </c>
      <c r="G46" s="12">
        <f>[42]Novembro!$G$10</f>
        <v>39</v>
      </c>
      <c r="H46" s="12">
        <f>[42]Novembro!$G$11</f>
        <v>26</v>
      </c>
      <c r="I46" s="12">
        <f>[42]Novembro!$G$12</f>
        <v>42</v>
      </c>
      <c r="J46" s="12">
        <f>[42]Novembro!$G$13</f>
        <v>49</v>
      </c>
      <c r="K46" s="12">
        <f>[42]Novembro!$G$14</f>
        <v>56</v>
      </c>
      <c r="L46" s="12">
        <f>[42]Novembro!$G$15</f>
        <v>43</v>
      </c>
      <c r="M46" s="12">
        <f>[42]Novembro!$G$16</f>
        <v>36</v>
      </c>
      <c r="N46" s="12">
        <f>[42]Novembro!$G$17</f>
        <v>38</v>
      </c>
      <c r="O46" s="12">
        <f>[42]Novembro!$G$18</f>
        <v>68</v>
      </c>
      <c r="P46" s="12">
        <f>[42]Novembro!$G$19</f>
        <v>63</v>
      </c>
      <c r="Q46" s="12">
        <f>[42]Novembro!$G$20</f>
        <v>64</v>
      </c>
      <c r="R46" s="12">
        <f>[42]Novembro!$G$21</f>
        <v>50</v>
      </c>
      <c r="S46" s="12">
        <f>[42]Novembro!$G$22</f>
        <v>58</v>
      </c>
      <c r="T46" s="12">
        <f>[42]Novembro!$G$23</f>
        <v>50</v>
      </c>
      <c r="U46" s="12">
        <f>[42]Novembro!$G$24</f>
        <v>49</v>
      </c>
      <c r="V46" s="12">
        <f>[42]Novembro!$G$25</f>
        <v>40</v>
      </c>
      <c r="W46" s="12">
        <f>[42]Novembro!$G$26</f>
        <v>42</v>
      </c>
      <c r="X46" s="12">
        <f>[42]Novembro!$G$27</f>
        <v>63</v>
      </c>
      <c r="Y46" s="12">
        <f>[42]Novembro!$G$28</f>
        <v>56</v>
      </c>
      <c r="Z46" s="12">
        <f>[42]Novembro!$G$29</f>
        <v>50</v>
      </c>
      <c r="AA46" s="12">
        <f>[42]Novembro!$G$30</f>
        <v>45</v>
      </c>
      <c r="AB46" s="12">
        <f>[42]Novembro!$G$31</f>
        <v>40</v>
      </c>
      <c r="AC46" s="12">
        <f>[42]Novembro!$G$32</f>
        <v>59</v>
      </c>
      <c r="AD46" s="12">
        <f>[42]Novembro!$G$33</f>
        <v>59</v>
      </c>
      <c r="AE46" s="12">
        <f>[42]Novembro!$G$34</f>
        <v>58</v>
      </c>
      <c r="AF46" s="16">
        <f t="shared" si="17"/>
        <v>26</v>
      </c>
      <c r="AG46" s="95">
        <f t="shared" si="18"/>
        <v>50.733333333333334</v>
      </c>
      <c r="AH46" s="13" t="s">
        <v>47</v>
      </c>
      <c r="AI46" s="13" t="s">
        <v>47</v>
      </c>
    </row>
    <row r="47" spans="1:35" x14ac:dyDescent="0.2">
      <c r="A47" s="59" t="s">
        <v>31</v>
      </c>
      <c r="B47" s="12">
        <f>[43]Novembro!$G$5</f>
        <v>64</v>
      </c>
      <c r="C47" s="12">
        <f>[43]Novembro!$G$6</f>
        <v>49</v>
      </c>
      <c r="D47" s="12">
        <f>[43]Novembro!$G$7</f>
        <v>49</v>
      </c>
      <c r="E47" s="12">
        <f>[43]Novembro!$G$8</f>
        <v>62</v>
      </c>
      <c r="F47" s="12">
        <f>[43]Novembro!$G$9</f>
        <v>55</v>
      </c>
      <c r="G47" s="12">
        <f>[43]Novembro!$G$10</f>
        <v>38</v>
      </c>
      <c r="H47" s="12">
        <f>[43]Novembro!$G$11</f>
        <v>55</v>
      </c>
      <c r="I47" s="12">
        <f>[43]Novembro!$G$12</f>
        <v>50</v>
      </c>
      <c r="J47" s="12">
        <f>[43]Novembro!$G$13</f>
        <v>67</v>
      </c>
      <c r="K47" s="12">
        <f>[43]Novembro!$G$14</f>
        <v>46</v>
      </c>
      <c r="L47" s="12">
        <f>[43]Novembro!$G$15</f>
        <v>42</v>
      </c>
      <c r="M47" s="12">
        <f>[43]Novembro!$G$16</f>
        <v>39</v>
      </c>
      <c r="N47" s="12">
        <f>[43]Novembro!$G$17</f>
        <v>34</v>
      </c>
      <c r="O47" s="12">
        <f>[43]Novembro!$G$18</f>
        <v>62</v>
      </c>
      <c r="P47" s="12">
        <f>[43]Novembro!$G$19</f>
        <v>49</v>
      </c>
      <c r="Q47" s="12">
        <f>[43]Novembro!$G$20</f>
        <v>60</v>
      </c>
      <c r="R47" s="12">
        <f>[43]Novembro!$G$21</f>
        <v>52</v>
      </c>
      <c r="S47" s="12">
        <f>[43]Novembro!$G$22</f>
        <v>64</v>
      </c>
      <c r="T47" s="12">
        <f>[43]Novembro!$G$23</f>
        <v>53</v>
      </c>
      <c r="U47" s="12">
        <f>[43]Novembro!$G$24</f>
        <v>56</v>
      </c>
      <c r="V47" s="12">
        <f>[43]Novembro!$G$25</f>
        <v>48</v>
      </c>
      <c r="W47" s="12">
        <f>[43]Novembro!$G$26</f>
        <v>52</v>
      </c>
      <c r="X47" s="12">
        <f>[43]Novembro!$G$27</f>
        <v>79</v>
      </c>
      <c r="Y47" s="12">
        <f>[43]Novembro!$G$28</f>
        <v>54</v>
      </c>
      <c r="Z47" s="12">
        <f>[43]Novembro!$G$29</f>
        <v>44</v>
      </c>
      <c r="AA47" s="12">
        <f>[43]Novembro!$G$30</f>
        <v>40</v>
      </c>
      <c r="AB47" s="12">
        <f>[43]Novembro!$G$31</f>
        <v>42</v>
      </c>
      <c r="AC47" s="12">
        <f>[43]Novembro!$G$32</f>
        <v>43</v>
      </c>
      <c r="AD47" s="12">
        <f>[43]Novembro!$G$33</f>
        <v>52</v>
      </c>
      <c r="AE47" s="12">
        <f>[43]Novembro!$G$34</f>
        <v>69</v>
      </c>
      <c r="AF47" s="16">
        <f t="shared" si="17"/>
        <v>34</v>
      </c>
      <c r="AG47" s="95">
        <f t="shared" si="18"/>
        <v>52.3</v>
      </c>
      <c r="AI47" s="13" t="s">
        <v>47</v>
      </c>
    </row>
    <row r="48" spans="1:35" x14ac:dyDescent="0.2">
      <c r="A48" s="59" t="s">
        <v>44</v>
      </c>
      <c r="B48" s="12">
        <f>[44]Novembro!$G$5</f>
        <v>41</v>
      </c>
      <c r="C48" s="12">
        <f>[44]Novembro!$G$6</f>
        <v>51</v>
      </c>
      <c r="D48" s="12">
        <f>[44]Novembro!$G$7</f>
        <v>50</v>
      </c>
      <c r="E48" s="12">
        <f>[44]Novembro!$G$8</f>
        <v>87</v>
      </c>
      <c r="F48" s="12">
        <f>[44]Novembro!$G$9</f>
        <v>51</v>
      </c>
      <c r="G48" s="12">
        <f>[44]Novembro!$G$10</f>
        <v>54</v>
      </c>
      <c r="H48" s="12">
        <f>[44]Novembro!$G$11</f>
        <v>62</v>
      </c>
      <c r="I48" s="12">
        <f>[44]Novembro!$G$12</f>
        <v>61</v>
      </c>
      <c r="J48" s="12">
        <f>[44]Novembro!$G$13</f>
        <v>62</v>
      </c>
      <c r="K48" s="12">
        <f>[44]Novembro!$G$14</f>
        <v>46</v>
      </c>
      <c r="L48" s="12">
        <f>[44]Novembro!$G$15</f>
        <v>52</v>
      </c>
      <c r="M48" s="12">
        <f>[44]Novembro!$G$16</f>
        <v>41</v>
      </c>
      <c r="N48" s="12">
        <f>[44]Novembro!$G$17</f>
        <v>50</v>
      </c>
      <c r="O48" s="12">
        <f>[44]Novembro!$G$18</f>
        <v>43</v>
      </c>
      <c r="P48" s="12">
        <f>[44]Novembro!$G$19</f>
        <v>54</v>
      </c>
      <c r="Q48" s="12" t="str">
        <f>[44]Novembro!$G$20</f>
        <v>*</v>
      </c>
      <c r="R48" s="12" t="str">
        <f>[44]Novembro!$G$21</f>
        <v>*</v>
      </c>
      <c r="S48" s="12">
        <f>[44]Novembro!$G$22</f>
        <v>45</v>
      </c>
      <c r="T48" s="12" t="str">
        <f>[44]Novembro!$G$23</f>
        <v>*</v>
      </c>
      <c r="U48" s="12">
        <f>[44]Novembro!$G$24</f>
        <v>52</v>
      </c>
      <c r="V48" s="12">
        <f>[44]Novembro!$G$25</f>
        <v>59</v>
      </c>
      <c r="W48" s="12">
        <f>[44]Novembro!$G$26</f>
        <v>58</v>
      </c>
      <c r="X48" s="12">
        <f>[44]Novembro!$G$27</f>
        <v>69</v>
      </c>
      <c r="Y48" s="12">
        <f>[44]Novembro!$G$28</f>
        <v>70</v>
      </c>
      <c r="Z48" s="12">
        <f>[44]Novembro!$G$29</f>
        <v>57</v>
      </c>
      <c r="AA48" s="12">
        <f>[44]Novembro!$G$30</f>
        <v>47</v>
      </c>
      <c r="AB48" s="12">
        <f>[44]Novembro!$G$31</f>
        <v>44</v>
      </c>
      <c r="AC48" s="12">
        <f>[44]Novembro!$G$32</f>
        <v>45</v>
      </c>
      <c r="AD48" s="12">
        <f>[44]Novembro!$G$33</f>
        <v>60</v>
      </c>
      <c r="AE48" s="12">
        <f>[44]Novembro!$G$34</f>
        <v>64</v>
      </c>
      <c r="AF48" s="16">
        <f>MIN(B48:AE48)</f>
        <v>41</v>
      </c>
      <c r="AG48" s="95">
        <f>AVERAGE(B48:AE48)</f>
        <v>54.629629629629626</v>
      </c>
      <c r="AH48" s="13" t="s">
        <v>47</v>
      </c>
      <c r="AI48" t="s">
        <v>47</v>
      </c>
    </row>
    <row r="49" spans="1:35" x14ac:dyDescent="0.2">
      <c r="A49" s="59" t="s">
        <v>20</v>
      </c>
      <c r="B49" s="12">
        <f>[45]Novembro!$G$5</f>
        <v>58</v>
      </c>
      <c r="C49" s="12">
        <f>[45]Novembro!$G$6</f>
        <v>38</v>
      </c>
      <c r="D49" s="12">
        <f>[45]Novembro!$G$7</f>
        <v>36</v>
      </c>
      <c r="E49" s="12">
        <f>[45]Novembro!$G$8</f>
        <v>53</v>
      </c>
      <c r="F49" s="12">
        <f>[45]Novembro!$G$9</f>
        <v>45</v>
      </c>
      <c r="G49" s="12">
        <f>[45]Novembro!$G$10</f>
        <v>42</v>
      </c>
      <c r="H49" s="12">
        <f>[45]Novembro!$G$11</f>
        <v>65</v>
      </c>
      <c r="I49" s="12">
        <f>[45]Novembro!$G$12</f>
        <v>72</v>
      </c>
      <c r="J49" s="12">
        <f>[45]Novembro!$G$13</f>
        <v>81</v>
      </c>
      <c r="K49" s="12">
        <f>[45]Novembro!$G$14</f>
        <v>54</v>
      </c>
      <c r="L49" s="12">
        <f>[45]Novembro!$G$15</f>
        <v>38</v>
      </c>
      <c r="M49" s="12">
        <f>[45]Novembro!$G$16</f>
        <v>23</v>
      </c>
      <c r="N49" s="12">
        <f>[45]Novembro!$G$17</f>
        <v>35</v>
      </c>
      <c r="O49" s="12">
        <f>[45]Novembro!$G$18</f>
        <v>36</v>
      </c>
      <c r="P49" s="12">
        <f>[45]Novembro!$G$19</f>
        <v>42</v>
      </c>
      <c r="Q49" s="12">
        <f>[45]Novembro!$G$20</f>
        <v>41</v>
      </c>
      <c r="R49" s="12">
        <f>[45]Novembro!$G$21</f>
        <v>61</v>
      </c>
      <c r="S49" s="12">
        <f>[45]Novembro!$G$22</f>
        <v>59</v>
      </c>
      <c r="T49" s="12">
        <f>[45]Novembro!$G$23</f>
        <v>67</v>
      </c>
      <c r="U49" s="12">
        <f>[45]Novembro!$G$24</f>
        <v>54</v>
      </c>
      <c r="V49" s="12">
        <f>[45]Novembro!$G$25</f>
        <v>45</v>
      </c>
      <c r="W49" s="12">
        <f>[45]Novembro!$G$26</f>
        <v>45</v>
      </c>
      <c r="X49" s="12">
        <f>[45]Novembro!$G$27</f>
        <v>68</v>
      </c>
      <c r="Y49" s="12">
        <f>[45]Novembro!$G$28</f>
        <v>59</v>
      </c>
      <c r="Z49" s="12">
        <f>[45]Novembro!$G$29</f>
        <v>39</v>
      </c>
      <c r="AA49" s="12">
        <f>[45]Novembro!$G$30</f>
        <v>45</v>
      </c>
      <c r="AB49" s="12">
        <f>[45]Novembro!$G$31</f>
        <v>40</v>
      </c>
      <c r="AC49" s="12">
        <f>[45]Novembro!$G$32</f>
        <v>32</v>
      </c>
      <c r="AD49" s="12">
        <f>[45]Novembro!$G$33</f>
        <v>44</v>
      </c>
      <c r="AE49" s="12">
        <f>[45]Novembro!$G$34</f>
        <v>35</v>
      </c>
      <c r="AF49" s="16">
        <f>MIN(B49:AE49)</f>
        <v>23</v>
      </c>
      <c r="AG49" s="95">
        <f>AVERAGE(B49:AE49)</f>
        <v>48.4</v>
      </c>
      <c r="AI49" t="s">
        <v>47</v>
      </c>
    </row>
    <row r="50" spans="1:35" s="5" customFormat="1" ht="17.100000000000001" customHeight="1" x14ac:dyDescent="0.2">
      <c r="A50" s="115" t="s">
        <v>229</v>
      </c>
      <c r="B50" s="14">
        <f t="shared" ref="B50:AF50" si="19">MIN(B5:B49)</f>
        <v>35</v>
      </c>
      <c r="C50" s="14">
        <f t="shared" si="19"/>
        <v>38</v>
      </c>
      <c r="D50" s="14">
        <f t="shared" si="19"/>
        <v>34</v>
      </c>
      <c r="E50" s="14">
        <f t="shared" si="19"/>
        <v>53</v>
      </c>
      <c r="F50" s="14">
        <f t="shared" si="19"/>
        <v>42</v>
      </c>
      <c r="G50" s="14">
        <f t="shared" si="19"/>
        <v>26</v>
      </c>
      <c r="H50" s="14">
        <f t="shared" si="19"/>
        <v>26</v>
      </c>
      <c r="I50" s="14">
        <f t="shared" si="19"/>
        <v>38</v>
      </c>
      <c r="J50" s="14">
        <f t="shared" si="19"/>
        <v>46</v>
      </c>
      <c r="K50" s="14">
        <f t="shared" si="19"/>
        <v>44</v>
      </c>
      <c r="L50" s="14">
        <f t="shared" si="19"/>
        <v>31</v>
      </c>
      <c r="M50" s="14">
        <f t="shared" si="19"/>
        <v>23</v>
      </c>
      <c r="N50" s="14">
        <f t="shared" si="19"/>
        <v>25</v>
      </c>
      <c r="O50" s="14">
        <f t="shared" si="19"/>
        <v>36</v>
      </c>
      <c r="P50" s="14">
        <f t="shared" si="19"/>
        <v>38</v>
      </c>
      <c r="Q50" s="14">
        <f t="shared" si="19"/>
        <v>41</v>
      </c>
      <c r="R50" s="14">
        <f t="shared" si="19"/>
        <v>47</v>
      </c>
      <c r="S50" s="14">
        <f t="shared" si="19"/>
        <v>45</v>
      </c>
      <c r="T50" s="14">
        <f t="shared" si="19"/>
        <v>41</v>
      </c>
      <c r="U50" s="14">
        <f t="shared" si="19"/>
        <v>42</v>
      </c>
      <c r="V50" s="14">
        <f t="shared" si="19"/>
        <v>34</v>
      </c>
      <c r="W50" s="14">
        <f t="shared" si="19"/>
        <v>40</v>
      </c>
      <c r="X50" s="14">
        <f t="shared" si="19"/>
        <v>52</v>
      </c>
      <c r="Y50" s="14">
        <f t="shared" si="19"/>
        <v>46</v>
      </c>
      <c r="Z50" s="14">
        <f t="shared" si="19"/>
        <v>36</v>
      </c>
      <c r="AA50" s="14">
        <f t="shared" si="19"/>
        <v>34</v>
      </c>
      <c r="AB50" s="14">
        <f t="shared" si="19"/>
        <v>35</v>
      </c>
      <c r="AC50" s="14">
        <f t="shared" si="19"/>
        <v>32</v>
      </c>
      <c r="AD50" s="14">
        <f t="shared" si="19"/>
        <v>44</v>
      </c>
      <c r="AE50" s="14">
        <f t="shared" si="19"/>
        <v>35</v>
      </c>
      <c r="AF50" s="16">
        <f t="shared" si="19"/>
        <v>23</v>
      </c>
      <c r="AG50" s="95">
        <f>AVERAGE(AG5:AG49)</f>
        <v>54.305335940250949</v>
      </c>
    </row>
    <row r="51" spans="1:35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53"/>
      <c r="AG51" s="55"/>
    </row>
    <row r="52" spans="1:35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3" t="s">
        <v>97</v>
      </c>
      <c r="U52" s="143"/>
      <c r="V52" s="143"/>
      <c r="W52" s="143"/>
      <c r="X52" s="143"/>
      <c r="Y52" s="91"/>
      <c r="Z52" s="91"/>
      <c r="AA52" s="91"/>
      <c r="AB52" s="91"/>
      <c r="AC52" s="91"/>
      <c r="AD52" s="91"/>
      <c r="AE52" s="91"/>
      <c r="AF52" s="53"/>
      <c r="AG52" s="52"/>
      <c r="AI52" s="13" t="s">
        <v>47</v>
      </c>
    </row>
    <row r="53" spans="1:35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4" t="s">
        <v>98</v>
      </c>
      <c r="U53" s="144"/>
      <c r="V53" s="144"/>
      <c r="W53" s="144"/>
      <c r="X53" s="144"/>
      <c r="Y53" s="91"/>
      <c r="Z53" s="91"/>
      <c r="AA53" s="91"/>
      <c r="AB53" s="91"/>
      <c r="AC53" s="91"/>
      <c r="AD53" s="56"/>
      <c r="AE53" s="56"/>
      <c r="AF53" s="53"/>
      <c r="AG53" s="52"/>
      <c r="AI53" s="13" t="s">
        <v>47</v>
      </c>
    </row>
    <row r="54" spans="1:35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3"/>
      <c r="AG54" s="96"/>
    </row>
    <row r="55" spans="1:35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53"/>
      <c r="AG55" s="55"/>
    </row>
    <row r="56" spans="1:35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53"/>
      <c r="AG56" s="55"/>
    </row>
    <row r="57" spans="1:35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5"/>
      <c r="AG57" s="97"/>
    </row>
    <row r="58" spans="1:35" x14ac:dyDescent="0.2">
      <c r="AF58" s="7"/>
    </row>
    <row r="60" spans="1:35" x14ac:dyDescent="0.2">
      <c r="U60" s="2" t="s">
        <v>47</v>
      </c>
      <c r="W60" s="2" t="s">
        <v>47</v>
      </c>
    </row>
    <row r="63" spans="1:35" x14ac:dyDescent="0.2">
      <c r="AE63" s="2" t="s">
        <v>47</v>
      </c>
    </row>
  </sheetData>
  <sheetProtection password="C6EC" sheet="1" objects="1" scenarios="1"/>
  <mergeCells count="35"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D3:D4"/>
    <mergeCell ref="E3:E4"/>
    <mergeCell ref="F3:F4"/>
    <mergeCell ref="G3:G4"/>
    <mergeCell ref="H3:H4"/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"/>
  <sheetViews>
    <sheetView zoomScale="90" zoomScaleNormal="90" workbookViewId="0">
      <selection activeCell="AA64" sqref="AA64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5" ht="20.100000000000001" customHeight="1" x14ac:dyDescent="0.2">
      <c r="A1" s="147" t="s">
        <v>28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54"/>
    </row>
    <row r="2" spans="1:35" s="4" customFormat="1" ht="20.100000000000001" customHeight="1" x14ac:dyDescent="0.2">
      <c r="A2" s="139" t="s">
        <v>21</v>
      </c>
      <c r="B2" s="133" t="s">
        <v>225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</row>
    <row r="3" spans="1:35" s="5" customFormat="1" ht="20.100000000000001" customHeight="1" x14ac:dyDescent="0.2">
      <c r="A3" s="139"/>
      <c r="B3" s="145">
        <v>1</v>
      </c>
      <c r="C3" s="145">
        <f>SUM(B3+1)</f>
        <v>2</v>
      </c>
      <c r="D3" s="145">
        <f t="shared" ref="D3:AD3" si="0">SUM(C3+1)</f>
        <v>3</v>
      </c>
      <c r="E3" s="145">
        <f t="shared" si="0"/>
        <v>4</v>
      </c>
      <c r="F3" s="145">
        <f t="shared" si="0"/>
        <v>5</v>
      </c>
      <c r="G3" s="145">
        <f t="shared" si="0"/>
        <v>6</v>
      </c>
      <c r="H3" s="145">
        <f t="shared" si="0"/>
        <v>7</v>
      </c>
      <c r="I3" s="145">
        <f t="shared" si="0"/>
        <v>8</v>
      </c>
      <c r="J3" s="145">
        <f t="shared" si="0"/>
        <v>9</v>
      </c>
      <c r="K3" s="145">
        <f t="shared" si="0"/>
        <v>10</v>
      </c>
      <c r="L3" s="145">
        <f t="shared" si="0"/>
        <v>11</v>
      </c>
      <c r="M3" s="145">
        <f t="shared" si="0"/>
        <v>12</v>
      </c>
      <c r="N3" s="145">
        <f t="shared" si="0"/>
        <v>13</v>
      </c>
      <c r="O3" s="145">
        <f t="shared" si="0"/>
        <v>14</v>
      </c>
      <c r="P3" s="145">
        <f t="shared" si="0"/>
        <v>15</v>
      </c>
      <c r="Q3" s="145">
        <f t="shared" si="0"/>
        <v>16</v>
      </c>
      <c r="R3" s="145">
        <f t="shared" si="0"/>
        <v>17</v>
      </c>
      <c r="S3" s="145">
        <f t="shared" si="0"/>
        <v>18</v>
      </c>
      <c r="T3" s="145">
        <f t="shared" si="0"/>
        <v>19</v>
      </c>
      <c r="U3" s="145">
        <f t="shared" si="0"/>
        <v>20</v>
      </c>
      <c r="V3" s="145">
        <f t="shared" si="0"/>
        <v>21</v>
      </c>
      <c r="W3" s="145">
        <f t="shared" si="0"/>
        <v>22</v>
      </c>
      <c r="X3" s="145">
        <f t="shared" si="0"/>
        <v>23</v>
      </c>
      <c r="Y3" s="145">
        <f t="shared" si="0"/>
        <v>24</v>
      </c>
      <c r="Z3" s="145">
        <f t="shared" si="0"/>
        <v>25</v>
      </c>
      <c r="AA3" s="145">
        <f t="shared" si="0"/>
        <v>26</v>
      </c>
      <c r="AB3" s="145">
        <f t="shared" si="0"/>
        <v>27</v>
      </c>
      <c r="AC3" s="145">
        <f t="shared" si="0"/>
        <v>28</v>
      </c>
      <c r="AD3" s="145">
        <f t="shared" si="0"/>
        <v>29</v>
      </c>
      <c r="AE3" s="145">
        <v>30</v>
      </c>
      <c r="AF3" s="47" t="s">
        <v>37</v>
      </c>
      <c r="AG3" s="108" t="s">
        <v>36</v>
      </c>
    </row>
    <row r="4" spans="1:35" s="5" customFormat="1" ht="20.100000000000001" customHeight="1" x14ac:dyDescent="0.2">
      <c r="A4" s="139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47" t="s">
        <v>35</v>
      </c>
      <c r="AG4" s="61" t="s">
        <v>35</v>
      </c>
    </row>
    <row r="5" spans="1:35" s="5" customFormat="1" x14ac:dyDescent="0.2">
      <c r="A5" s="59" t="s">
        <v>40</v>
      </c>
      <c r="B5" s="11">
        <f>[1]Novembro!$H$5</f>
        <v>24.12</v>
      </c>
      <c r="C5" s="11">
        <f>[1]Novembro!$H$6</f>
        <v>7.9200000000000008</v>
      </c>
      <c r="D5" s="11">
        <f>[1]Novembro!$H$7</f>
        <v>9.7200000000000006</v>
      </c>
      <c r="E5" s="11">
        <f>[1]Novembro!$H$8</f>
        <v>10.44</v>
      </c>
      <c r="F5" s="11">
        <f>[1]Novembro!$H$9</f>
        <v>9</v>
      </c>
      <c r="G5" s="11">
        <f>[1]Novembro!$H$10</f>
        <v>7.9200000000000008</v>
      </c>
      <c r="H5" s="11">
        <f>[1]Novembro!$H$11</f>
        <v>13.68</v>
      </c>
      <c r="I5" s="11">
        <f>[1]Novembro!$H$12</f>
        <v>14.4</v>
      </c>
      <c r="J5" s="11">
        <f>[1]Novembro!$H$13</f>
        <v>16.2</v>
      </c>
      <c r="K5" s="11">
        <f>[1]Novembro!$H$14</f>
        <v>6.48</v>
      </c>
      <c r="L5" s="11">
        <f>[1]Novembro!$H$15</f>
        <v>7.9200000000000008</v>
      </c>
      <c r="M5" s="11">
        <f>[1]Novembro!$H$16</f>
        <v>9.3600000000000012</v>
      </c>
      <c r="N5" s="11">
        <f>[1]Novembro!$H$17</f>
        <v>9.3600000000000012</v>
      </c>
      <c r="O5" s="11">
        <f>[1]Novembro!$H$18</f>
        <v>12.6</v>
      </c>
      <c r="P5" s="11">
        <f>[1]Novembro!$H$19</f>
        <v>10.08</v>
      </c>
      <c r="Q5" s="11">
        <f>[1]Novembro!$H$20</f>
        <v>10.8</v>
      </c>
      <c r="R5" s="11">
        <f>[1]Novembro!$H$21</f>
        <v>19.440000000000001</v>
      </c>
      <c r="S5" s="11">
        <f>[1]Novembro!$H$22</f>
        <v>14.04</v>
      </c>
      <c r="T5" s="11">
        <f>[1]Novembro!$H$23</f>
        <v>9.3600000000000012</v>
      </c>
      <c r="U5" s="11">
        <f>[1]Novembro!$H$24</f>
        <v>9</v>
      </c>
      <c r="V5" s="11">
        <f>[1]Novembro!$H$25</f>
        <v>8.64</v>
      </c>
      <c r="W5" s="11">
        <f>[1]Novembro!$H$26</f>
        <v>12.24</v>
      </c>
      <c r="X5" s="11">
        <f>[1]Novembro!$H$27</f>
        <v>8.64</v>
      </c>
      <c r="Y5" s="11">
        <f>[1]Novembro!$H$28</f>
        <v>9</v>
      </c>
      <c r="Z5" s="11">
        <f>[1]Novembro!$H$29</f>
        <v>8.2799999999999994</v>
      </c>
      <c r="AA5" s="11">
        <f>[1]Novembro!$H$30</f>
        <v>12.6</v>
      </c>
      <c r="AB5" s="11">
        <f>[1]Novembro!$H$31</f>
        <v>12.24</v>
      </c>
      <c r="AC5" s="11">
        <f>[1]Novembro!$H$32</f>
        <v>14.4</v>
      </c>
      <c r="AD5" s="11">
        <f>[1]Novembro!$H$33</f>
        <v>22.68</v>
      </c>
      <c r="AE5" s="11">
        <f>[1]Novembro!$H$34</f>
        <v>16.559999999999999</v>
      </c>
      <c r="AF5" s="15">
        <f t="shared" ref="AF5:AF6" si="1">MAX(B5:AE5)</f>
        <v>24.12</v>
      </c>
      <c r="AG5" s="119">
        <f>AVERAGE(B5:AE5)</f>
        <v>11.904</v>
      </c>
    </row>
    <row r="6" spans="1:35" x14ac:dyDescent="0.2">
      <c r="A6" s="59" t="s">
        <v>0</v>
      </c>
      <c r="B6" s="12">
        <f>[2]Novembro!$H$5</f>
        <v>17.28</v>
      </c>
      <c r="C6" s="12">
        <f>[2]Novembro!$H$6</f>
        <v>15.840000000000002</v>
      </c>
      <c r="D6" s="12">
        <f>[2]Novembro!$H$7</f>
        <v>13.68</v>
      </c>
      <c r="E6" s="12">
        <f>[2]Novembro!$H$8</f>
        <v>17.64</v>
      </c>
      <c r="F6" s="12">
        <f>[2]Novembro!$H$9</f>
        <v>19.079999999999998</v>
      </c>
      <c r="G6" s="12">
        <f>[2]Novembro!$H$10</f>
        <v>19.440000000000001</v>
      </c>
      <c r="H6" s="12">
        <f>[2]Novembro!$H$11</f>
        <v>14.04</v>
      </c>
      <c r="I6" s="12">
        <f>[2]Novembro!$H$12</f>
        <v>29.16</v>
      </c>
      <c r="J6" s="12">
        <f>[2]Novembro!$H$13</f>
        <v>25.56</v>
      </c>
      <c r="K6" s="12">
        <f>[2]Novembro!$H$14</f>
        <v>19.079999999999998</v>
      </c>
      <c r="L6" s="12">
        <f>[2]Novembro!$H$15</f>
        <v>12.96</v>
      </c>
      <c r="M6" s="12">
        <f>[2]Novembro!$H$16</f>
        <v>14.4</v>
      </c>
      <c r="N6" s="12">
        <f>[2]Novembro!$H$17</f>
        <v>14.76</v>
      </c>
      <c r="O6" s="12">
        <f>[2]Novembro!$H$18</f>
        <v>19.079999999999998</v>
      </c>
      <c r="P6" s="12">
        <f>[2]Novembro!$H$19</f>
        <v>8.2799999999999994</v>
      </c>
      <c r="Q6" s="12">
        <f>[2]Novembro!$H$20</f>
        <v>22.68</v>
      </c>
      <c r="R6" s="12">
        <f>[2]Novembro!$H$21</f>
        <v>18</v>
      </c>
      <c r="S6" s="12">
        <f>[2]Novembro!$H$22</f>
        <v>23.759999999999998</v>
      </c>
      <c r="T6" s="12">
        <f>[2]Novembro!$H$23</f>
        <v>7.9200000000000008</v>
      </c>
      <c r="U6" s="12">
        <f>[2]Novembro!$H$24</f>
        <v>16.559999999999999</v>
      </c>
      <c r="V6" s="12">
        <f>[2]Novembro!$H$25</f>
        <v>21.96</v>
      </c>
      <c r="W6" s="12">
        <f>[2]Novembro!$H$26</f>
        <v>18.720000000000002</v>
      </c>
      <c r="X6" s="12">
        <f>[2]Novembro!$H$27</f>
        <v>15.840000000000002</v>
      </c>
      <c r="Y6" s="12">
        <f>[2]Novembro!$H$28</f>
        <v>10.8</v>
      </c>
      <c r="Z6" s="12">
        <f>[2]Novembro!$H$29</f>
        <v>7.9200000000000008</v>
      </c>
      <c r="AA6" s="12">
        <f>[2]Novembro!$H$30</f>
        <v>17.28</v>
      </c>
      <c r="AB6" s="12">
        <f>[2]Novembro!$H$31</f>
        <v>21.96</v>
      </c>
      <c r="AC6" s="12">
        <f>[2]Novembro!$H$32</f>
        <v>11.16</v>
      </c>
      <c r="AD6" s="12">
        <f>[2]Novembro!$H$33</f>
        <v>12.24</v>
      </c>
      <c r="AE6" s="12">
        <f>[2]Novembro!$H$34</f>
        <v>14.4</v>
      </c>
      <c r="AF6" s="16">
        <f t="shared" si="1"/>
        <v>29.16</v>
      </c>
      <c r="AG6" s="119">
        <f t="shared" ref="AG6" si="2">AVERAGE(B6:AE6)</f>
        <v>16.716000000000001</v>
      </c>
    </row>
    <row r="7" spans="1:35" x14ac:dyDescent="0.2">
      <c r="A7" s="59" t="s">
        <v>104</v>
      </c>
      <c r="B7" s="11">
        <f>[3]Novembro!$H$5</f>
        <v>21.96</v>
      </c>
      <c r="C7" s="11">
        <f>[3]Novembro!$H$6</f>
        <v>13.32</v>
      </c>
      <c r="D7" s="11">
        <f>[3]Novembro!$H$7</f>
        <v>18.36</v>
      </c>
      <c r="E7" s="11">
        <f>[3]Novembro!$H$8</f>
        <v>27</v>
      </c>
      <c r="F7" s="11">
        <f>[3]Novembro!$H$9</f>
        <v>23.759999999999998</v>
      </c>
      <c r="G7" s="11">
        <f>[3]Novembro!$H$10</f>
        <v>16.2</v>
      </c>
      <c r="H7" s="11">
        <f>[3]Novembro!$H$11</f>
        <v>18.36</v>
      </c>
      <c r="I7" s="11">
        <f>[3]Novembro!$H$12</f>
        <v>28.08</v>
      </c>
      <c r="J7" s="11">
        <f>[3]Novembro!$H$13</f>
        <v>23.400000000000002</v>
      </c>
      <c r="K7" s="11">
        <f>[3]Novembro!$H$14</f>
        <v>15.840000000000002</v>
      </c>
      <c r="L7" s="11">
        <f>[3]Novembro!$H$15</f>
        <v>15.120000000000001</v>
      </c>
      <c r="M7" s="11">
        <f>[3]Novembro!$H$16</f>
        <v>15.48</v>
      </c>
      <c r="N7" s="11">
        <f>[3]Novembro!$H$17</f>
        <v>16.559999999999999</v>
      </c>
      <c r="O7" s="11">
        <f>[3]Novembro!$H$18</f>
        <v>27</v>
      </c>
      <c r="P7" s="11">
        <f>[3]Novembro!$H$19</f>
        <v>13.32</v>
      </c>
      <c r="Q7" s="11">
        <f>[3]Novembro!$H$20</f>
        <v>16.559999999999999</v>
      </c>
      <c r="R7" s="11">
        <f>[3]Novembro!$H$21</f>
        <v>20.16</v>
      </c>
      <c r="S7" s="11">
        <f>[3]Novembro!$H$22</f>
        <v>21.96</v>
      </c>
      <c r="T7" s="11">
        <f>[3]Novembro!$H$23</f>
        <v>11.16</v>
      </c>
      <c r="U7" s="11">
        <f>[3]Novembro!$H$24</f>
        <v>20.16</v>
      </c>
      <c r="V7" s="11">
        <f>[3]Novembro!$H$25</f>
        <v>18.720000000000002</v>
      </c>
      <c r="W7" s="11">
        <f>[3]Novembro!$H$26</f>
        <v>25.56</v>
      </c>
      <c r="X7" s="11">
        <f>[3]Novembro!$H$27</f>
        <v>11.879999999999999</v>
      </c>
      <c r="Y7" s="11">
        <f>[3]Novembro!$H$28</f>
        <v>15.840000000000002</v>
      </c>
      <c r="Z7" s="11">
        <f>[3]Novembro!$H$29</f>
        <v>10.8</v>
      </c>
      <c r="AA7" s="11">
        <f>[3]Novembro!$H$30</f>
        <v>21.96</v>
      </c>
      <c r="AB7" s="11">
        <f>[3]Novembro!$H$31</f>
        <v>20.88</v>
      </c>
      <c r="AC7" s="11">
        <f>[3]Novembro!$H$32</f>
        <v>18.720000000000002</v>
      </c>
      <c r="AD7" s="11">
        <f>[3]Novembro!$H$33</f>
        <v>17.64</v>
      </c>
      <c r="AE7" s="11">
        <f>[3]Novembro!$H$34</f>
        <v>17.64</v>
      </c>
      <c r="AF7" s="15">
        <f t="shared" ref="AF7:AF8" si="3">MAX(B7:AE7)</f>
        <v>28.08</v>
      </c>
      <c r="AG7" s="119">
        <f>AVERAGE(B7:AE7)</f>
        <v>18.780000000000005</v>
      </c>
    </row>
    <row r="8" spans="1:35" x14ac:dyDescent="0.2">
      <c r="A8" s="59" t="s">
        <v>1</v>
      </c>
      <c r="B8" s="12">
        <f>[4]Novembro!$H$5</f>
        <v>13.68</v>
      </c>
      <c r="C8" s="12">
        <f>[4]Novembro!$H$6</f>
        <v>8.2799999999999994</v>
      </c>
      <c r="D8" s="12">
        <f>[4]Novembro!$H$7</f>
        <v>11.16</v>
      </c>
      <c r="E8" s="12">
        <f>[4]Novembro!$H$8</f>
        <v>8.2799999999999994</v>
      </c>
      <c r="F8" s="12">
        <f>[4]Novembro!$H$9</f>
        <v>13.32</v>
      </c>
      <c r="G8" s="12">
        <f>[4]Novembro!$H$10</f>
        <v>10.44</v>
      </c>
      <c r="H8" s="12">
        <f>[4]Novembro!$H$11</f>
        <v>12.6</v>
      </c>
      <c r="I8" s="12">
        <f>[4]Novembro!$H$12</f>
        <v>16.559999999999999</v>
      </c>
      <c r="J8" s="12">
        <f>[4]Novembro!$H$13</f>
        <v>12.96</v>
      </c>
      <c r="K8" s="12">
        <f>[4]Novembro!$H$14</f>
        <v>6.48</v>
      </c>
      <c r="L8" s="12">
        <f>[4]Novembro!$H$15</f>
        <v>11.879999999999999</v>
      </c>
      <c r="M8" s="12">
        <f>[4]Novembro!$H$16</f>
        <v>12.6</v>
      </c>
      <c r="N8" s="12">
        <f>[4]Novembro!$H$17</f>
        <v>18.36</v>
      </c>
      <c r="O8" s="12">
        <f>[4]Novembro!$H$18</f>
        <v>13.32</v>
      </c>
      <c r="P8" s="12">
        <f>[4]Novembro!$H$19</f>
        <v>7.9200000000000008</v>
      </c>
      <c r="Q8" s="12">
        <f>[4]Novembro!$H$20</f>
        <v>4.32</v>
      </c>
      <c r="R8" s="12">
        <f>[4]Novembro!$H$21</f>
        <v>15.840000000000002</v>
      </c>
      <c r="S8" s="12">
        <f>[4]Novembro!$H$22</f>
        <v>22.68</v>
      </c>
      <c r="T8" s="12">
        <f>[4]Novembro!$H$23</f>
        <v>10.8</v>
      </c>
      <c r="U8" s="12">
        <f>[4]Novembro!$H$24</f>
        <v>10.08</v>
      </c>
      <c r="V8" s="12">
        <f>[4]Novembro!$H$25</f>
        <v>9</v>
      </c>
      <c r="W8" s="12">
        <f>[4]Novembro!$H$26</f>
        <v>11.520000000000001</v>
      </c>
      <c r="X8" s="12">
        <f>[4]Novembro!$H$27</f>
        <v>6.84</v>
      </c>
      <c r="Y8" s="12">
        <f>[4]Novembro!$H$28</f>
        <v>7.9200000000000008</v>
      </c>
      <c r="Z8" s="12">
        <f>[4]Novembro!$H$29</f>
        <v>12.24</v>
      </c>
      <c r="AA8" s="12">
        <f>[4]Novembro!$H$30</f>
        <v>10.8</v>
      </c>
      <c r="AB8" s="12">
        <f>[4]Novembro!$H$31</f>
        <v>13.32</v>
      </c>
      <c r="AC8" s="12">
        <f>[4]Novembro!$H$32</f>
        <v>14.04</v>
      </c>
      <c r="AD8" s="12">
        <f>[4]Novembro!$H$33</f>
        <v>5.04</v>
      </c>
      <c r="AE8" s="12">
        <f>[4]Novembro!$H$34</f>
        <v>11.520000000000001</v>
      </c>
      <c r="AF8" s="16">
        <f t="shared" si="3"/>
        <v>22.68</v>
      </c>
      <c r="AG8" s="119">
        <f t="shared" ref="AG8" si="4">AVERAGE(B8:AE8)</f>
        <v>11.460000000000003</v>
      </c>
    </row>
    <row r="9" spans="1:35" x14ac:dyDescent="0.2">
      <c r="A9" s="59" t="s">
        <v>167</v>
      </c>
      <c r="B9" s="12" t="str">
        <f>[5]Novembro!$H$5</f>
        <v>*</v>
      </c>
      <c r="C9" s="12" t="str">
        <f>[5]Novembro!$H$6</f>
        <v>*</v>
      </c>
      <c r="D9" s="12" t="str">
        <f>[5]Novembro!$H$7</f>
        <v>*</v>
      </c>
      <c r="E9" s="12" t="str">
        <f>[5]Novembro!$H$8</f>
        <v>*</v>
      </c>
      <c r="F9" s="12" t="str">
        <f>[5]Novembro!$H$9</f>
        <v>*</v>
      </c>
      <c r="G9" s="12" t="str">
        <f>[5]Novembro!$H$10</f>
        <v>*</v>
      </c>
      <c r="H9" s="12" t="str">
        <f>[5]Novembro!$H$11</f>
        <v>*</v>
      </c>
      <c r="I9" s="12" t="str">
        <f>[5]Novembro!$H$12</f>
        <v>*</v>
      </c>
      <c r="J9" s="12" t="str">
        <f>[5]Novembro!$H$13</f>
        <v>*</v>
      </c>
      <c r="K9" s="12" t="str">
        <f>[5]Novembro!$H$14</f>
        <v>*</v>
      </c>
      <c r="L9" s="12" t="str">
        <f>[5]Novembro!$H$15</f>
        <v>*</v>
      </c>
      <c r="M9" s="12" t="str">
        <f>[5]Novembro!$H$16</f>
        <v>*</v>
      </c>
      <c r="N9" s="12" t="str">
        <f>[5]Novembro!$H$17</f>
        <v>*</v>
      </c>
      <c r="O9" s="12" t="str">
        <f>[5]Novembro!$H$18</f>
        <v>*</v>
      </c>
      <c r="P9" s="12" t="str">
        <f>[5]Novembro!$H$19</f>
        <v>*</v>
      </c>
      <c r="Q9" s="12" t="str">
        <f>[5]Novembro!$H$20</f>
        <v>*</v>
      </c>
      <c r="R9" s="12" t="str">
        <f>[5]Novembro!$H$21</f>
        <v>*</v>
      </c>
      <c r="S9" s="12" t="str">
        <f>[5]Novembro!$H$22</f>
        <v>*</v>
      </c>
      <c r="T9" s="12" t="str">
        <f>[5]Novembro!$H$23</f>
        <v>*</v>
      </c>
      <c r="U9" s="12" t="str">
        <f>[5]Novembro!$H$24</f>
        <v>*</v>
      </c>
      <c r="V9" s="12" t="str">
        <f>[5]Novembro!$H$25</f>
        <v>*</v>
      </c>
      <c r="W9" s="12" t="str">
        <f>[5]Novembro!$H$26</f>
        <v>*</v>
      </c>
      <c r="X9" s="12" t="str">
        <f>[5]Novembro!$H$27</f>
        <v>*</v>
      </c>
      <c r="Y9" s="12" t="str">
        <f>[5]Novembro!$H$28</f>
        <v>*</v>
      </c>
      <c r="Z9" s="12" t="str">
        <f>[5]Novembro!$H$29</f>
        <v>*</v>
      </c>
      <c r="AA9" s="12" t="str">
        <f>[5]Novembro!$H$30</f>
        <v>*</v>
      </c>
      <c r="AB9" s="12" t="str">
        <f>[5]Novembro!$H$31</f>
        <v>*</v>
      </c>
      <c r="AC9" s="12" t="str">
        <f>[5]Novembro!$H$32</f>
        <v>*</v>
      </c>
      <c r="AD9" s="12" t="str">
        <f>[5]Novembro!$H$33</f>
        <v>*</v>
      </c>
      <c r="AE9" s="12" t="str">
        <f>[5]Novembro!$H$34</f>
        <v>*</v>
      </c>
      <c r="AF9" s="16" t="s">
        <v>227</v>
      </c>
      <c r="AG9" s="119" t="s">
        <v>227</v>
      </c>
    </row>
    <row r="10" spans="1:35" x14ac:dyDescent="0.2">
      <c r="A10" s="59" t="s">
        <v>111</v>
      </c>
      <c r="B10" s="12">
        <f>[6]Novembro!$H$5</f>
        <v>44.28</v>
      </c>
      <c r="C10" s="12">
        <f>[6]Novembro!$H$6</f>
        <v>16.559999999999999</v>
      </c>
      <c r="D10" s="12">
        <f>[6]Novembro!$H$7</f>
        <v>21.240000000000002</v>
      </c>
      <c r="E10" s="12">
        <f>[6]Novembro!$H$8</f>
        <v>19.440000000000001</v>
      </c>
      <c r="F10" s="12">
        <f>[6]Novembro!$H$9</f>
        <v>15.48</v>
      </c>
      <c r="G10" s="12">
        <f>[6]Novembro!$H$10</f>
        <v>25.2</v>
      </c>
      <c r="H10" s="12">
        <f>[6]Novembro!$H$11</f>
        <v>29.16</v>
      </c>
      <c r="I10" s="12">
        <f>[6]Novembro!$H$12</f>
        <v>33.840000000000003</v>
      </c>
      <c r="J10" s="12">
        <f>[6]Novembro!$H$13</f>
        <v>33.840000000000003</v>
      </c>
      <c r="K10" s="12">
        <f>[6]Novembro!$H$14</f>
        <v>26.64</v>
      </c>
      <c r="L10" s="12">
        <f>[6]Novembro!$H$15</f>
        <v>16.2</v>
      </c>
      <c r="M10" s="12">
        <f>[6]Novembro!$H$16</f>
        <v>14.76</v>
      </c>
      <c r="N10" s="12">
        <f>[6]Novembro!$H$17</f>
        <v>21.6</v>
      </c>
      <c r="O10" s="12">
        <f>[6]Novembro!$H$18</f>
        <v>28.8</v>
      </c>
      <c r="P10" s="12">
        <f>[6]Novembro!$H$19</f>
        <v>15.120000000000001</v>
      </c>
      <c r="Q10" s="12">
        <f>[6]Novembro!$H$20</f>
        <v>22.32</v>
      </c>
      <c r="R10" s="12">
        <f>[6]Novembro!$H$21</f>
        <v>23.759999999999998</v>
      </c>
      <c r="S10" s="12">
        <f>[6]Novembro!$H$22</f>
        <v>28.08</v>
      </c>
      <c r="T10" s="12">
        <f>[6]Novembro!$H$23</f>
        <v>27.720000000000002</v>
      </c>
      <c r="U10" s="12">
        <f>[6]Novembro!$H$24</f>
        <v>17.64</v>
      </c>
      <c r="V10" s="12">
        <f>[6]Novembro!$H$25</f>
        <v>25.2</v>
      </c>
      <c r="W10" s="12">
        <f>[6]Novembro!$H$26</f>
        <v>17.64</v>
      </c>
      <c r="X10" s="12">
        <f>[6]Novembro!$H$27</f>
        <v>28.44</v>
      </c>
      <c r="Y10" s="12">
        <f>[6]Novembro!$H$28</f>
        <v>16.2</v>
      </c>
      <c r="Z10" s="12">
        <f>[6]Novembro!$H$29</f>
        <v>19.440000000000001</v>
      </c>
      <c r="AA10" s="12">
        <f>[6]Novembro!$H$30</f>
        <v>20.52</v>
      </c>
      <c r="AB10" s="12">
        <f>[6]Novembro!$H$31</f>
        <v>32.04</v>
      </c>
      <c r="AC10" s="12">
        <f>[6]Novembro!$H$32</f>
        <v>23.040000000000003</v>
      </c>
      <c r="AD10" s="12">
        <f>[6]Novembro!$H$33</f>
        <v>17.28</v>
      </c>
      <c r="AE10" s="12" t="str">
        <f>[6]Novembro!$H$34</f>
        <v>*</v>
      </c>
      <c r="AF10" s="16">
        <f t="shared" ref="AF10" si="5">MAX(B10:AE10)</f>
        <v>44.28</v>
      </c>
      <c r="AG10" s="119">
        <f t="shared" ref="AG10:AG12" si="6">AVERAGE(B10:AE10)</f>
        <v>23.499310344827588</v>
      </c>
      <c r="AH10" s="13" t="s">
        <v>47</v>
      </c>
      <c r="AI10" s="13" t="s">
        <v>47</v>
      </c>
    </row>
    <row r="11" spans="1:35" x14ac:dyDescent="0.2">
      <c r="A11" s="59" t="s">
        <v>64</v>
      </c>
      <c r="B11" s="12">
        <f>[7]Novembro!$H$5</f>
        <v>37.440000000000005</v>
      </c>
      <c r="C11" s="12">
        <f>[7]Novembro!$H$6</f>
        <v>12.24</v>
      </c>
      <c r="D11" s="12">
        <f>[7]Novembro!$H$7</f>
        <v>15.48</v>
      </c>
      <c r="E11" s="12">
        <f>[7]Novembro!$H$8</f>
        <v>33.119999999999997</v>
      </c>
      <c r="F11" s="12">
        <f>[7]Novembro!$H$9</f>
        <v>22.32</v>
      </c>
      <c r="G11" s="12">
        <f>[7]Novembro!$H$10</f>
        <v>22.32</v>
      </c>
      <c r="H11" s="12">
        <f>[7]Novembro!$H$11</f>
        <v>21.6</v>
      </c>
      <c r="I11" s="12">
        <f>[7]Novembro!$H$12</f>
        <v>33.840000000000003</v>
      </c>
      <c r="J11" s="12">
        <f>[7]Novembro!$H$13</f>
        <v>27</v>
      </c>
      <c r="K11" s="12">
        <f>[7]Novembro!$H$14</f>
        <v>18.36</v>
      </c>
      <c r="L11" s="12">
        <f>[7]Novembro!$H$15</f>
        <v>15.840000000000002</v>
      </c>
      <c r="M11" s="12">
        <f>[7]Novembro!$H$16</f>
        <v>14.76</v>
      </c>
      <c r="N11" s="12">
        <f>[7]Novembro!$H$17</f>
        <v>15.48</v>
      </c>
      <c r="O11" s="12">
        <f>[7]Novembro!$H$18</f>
        <v>35.28</v>
      </c>
      <c r="P11" s="12">
        <f>[7]Novembro!$H$19</f>
        <v>10.8</v>
      </c>
      <c r="Q11" s="12">
        <f>[7]Novembro!$H$20</f>
        <v>19.079999999999998</v>
      </c>
      <c r="R11" s="12">
        <f>[7]Novembro!$H$21</f>
        <v>20.52</v>
      </c>
      <c r="S11" s="12">
        <f>[7]Novembro!$H$22</f>
        <v>29.16</v>
      </c>
      <c r="T11" s="12">
        <f>[7]Novembro!$H$23</f>
        <v>25.92</v>
      </c>
      <c r="U11" s="12">
        <f>[7]Novembro!$H$24</f>
        <v>24.12</v>
      </c>
      <c r="V11" s="12">
        <f>[7]Novembro!$H$25</f>
        <v>21.96</v>
      </c>
      <c r="W11" s="12">
        <f>[7]Novembro!$H$26</f>
        <v>20.16</v>
      </c>
      <c r="X11" s="12">
        <f>[7]Novembro!$H$27</f>
        <v>20.52</v>
      </c>
      <c r="Y11" s="12">
        <f>[7]Novembro!$H$28</f>
        <v>14.4</v>
      </c>
      <c r="Z11" s="12">
        <f>[7]Novembro!$H$29</f>
        <v>12.6</v>
      </c>
      <c r="AA11" s="12">
        <f>[7]Novembro!$H$30</f>
        <v>23.759999999999998</v>
      </c>
      <c r="AB11" s="12">
        <f>[7]Novembro!$H$31</f>
        <v>24.12</v>
      </c>
      <c r="AC11" s="12">
        <f>[7]Novembro!$H$32</f>
        <v>24.840000000000003</v>
      </c>
      <c r="AD11" s="12">
        <f>[7]Novembro!$H$33</f>
        <v>12.6</v>
      </c>
      <c r="AE11" s="12">
        <f>[7]Novembro!$H$34</f>
        <v>17.64</v>
      </c>
      <c r="AF11" s="16">
        <f>MAX(B11:AE11)</f>
        <v>37.440000000000005</v>
      </c>
      <c r="AG11" s="119">
        <f t="shared" si="6"/>
        <v>21.576000000000001</v>
      </c>
    </row>
    <row r="12" spans="1:35" x14ac:dyDescent="0.2">
      <c r="A12" s="59" t="s">
        <v>41</v>
      </c>
      <c r="B12" s="12">
        <f>[8]Novembro!$H$5</f>
        <v>22.32</v>
      </c>
      <c r="C12" s="12">
        <f>[8]Novembro!$H$6</f>
        <v>13.32</v>
      </c>
      <c r="D12" s="12">
        <f>[8]Novembro!$H$7</f>
        <v>12.24</v>
      </c>
      <c r="E12" s="12">
        <f>[8]Novembro!$H$8</f>
        <v>16.2</v>
      </c>
      <c r="F12" s="12">
        <f>[8]Novembro!$H$9</f>
        <v>13.32</v>
      </c>
      <c r="G12" s="12">
        <f>[8]Novembro!$H$10</f>
        <v>9.3600000000000012</v>
      </c>
      <c r="H12" s="12">
        <f>[8]Novembro!$H$11</f>
        <v>13.68</v>
      </c>
      <c r="I12" s="12">
        <f>[8]Novembro!$H$12</f>
        <v>12.96</v>
      </c>
      <c r="J12" s="12">
        <f>[8]Novembro!$H$13</f>
        <v>15.120000000000001</v>
      </c>
      <c r="K12" s="12">
        <f>[8]Novembro!$H$14</f>
        <v>14.76</v>
      </c>
      <c r="L12" s="12">
        <f>[8]Novembro!$H$15</f>
        <v>12.6</v>
      </c>
      <c r="M12" s="12">
        <f>[8]Novembro!$H$16</f>
        <v>17.64</v>
      </c>
      <c r="N12" s="12">
        <f>[8]Novembro!$H$17</f>
        <v>12.96</v>
      </c>
      <c r="O12" s="12">
        <f>[8]Novembro!$H$18</f>
        <v>19.440000000000001</v>
      </c>
      <c r="P12" s="12">
        <f>[8]Novembro!$H$19</f>
        <v>10.44</v>
      </c>
      <c r="Q12" s="12">
        <f>[8]Novembro!$H$20</f>
        <v>22.32</v>
      </c>
      <c r="R12" s="12">
        <f>[8]Novembro!$H$21</f>
        <v>21.96</v>
      </c>
      <c r="S12" s="12">
        <f>[8]Novembro!$H$22</f>
        <v>27.720000000000002</v>
      </c>
      <c r="T12" s="12">
        <f>[8]Novembro!$H$23</f>
        <v>11.16</v>
      </c>
      <c r="U12" s="12">
        <f>[8]Novembro!$H$24</f>
        <v>10.08</v>
      </c>
      <c r="V12" s="12">
        <f>[8]Novembro!$H$25</f>
        <v>11.879999999999999</v>
      </c>
      <c r="W12" s="12">
        <f>[8]Novembro!$H$26</f>
        <v>12.6</v>
      </c>
      <c r="X12" s="12">
        <f>[8]Novembro!$H$27</f>
        <v>23.040000000000003</v>
      </c>
      <c r="Y12" s="12">
        <f>[8]Novembro!$H$28</f>
        <v>12.96</v>
      </c>
      <c r="Z12" s="12">
        <f>[8]Novembro!$H$29</f>
        <v>12.96</v>
      </c>
      <c r="AA12" s="12">
        <f>[8]Novembro!$H$30</f>
        <v>10.44</v>
      </c>
      <c r="AB12" s="12">
        <f>[8]Novembro!$H$31</f>
        <v>18.36</v>
      </c>
      <c r="AC12" s="12">
        <f>[8]Novembro!$H$32</f>
        <v>18.36</v>
      </c>
      <c r="AD12" s="12">
        <f>[8]Novembro!$H$33</f>
        <v>12.6</v>
      </c>
      <c r="AE12" s="12">
        <f>[8]Novembro!$H$34</f>
        <v>15.120000000000001</v>
      </c>
      <c r="AF12" s="16">
        <f t="shared" ref="AF12" si="7">MAX(B12:AE12)</f>
        <v>27.720000000000002</v>
      </c>
      <c r="AG12" s="119">
        <f t="shared" si="6"/>
        <v>15.264000000000003</v>
      </c>
      <c r="AH12" s="13" t="s">
        <v>47</v>
      </c>
    </row>
    <row r="13" spans="1:35" x14ac:dyDescent="0.2">
      <c r="A13" s="59" t="s">
        <v>114</v>
      </c>
      <c r="B13" s="12">
        <f>[9]Novembro!$H$5</f>
        <v>38.519999999999996</v>
      </c>
      <c r="C13" s="12">
        <f>[9]Novembro!$H$6</f>
        <v>16.559999999999999</v>
      </c>
      <c r="D13" s="12">
        <f>[9]Novembro!$H$7</f>
        <v>27.36</v>
      </c>
      <c r="E13" s="12">
        <f>[9]Novembro!$H$8</f>
        <v>29.16</v>
      </c>
      <c r="F13" s="12">
        <f>[9]Novembro!$H$9</f>
        <v>27.720000000000002</v>
      </c>
      <c r="G13" s="12">
        <f>[9]Novembro!$H$10</f>
        <v>25.56</v>
      </c>
      <c r="H13" s="12">
        <f>[9]Novembro!$H$11</f>
        <v>20.52</v>
      </c>
      <c r="I13" s="12">
        <f>[9]Novembro!$H$12</f>
        <v>25.2</v>
      </c>
      <c r="J13" s="12">
        <f>[9]Novembro!$H$13</f>
        <v>24.48</v>
      </c>
      <c r="K13" s="12">
        <f>[9]Novembro!$H$14</f>
        <v>16.920000000000002</v>
      </c>
      <c r="L13" s="12">
        <f>[9]Novembro!$H$15</f>
        <v>18.720000000000002</v>
      </c>
      <c r="M13" s="12">
        <f>[9]Novembro!$H$16</f>
        <v>20.88</v>
      </c>
      <c r="N13" s="12">
        <f>[9]Novembro!$H$17</f>
        <v>27.36</v>
      </c>
      <c r="O13" s="12">
        <f>[9]Novembro!$H$18</f>
        <v>14.76</v>
      </c>
      <c r="P13" s="12">
        <f>[9]Novembro!$H$19</f>
        <v>11.520000000000001</v>
      </c>
      <c r="Q13" s="12">
        <f>[9]Novembro!$H$20</f>
        <v>9.7200000000000006</v>
      </c>
      <c r="R13" s="12">
        <f>[9]Novembro!$H$21</f>
        <v>20.52</v>
      </c>
      <c r="S13" s="12">
        <f>[9]Novembro!$H$22</f>
        <v>36.72</v>
      </c>
      <c r="T13" s="12">
        <f>[9]Novembro!$H$23</f>
        <v>22.68</v>
      </c>
      <c r="U13" s="12">
        <f>[9]Novembro!$H$24</f>
        <v>17.28</v>
      </c>
      <c r="V13" s="12">
        <f>[9]Novembro!$H$25</f>
        <v>20.52</v>
      </c>
      <c r="W13" s="12">
        <f>[9]Novembro!$H$26</f>
        <v>18.36</v>
      </c>
      <c r="X13" s="12">
        <f>[9]Novembro!$H$27</f>
        <v>31.319999999999997</v>
      </c>
      <c r="Y13" s="12">
        <f>[9]Novembro!$H$28</f>
        <v>23.400000000000002</v>
      </c>
      <c r="Z13" s="12">
        <f>[9]Novembro!$H$29</f>
        <v>15.840000000000002</v>
      </c>
      <c r="AA13" s="12">
        <f>[9]Novembro!$H$30</f>
        <v>17.28</v>
      </c>
      <c r="AB13" s="12">
        <f>[9]Novembro!$H$31</f>
        <v>23.040000000000003</v>
      </c>
      <c r="AC13" s="12">
        <f>[9]Novembro!$H$32</f>
        <v>29.880000000000003</v>
      </c>
      <c r="AD13" s="12">
        <f>[9]Novembro!$H$33</f>
        <v>21.240000000000002</v>
      </c>
      <c r="AE13" s="12">
        <f>[9]Novembro!$H$34</f>
        <v>14.4</v>
      </c>
      <c r="AF13" s="16">
        <f t="shared" ref="AF13" si="8">MAX(B13:AE13)</f>
        <v>38.519999999999996</v>
      </c>
      <c r="AG13" s="119">
        <f t="shared" ref="AG13:AG43" si="9">AVERAGE(B13:AE13)</f>
        <v>22.248000000000001</v>
      </c>
    </row>
    <row r="14" spans="1:35" x14ac:dyDescent="0.2">
      <c r="A14" s="59" t="s">
        <v>118</v>
      </c>
      <c r="B14" s="12" t="str">
        <f>[10]Novembro!$H$5</f>
        <v>*</v>
      </c>
      <c r="C14" s="12" t="str">
        <f>[10]Novembro!$H$6</f>
        <v>*</v>
      </c>
      <c r="D14" s="12" t="str">
        <f>[10]Novembro!$H$7</f>
        <v>*</v>
      </c>
      <c r="E14" s="12" t="str">
        <f>[10]Novembro!$H$8</f>
        <v>*</v>
      </c>
      <c r="F14" s="12" t="str">
        <f>[10]Novembro!$H$9</f>
        <v>*</v>
      </c>
      <c r="G14" s="12" t="str">
        <f>[10]Novembro!$H$10</f>
        <v>*</v>
      </c>
      <c r="H14" s="12" t="str">
        <f>[10]Novembro!$H$11</f>
        <v>*</v>
      </c>
      <c r="I14" s="12" t="str">
        <f>[10]Novembro!$H$12</f>
        <v>*</v>
      </c>
      <c r="J14" s="12" t="str">
        <f>[10]Novembro!$H$13</f>
        <v>*</v>
      </c>
      <c r="K14" s="12" t="str">
        <f>[10]Novembro!$H$14</f>
        <v>*</v>
      </c>
      <c r="L14" s="12" t="str">
        <f>[10]Novembro!$H$15</f>
        <v>*</v>
      </c>
      <c r="M14" s="12" t="str">
        <f>[10]Novembro!$H$16</f>
        <v>*</v>
      </c>
      <c r="N14" s="12" t="str">
        <f>[10]Novembro!$H$17</f>
        <v>*</v>
      </c>
      <c r="O14" s="12" t="str">
        <f>[10]Novembro!$H$18</f>
        <v>*</v>
      </c>
      <c r="P14" s="12" t="str">
        <f>[10]Novembro!$H$19</f>
        <v>*</v>
      </c>
      <c r="Q14" s="12" t="str">
        <f>[10]Novembro!$H$20</f>
        <v>*</v>
      </c>
      <c r="R14" s="12" t="str">
        <f>[10]Novembro!$H$21</f>
        <v>*</v>
      </c>
      <c r="S14" s="12" t="str">
        <f>[10]Novembro!$H$22</f>
        <v>*</v>
      </c>
      <c r="T14" s="12" t="str">
        <f>[10]Novembro!$H$23</f>
        <v>*</v>
      </c>
      <c r="U14" s="12" t="str">
        <f>[10]Novembro!$H$24</f>
        <v>*</v>
      </c>
      <c r="V14" s="12" t="str">
        <f>[10]Novembro!$H$25</f>
        <v>*</v>
      </c>
      <c r="W14" s="12" t="str">
        <f>[10]Novembro!$H$26</f>
        <v>*</v>
      </c>
      <c r="X14" s="12" t="str">
        <f>[10]Novembro!$H$27</f>
        <v>*</v>
      </c>
      <c r="Y14" s="12" t="str">
        <f>[10]Novembro!$H$28</f>
        <v>*</v>
      </c>
      <c r="Z14" s="12" t="str">
        <f>[10]Novembro!$H$29</f>
        <v>*</v>
      </c>
      <c r="AA14" s="12" t="str">
        <f>[10]Novembro!$H$30</f>
        <v>*</v>
      </c>
      <c r="AB14" s="12" t="str">
        <f>[10]Novembro!$H$31</f>
        <v>*</v>
      </c>
      <c r="AC14" s="12" t="str">
        <f>[10]Novembro!$H$32</f>
        <v>*</v>
      </c>
      <c r="AD14" s="12" t="str">
        <f>[10]Novembro!$H$33</f>
        <v>*</v>
      </c>
      <c r="AE14" s="12" t="str">
        <f>[10]Novembro!$H$34</f>
        <v>*</v>
      </c>
      <c r="AF14" s="16" t="s">
        <v>227</v>
      </c>
      <c r="AG14" s="119" t="s">
        <v>227</v>
      </c>
      <c r="AH14" s="13" t="s">
        <v>47</v>
      </c>
    </row>
    <row r="15" spans="1:35" x14ac:dyDescent="0.2">
      <c r="A15" s="59" t="s">
        <v>121</v>
      </c>
      <c r="B15" s="12">
        <f>[11]Novembro!$H$5</f>
        <v>28.44</v>
      </c>
      <c r="C15" s="12">
        <f>[11]Novembro!$H$6</f>
        <v>19.440000000000001</v>
      </c>
      <c r="D15" s="12">
        <f>[11]Novembro!$H$7</f>
        <v>18.720000000000002</v>
      </c>
      <c r="E15" s="12">
        <f>[11]Novembro!$H$8</f>
        <v>25.56</v>
      </c>
      <c r="F15" s="12">
        <f>[11]Novembro!$H$9</f>
        <v>25.56</v>
      </c>
      <c r="G15" s="12">
        <f>[11]Novembro!$H$10</f>
        <v>20.88</v>
      </c>
      <c r="H15" s="12">
        <f>[11]Novembro!$H$11</f>
        <v>17.64</v>
      </c>
      <c r="I15" s="12">
        <f>[11]Novembro!$H$12</f>
        <v>25.92</v>
      </c>
      <c r="J15" s="12">
        <f>[11]Novembro!$H$13</f>
        <v>24.840000000000003</v>
      </c>
      <c r="K15" s="12">
        <f>[11]Novembro!$H$14</f>
        <v>17.64</v>
      </c>
      <c r="L15" s="12">
        <f>[11]Novembro!$H$15</f>
        <v>19.079999999999998</v>
      </c>
      <c r="M15" s="12">
        <f>[11]Novembro!$H$16</f>
        <v>21.240000000000002</v>
      </c>
      <c r="N15" s="12">
        <f>[11]Novembro!$H$17</f>
        <v>23.400000000000002</v>
      </c>
      <c r="O15" s="12">
        <f>[11]Novembro!$H$18</f>
        <v>23.759999999999998</v>
      </c>
      <c r="P15" s="12">
        <f>[11]Novembro!$H$19</f>
        <v>13.32</v>
      </c>
      <c r="Q15" s="12">
        <f>[11]Novembro!$H$20</f>
        <v>21.6</v>
      </c>
      <c r="R15" s="12">
        <f>[11]Novembro!$H$21</f>
        <v>26.28</v>
      </c>
      <c r="S15" s="12">
        <f>[11]Novembro!$H$22</f>
        <v>36.36</v>
      </c>
      <c r="T15" s="12">
        <f>[11]Novembro!$H$23</f>
        <v>18.720000000000002</v>
      </c>
      <c r="U15" s="12">
        <f>[11]Novembro!$H$24</f>
        <v>18.720000000000002</v>
      </c>
      <c r="V15" s="12">
        <f>[11]Novembro!$H$25</f>
        <v>19.079999999999998</v>
      </c>
      <c r="W15" s="12">
        <f>[11]Novembro!$H$26</f>
        <v>22.32</v>
      </c>
      <c r="X15" s="12">
        <f>[11]Novembro!$H$27</f>
        <v>21.96</v>
      </c>
      <c r="Y15" s="12">
        <f>[11]Novembro!$H$28</f>
        <v>19.079999999999998</v>
      </c>
      <c r="Z15" s="12">
        <f>[11]Novembro!$H$29</f>
        <v>14.76</v>
      </c>
      <c r="AA15" s="12">
        <f>[11]Novembro!$H$30</f>
        <v>18</v>
      </c>
      <c r="AB15" s="12">
        <f>[11]Novembro!$H$31</f>
        <v>24.840000000000003</v>
      </c>
      <c r="AC15" s="12">
        <f>[11]Novembro!$H$32</f>
        <v>30.96</v>
      </c>
      <c r="AD15" s="12">
        <f>[11]Novembro!$H$33</f>
        <v>16.559999999999999</v>
      </c>
      <c r="AE15" s="12">
        <f>[11]Novembro!$H$34</f>
        <v>19.440000000000001</v>
      </c>
      <c r="AF15" s="16">
        <f t="shared" ref="AF15:AF23" si="10">MAX(B15:AE15)</f>
        <v>36.36</v>
      </c>
      <c r="AG15" s="119">
        <f t="shared" si="9"/>
        <v>21.804000000000006</v>
      </c>
    </row>
    <row r="16" spans="1:35" x14ac:dyDescent="0.2">
      <c r="A16" s="59" t="s">
        <v>168</v>
      </c>
      <c r="B16" s="12">
        <f>[12]Novembro!$H$5</f>
        <v>41.4</v>
      </c>
      <c r="C16" s="12">
        <f>[12]Novembro!$H$6</f>
        <v>17.28</v>
      </c>
      <c r="D16" s="12">
        <f>[12]Novembro!$H$7</f>
        <v>20.52</v>
      </c>
      <c r="E16" s="12">
        <f>[12]Novembro!$H$8</f>
        <v>16.2</v>
      </c>
      <c r="F16" s="12">
        <f>[12]Novembro!$H$9</f>
        <v>11.879999999999999</v>
      </c>
      <c r="G16" s="12">
        <f>[12]Novembro!$H$10</f>
        <v>17.64</v>
      </c>
      <c r="H16" s="12">
        <f>[12]Novembro!$H$11</f>
        <v>29.52</v>
      </c>
      <c r="I16" s="12">
        <f>[12]Novembro!$H$12</f>
        <v>27.720000000000002</v>
      </c>
      <c r="J16" s="12">
        <f>[12]Novembro!$H$13</f>
        <v>27</v>
      </c>
      <c r="K16" s="12">
        <f>[12]Novembro!$H$14</f>
        <v>21.6</v>
      </c>
      <c r="L16" s="12">
        <f>[12]Novembro!$H$15</f>
        <v>19.8</v>
      </c>
      <c r="M16" s="12">
        <f>[12]Novembro!$H$16</f>
        <v>13.32</v>
      </c>
      <c r="N16" s="12">
        <f>[12]Novembro!$H$17</f>
        <v>22.68</v>
      </c>
      <c r="O16" s="12">
        <f>[12]Novembro!$H$18</f>
        <v>18.36</v>
      </c>
      <c r="P16" s="12">
        <f>[12]Novembro!$H$19</f>
        <v>14.76</v>
      </c>
      <c r="Q16" s="12">
        <f>[12]Novembro!$H$20</f>
        <v>20.16</v>
      </c>
      <c r="R16" s="12">
        <f>[12]Novembro!$H$21</f>
        <v>18.720000000000002</v>
      </c>
      <c r="S16" s="12">
        <f>[12]Novembro!$H$22</f>
        <v>23.759999999999998</v>
      </c>
      <c r="T16" s="12">
        <f>[12]Novembro!$H$23</f>
        <v>25.2</v>
      </c>
      <c r="U16" s="12">
        <f>[12]Novembro!$H$24</f>
        <v>14.76</v>
      </c>
      <c r="V16" s="12">
        <f>[12]Novembro!$H$25</f>
        <v>14.4</v>
      </c>
      <c r="W16" s="12">
        <f>[12]Novembro!$H$26</f>
        <v>20.16</v>
      </c>
      <c r="X16" s="12">
        <f>[12]Novembro!$H$27</f>
        <v>22.32</v>
      </c>
      <c r="Y16" s="12">
        <f>[12]Novembro!$H$28</f>
        <v>16.2</v>
      </c>
      <c r="Z16" s="12">
        <f>[12]Novembro!$H$29</f>
        <v>17.64</v>
      </c>
      <c r="AA16" s="12">
        <f>[12]Novembro!$H$30</f>
        <v>21.96</v>
      </c>
      <c r="AB16" s="12">
        <f>[12]Novembro!$H$31</f>
        <v>18.36</v>
      </c>
      <c r="AC16" s="12">
        <f>[12]Novembro!$H$32</f>
        <v>19.079999999999998</v>
      </c>
      <c r="AD16" s="12">
        <f>[12]Novembro!$H$33</f>
        <v>20.88</v>
      </c>
      <c r="AE16" s="12">
        <f>[12]Novembro!$H$34</f>
        <v>15.840000000000002</v>
      </c>
      <c r="AF16" s="16">
        <f t="shared" si="10"/>
        <v>41.4</v>
      </c>
      <c r="AG16" s="119">
        <f t="shared" si="9"/>
        <v>20.304000000000006</v>
      </c>
    </row>
    <row r="17" spans="1:35" x14ac:dyDescent="0.2">
      <c r="A17" s="59" t="s">
        <v>2</v>
      </c>
      <c r="B17" s="12">
        <f>[13]Novembro!$H$5</f>
        <v>33.119999999999997</v>
      </c>
      <c r="C17" s="12">
        <f>[13]Novembro!$H$6</f>
        <v>15.48</v>
      </c>
      <c r="D17" s="12">
        <f>[13]Novembro!$H$7</f>
        <v>15.120000000000001</v>
      </c>
      <c r="E17" s="12">
        <f>[13]Novembro!$H$8</f>
        <v>15.120000000000001</v>
      </c>
      <c r="F17" s="12">
        <f>[13]Novembro!$H$9</f>
        <v>12.6</v>
      </c>
      <c r="G17" s="12">
        <f>[13]Novembro!$H$10</f>
        <v>22.68</v>
      </c>
      <c r="H17" s="12">
        <f>[13]Novembro!$H$11</f>
        <v>22.32</v>
      </c>
      <c r="I17" s="12">
        <f>[13]Novembro!$H$12</f>
        <v>30.240000000000002</v>
      </c>
      <c r="J17" s="12">
        <f>[13]Novembro!$H$13</f>
        <v>40.32</v>
      </c>
      <c r="K17" s="12">
        <f>[13]Novembro!$H$14</f>
        <v>21.96</v>
      </c>
      <c r="L17" s="12">
        <f>[13]Novembro!$H$15</f>
        <v>18.720000000000002</v>
      </c>
      <c r="M17" s="12">
        <f>[13]Novembro!$H$16</f>
        <v>12.96</v>
      </c>
      <c r="N17" s="12">
        <f>[13]Novembro!$H$17</f>
        <v>14.4</v>
      </c>
      <c r="O17" s="12">
        <f>[13]Novembro!$H$18</f>
        <v>17.64</v>
      </c>
      <c r="P17" s="12">
        <f>[13]Novembro!$H$19</f>
        <v>13.32</v>
      </c>
      <c r="Q17" s="12">
        <f>[13]Novembro!$H$20</f>
        <v>20.88</v>
      </c>
      <c r="R17" s="12">
        <f>[13]Novembro!$H$21</f>
        <v>27</v>
      </c>
      <c r="S17" s="12">
        <f>[13]Novembro!$H$22</f>
        <v>34.200000000000003</v>
      </c>
      <c r="T17" s="12">
        <f>[13]Novembro!$H$23</f>
        <v>23.040000000000003</v>
      </c>
      <c r="U17" s="12">
        <f>[13]Novembro!$H$24</f>
        <v>15.120000000000001</v>
      </c>
      <c r="V17" s="12">
        <f>[13]Novembro!$H$25</f>
        <v>21.96</v>
      </c>
      <c r="W17" s="12">
        <f>[13]Novembro!$H$26</f>
        <v>18.36</v>
      </c>
      <c r="X17" s="12">
        <f>[13]Novembro!$H$27</f>
        <v>15.120000000000001</v>
      </c>
      <c r="Y17" s="12">
        <f>[13]Novembro!$H$28</f>
        <v>14.04</v>
      </c>
      <c r="Z17" s="12">
        <f>[13]Novembro!$H$29</f>
        <v>16.920000000000002</v>
      </c>
      <c r="AA17" s="12">
        <f>[13]Novembro!$H$30</f>
        <v>18.36</v>
      </c>
      <c r="AB17" s="12">
        <f>[13]Novembro!$H$31</f>
        <v>24.12</v>
      </c>
      <c r="AC17" s="12">
        <f>[13]Novembro!$H$32</f>
        <v>20.88</v>
      </c>
      <c r="AD17" s="12">
        <f>[13]Novembro!$H$33</f>
        <v>15.840000000000002</v>
      </c>
      <c r="AE17" s="12">
        <f>[13]Novembro!$H$34</f>
        <v>17.64</v>
      </c>
      <c r="AF17" s="16">
        <f t="shared" si="10"/>
        <v>40.32</v>
      </c>
      <c r="AG17" s="119">
        <f t="shared" si="9"/>
        <v>20.315999999999999</v>
      </c>
      <c r="AI17" s="13" t="s">
        <v>47</v>
      </c>
    </row>
    <row r="18" spans="1:35" x14ac:dyDescent="0.2">
      <c r="A18" s="59" t="s">
        <v>3</v>
      </c>
      <c r="B18" s="12">
        <f>[14]Novembro!$H$5</f>
        <v>34.200000000000003</v>
      </c>
      <c r="C18" s="12">
        <f>[14]Novembro!$H$6</f>
        <v>10.44</v>
      </c>
      <c r="D18" s="12">
        <f>[14]Novembro!$H$7</f>
        <v>21.96</v>
      </c>
      <c r="E18" s="12">
        <f>[14]Novembro!$H$8</f>
        <v>13.32</v>
      </c>
      <c r="F18" s="12">
        <f>[14]Novembro!$H$9</f>
        <v>15.120000000000001</v>
      </c>
      <c r="G18" s="12">
        <f>[14]Novembro!$H$10</f>
        <v>12.24</v>
      </c>
      <c r="H18" s="12">
        <f>[14]Novembro!$H$11</f>
        <v>19.079999999999998</v>
      </c>
      <c r="I18" s="12">
        <f>[14]Novembro!$H$12</f>
        <v>18.36</v>
      </c>
      <c r="J18" s="12">
        <f>[14]Novembro!$H$13</f>
        <v>18.720000000000002</v>
      </c>
      <c r="K18" s="12">
        <f>[14]Novembro!$H$14</f>
        <v>8.2799999999999994</v>
      </c>
      <c r="L18" s="12">
        <f>[14]Novembro!$H$15</f>
        <v>14.04</v>
      </c>
      <c r="M18" s="12">
        <f>[14]Novembro!$H$16</f>
        <v>9.7200000000000006</v>
      </c>
      <c r="N18" s="12">
        <f>[14]Novembro!$H$17</f>
        <v>15.120000000000001</v>
      </c>
      <c r="O18" s="12">
        <f>[14]Novembro!$H$18</f>
        <v>23.759999999999998</v>
      </c>
      <c r="P18" s="12">
        <f>[14]Novembro!$H$19</f>
        <v>7.5600000000000005</v>
      </c>
      <c r="Q18" s="12">
        <f>[14]Novembro!$H$20</f>
        <v>19.440000000000001</v>
      </c>
      <c r="R18" s="12">
        <f>[14]Novembro!$H$21</f>
        <v>16.2</v>
      </c>
      <c r="S18" s="12">
        <f>[14]Novembro!$H$22</f>
        <v>13.68</v>
      </c>
      <c r="T18" s="12">
        <f>[14]Novembro!$H$23</f>
        <v>14.4</v>
      </c>
      <c r="U18" s="12">
        <f>[14]Novembro!$H$24</f>
        <v>7.9200000000000008</v>
      </c>
      <c r="V18" s="12">
        <f>[14]Novembro!$H$25</f>
        <v>10.44</v>
      </c>
      <c r="W18" s="12">
        <f>[14]Novembro!$H$26</f>
        <v>14.04</v>
      </c>
      <c r="X18" s="12">
        <f>[14]Novembro!$H$27</f>
        <v>16.559999999999999</v>
      </c>
      <c r="Y18" s="12">
        <f>[14]Novembro!$H$28</f>
        <v>12.96</v>
      </c>
      <c r="Z18" s="12">
        <f>[14]Novembro!$H$29</f>
        <v>12.24</v>
      </c>
      <c r="AA18" s="12">
        <f>[14]Novembro!$H$30</f>
        <v>17.64</v>
      </c>
      <c r="AB18" s="12">
        <f>[14]Novembro!$H$31</f>
        <v>14.76</v>
      </c>
      <c r="AC18" s="12">
        <f>[14]Novembro!$H$32</f>
        <v>17.28</v>
      </c>
      <c r="AD18" s="12">
        <f>[14]Novembro!$H$33</f>
        <v>12.6</v>
      </c>
      <c r="AE18" s="12">
        <f>[14]Novembro!$H$34</f>
        <v>10.8</v>
      </c>
      <c r="AF18" s="16">
        <f t="shared" si="10"/>
        <v>34.200000000000003</v>
      </c>
      <c r="AG18" s="119">
        <f t="shared" si="9"/>
        <v>15.095999999999998</v>
      </c>
      <c r="AH18" s="13" t="s">
        <v>47</v>
      </c>
      <c r="AI18" s="13" t="s">
        <v>47</v>
      </c>
    </row>
    <row r="19" spans="1:35" x14ac:dyDescent="0.2">
      <c r="A19" s="59" t="s">
        <v>4</v>
      </c>
      <c r="B19" s="12">
        <f>[15]Novembro!$H$5</f>
        <v>18</v>
      </c>
      <c r="C19" s="12">
        <f>[15]Novembro!$H$6</f>
        <v>18</v>
      </c>
      <c r="D19" s="12">
        <f>[15]Novembro!$H$7</f>
        <v>14.04</v>
      </c>
      <c r="E19" s="12">
        <f>[15]Novembro!$H$8</f>
        <v>21.240000000000002</v>
      </c>
      <c r="F19" s="12">
        <f>[15]Novembro!$H$9</f>
        <v>12.6</v>
      </c>
      <c r="G19" s="12">
        <f>[15]Novembro!$H$10</f>
        <v>13.68</v>
      </c>
      <c r="H19" s="12">
        <f>[15]Novembro!$H$11</f>
        <v>21.6</v>
      </c>
      <c r="I19" s="12">
        <f>[15]Novembro!$H$12</f>
        <v>20.52</v>
      </c>
      <c r="J19" s="12">
        <f>[15]Novembro!$H$13</f>
        <v>18.720000000000002</v>
      </c>
      <c r="K19" s="12">
        <f>[15]Novembro!$H$14</f>
        <v>14.76</v>
      </c>
      <c r="L19" s="12">
        <f>[15]Novembro!$H$15</f>
        <v>21.6</v>
      </c>
      <c r="M19" s="12">
        <f>[15]Novembro!$H$16</f>
        <v>11.16</v>
      </c>
      <c r="N19" s="12">
        <f>[15]Novembro!$H$17</f>
        <v>21.240000000000002</v>
      </c>
      <c r="O19" s="12">
        <f>[15]Novembro!$H$18</f>
        <v>23.400000000000002</v>
      </c>
      <c r="P19" s="12">
        <f>[15]Novembro!$H$19</f>
        <v>11.879999999999999</v>
      </c>
      <c r="Q19" s="12">
        <f>[15]Novembro!$H$20</f>
        <v>16.2</v>
      </c>
      <c r="R19" s="12">
        <f>[15]Novembro!$H$21</f>
        <v>20.52</v>
      </c>
      <c r="S19" s="12">
        <f>[15]Novembro!$H$22</f>
        <v>19.440000000000001</v>
      </c>
      <c r="T19" s="12">
        <f>[15]Novembro!$H$23</f>
        <v>13.32</v>
      </c>
      <c r="U19" s="12">
        <f>[15]Novembro!$H$24</f>
        <v>13.32</v>
      </c>
      <c r="V19" s="12">
        <f>[15]Novembro!$H$25</f>
        <v>12.96</v>
      </c>
      <c r="W19" s="12">
        <f>[15]Novembro!$H$26</f>
        <v>24.48</v>
      </c>
      <c r="X19" s="12">
        <f>[15]Novembro!$H$27</f>
        <v>20.52</v>
      </c>
      <c r="Y19" s="12">
        <f>[15]Novembro!$H$28</f>
        <v>19.440000000000001</v>
      </c>
      <c r="Z19" s="12">
        <f>[15]Novembro!$H$29</f>
        <v>12.24</v>
      </c>
      <c r="AA19" s="12">
        <f>[15]Novembro!$H$30</f>
        <v>21.240000000000002</v>
      </c>
      <c r="AB19" s="12">
        <f>[15]Novembro!$H$31</f>
        <v>21.240000000000002</v>
      </c>
      <c r="AC19" s="12">
        <f>[15]Novembro!$H$32</f>
        <v>18</v>
      </c>
      <c r="AD19" s="12">
        <f>[15]Novembro!$H$33</f>
        <v>15.48</v>
      </c>
      <c r="AE19" s="12">
        <f>[15]Novembro!$H$34</f>
        <v>18</v>
      </c>
      <c r="AF19" s="16">
        <f t="shared" si="10"/>
        <v>24.48</v>
      </c>
      <c r="AG19" s="119">
        <f t="shared" si="9"/>
        <v>17.627999999999997</v>
      </c>
      <c r="AH19" s="13" t="s">
        <v>47</v>
      </c>
    </row>
    <row r="20" spans="1:35" x14ac:dyDescent="0.2">
      <c r="A20" s="59" t="s">
        <v>5</v>
      </c>
      <c r="B20" s="12">
        <f>[16]Novembro!$H$5</f>
        <v>23.759999999999998</v>
      </c>
      <c r="C20" s="12">
        <f>[16]Novembro!$H$6</f>
        <v>14.4</v>
      </c>
      <c r="D20" s="12">
        <f>[16]Novembro!$H$7</f>
        <v>15.48</v>
      </c>
      <c r="E20" s="12">
        <f>[16]Novembro!$H$8</f>
        <v>16.559999999999999</v>
      </c>
      <c r="F20" s="12" t="str">
        <f>[16]Novembro!$H$9</f>
        <v>*</v>
      </c>
      <c r="G20" s="12" t="str">
        <f>[16]Novembro!$H$10</f>
        <v>*</v>
      </c>
      <c r="H20" s="12" t="str">
        <f>[16]Novembro!$H$11</f>
        <v>*</v>
      </c>
      <c r="I20" s="12" t="str">
        <f>[16]Novembro!$H$12</f>
        <v>*</v>
      </c>
      <c r="J20" s="12">
        <f>[16]Novembro!$H$13</f>
        <v>15.120000000000001</v>
      </c>
      <c r="K20" s="12">
        <f>[16]Novembro!$H$14</f>
        <v>13.32</v>
      </c>
      <c r="L20" s="12">
        <f>[16]Novembro!$H$15</f>
        <v>10.44</v>
      </c>
      <c r="M20" s="12">
        <f>[16]Novembro!$H$16</f>
        <v>10.08</v>
      </c>
      <c r="N20" s="12">
        <f>[16]Novembro!$H$17</f>
        <v>7.2</v>
      </c>
      <c r="O20" s="12" t="str">
        <f>[16]Novembro!$H$18</f>
        <v>*</v>
      </c>
      <c r="P20" s="12" t="str">
        <f>[16]Novembro!$H$19</f>
        <v>*</v>
      </c>
      <c r="Q20" s="12" t="str">
        <f>[16]Novembro!$H$20</f>
        <v>*</v>
      </c>
      <c r="R20" s="12" t="str">
        <f>[16]Novembro!$H$21</f>
        <v>*</v>
      </c>
      <c r="S20" s="12" t="str">
        <f>[16]Novembro!$H$22</f>
        <v>*</v>
      </c>
      <c r="T20" s="12">
        <f>[16]Novembro!$H$23</f>
        <v>0</v>
      </c>
      <c r="U20" s="12">
        <f>[16]Novembro!$H$24</f>
        <v>0</v>
      </c>
      <c r="V20" s="12">
        <f>[16]Novembro!$H$25</f>
        <v>0</v>
      </c>
      <c r="W20" s="12">
        <f>[16]Novembro!$H$26</f>
        <v>13.68</v>
      </c>
      <c r="X20" s="12">
        <f>[16]Novembro!$H$27</f>
        <v>9.3600000000000012</v>
      </c>
      <c r="Y20" s="12" t="str">
        <f>[16]Novembro!$H$28</f>
        <v>*</v>
      </c>
      <c r="Z20" s="12" t="str">
        <f>[16]Novembro!$H$29</f>
        <v>*</v>
      </c>
      <c r="AA20" s="12" t="str">
        <f>[16]Novembro!$H$30</f>
        <v>*</v>
      </c>
      <c r="AB20" s="12" t="str">
        <f>[16]Novembro!$H$31</f>
        <v>*</v>
      </c>
      <c r="AC20" s="12">
        <f>[16]Novembro!$H$32</f>
        <v>16.559999999999999</v>
      </c>
      <c r="AD20" s="12">
        <f>[16]Novembro!$H$33</f>
        <v>10.44</v>
      </c>
      <c r="AE20" s="12">
        <f>[16]Novembro!$H$34</f>
        <v>13.32</v>
      </c>
      <c r="AF20" s="16">
        <f t="shared" si="10"/>
        <v>23.759999999999998</v>
      </c>
      <c r="AG20" s="119">
        <f t="shared" si="9"/>
        <v>11.160000000000002</v>
      </c>
      <c r="AH20" s="13" t="s">
        <v>47</v>
      </c>
    </row>
    <row r="21" spans="1:35" x14ac:dyDescent="0.2">
      <c r="A21" s="59" t="s">
        <v>43</v>
      </c>
      <c r="B21" s="12">
        <f>[17]Novembro!$H$5</f>
        <v>30.96</v>
      </c>
      <c r="C21" s="12">
        <f>[17]Novembro!$H$6</f>
        <v>20.88</v>
      </c>
      <c r="D21" s="12">
        <f>[17]Novembro!$H$7</f>
        <v>24.12</v>
      </c>
      <c r="E21" s="12">
        <f>[17]Novembro!$H$8</f>
        <v>17.28</v>
      </c>
      <c r="F21" s="12">
        <f>[17]Novembro!$H$9</f>
        <v>12.24</v>
      </c>
      <c r="G21" s="12">
        <f>[17]Novembro!$H$10</f>
        <v>15.120000000000001</v>
      </c>
      <c r="H21" s="12">
        <f>[17]Novembro!$H$11</f>
        <v>14.4</v>
      </c>
      <c r="I21" s="12">
        <f>[17]Novembro!$H$12</f>
        <v>18.720000000000002</v>
      </c>
      <c r="J21" s="12">
        <f>[17]Novembro!$H$13</f>
        <v>25.56</v>
      </c>
      <c r="K21" s="12">
        <f>[17]Novembro!$H$14</f>
        <v>19.8</v>
      </c>
      <c r="L21" s="12">
        <f>[17]Novembro!$H$15</f>
        <v>16.559999999999999</v>
      </c>
      <c r="M21" s="12">
        <f>[17]Novembro!$H$16</f>
        <v>14.76</v>
      </c>
      <c r="N21" s="12">
        <f>[17]Novembro!$H$17</f>
        <v>28.44</v>
      </c>
      <c r="O21" s="12">
        <f>[17]Novembro!$H$18</f>
        <v>23.400000000000002</v>
      </c>
      <c r="P21" s="12">
        <f>[17]Novembro!$H$19</f>
        <v>16.920000000000002</v>
      </c>
      <c r="Q21" s="12">
        <f>[17]Novembro!$H$20</f>
        <v>17.28</v>
      </c>
      <c r="R21" s="12">
        <f>[17]Novembro!$H$21</f>
        <v>27</v>
      </c>
      <c r="S21" s="12">
        <f>[17]Novembro!$H$22</f>
        <v>25.56</v>
      </c>
      <c r="T21" s="12">
        <f>[17]Novembro!$H$23</f>
        <v>19.8</v>
      </c>
      <c r="U21" s="12">
        <f>[17]Novembro!$H$24</f>
        <v>14.4</v>
      </c>
      <c r="V21" s="12">
        <f>[17]Novembro!$H$25</f>
        <v>19.440000000000001</v>
      </c>
      <c r="W21" s="12">
        <f>[17]Novembro!$H$26</f>
        <v>20.88</v>
      </c>
      <c r="X21" s="12">
        <f>[17]Novembro!$H$27</f>
        <v>32.04</v>
      </c>
      <c r="Y21" s="12">
        <f>[17]Novembro!$H$28</f>
        <v>20.16</v>
      </c>
      <c r="Z21" s="12">
        <f>[17]Novembro!$H$29</f>
        <v>16.559999999999999</v>
      </c>
      <c r="AA21" s="12">
        <f>[17]Novembro!$H$30</f>
        <v>18.720000000000002</v>
      </c>
      <c r="AB21" s="12">
        <f>[17]Novembro!$H$31</f>
        <v>21.96</v>
      </c>
      <c r="AC21" s="12">
        <f>[17]Novembro!$H$32</f>
        <v>28.8</v>
      </c>
      <c r="AD21" s="12">
        <f>[17]Novembro!$H$33</f>
        <v>40.680000000000007</v>
      </c>
      <c r="AE21" s="12">
        <f>[17]Novembro!$H$34</f>
        <v>21.240000000000002</v>
      </c>
      <c r="AF21" s="16">
        <f t="shared" si="10"/>
        <v>40.680000000000007</v>
      </c>
      <c r="AG21" s="119">
        <f t="shared" si="9"/>
        <v>21.456000000000003</v>
      </c>
      <c r="AH21" s="13" t="s">
        <v>47</v>
      </c>
    </row>
    <row r="22" spans="1:35" x14ac:dyDescent="0.2">
      <c r="A22" s="59" t="s">
        <v>6</v>
      </c>
      <c r="B22" s="12">
        <f>[18]Novembro!$H$5</f>
        <v>14.4</v>
      </c>
      <c r="C22" s="12">
        <f>[18]Novembro!$H$6</f>
        <v>19.079999999999998</v>
      </c>
      <c r="D22" s="12">
        <f>[18]Novembro!$H$7</f>
        <v>11.16</v>
      </c>
      <c r="E22" s="12">
        <f>[18]Novembro!$H$8</f>
        <v>11.879999999999999</v>
      </c>
      <c r="F22" s="12">
        <f>[18]Novembro!$H$9</f>
        <v>6.12</v>
      </c>
      <c r="G22" s="12">
        <f>[18]Novembro!$H$10</f>
        <v>8.2799999999999994</v>
      </c>
      <c r="H22" s="12">
        <f>[18]Novembro!$H$11</f>
        <v>6.84</v>
      </c>
      <c r="I22" s="12">
        <f>[18]Novembro!$H$12</f>
        <v>4.32</v>
      </c>
      <c r="J22" s="12">
        <f>[18]Novembro!$H$13</f>
        <v>8.2799999999999994</v>
      </c>
      <c r="K22" s="12">
        <f>[18]Novembro!$H$14</f>
        <v>6.84</v>
      </c>
      <c r="L22" s="12">
        <f>[18]Novembro!$H$15</f>
        <v>4.32</v>
      </c>
      <c r="M22" s="12">
        <f>[18]Novembro!$H$16</f>
        <v>9.7200000000000006</v>
      </c>
      <c r="N22" s="12">
        <f>[18]Novembro!$H$17</f>
        <v>18</v>
      </c>
      <c r="O22" s="12">
        <f>[18]Novembro!$H$18</f>
        <v>20.52</v>
      </c>
      <c r="P22" s="12">
        <f>[18]Novembro!$H$19</f>
        <v>9.3600000000000012</v>
      </c>
      <c r="Q22" s="12">
        <f>[18]Novembro!$H$20</f>
        <v>5.7600000000000007</v>
      </c>
      <c r="R22" s="12">
        <f>[18]Novembro!$H$21</f>
        <v>5.4</v>
      </c>
      <c r="S22" s="12">
        <f>[18]Novembro!$H$22</f>
        <v>2.52</v>
      </c>
      <c r="T22" s="12">
        <f>[18]Novembro!$H$23</f>
        <v>11.520000000000001</v>
      </c>
      <c r="U22" s="12">
        <f>[18]Novembro!$H$24</f>
        <v>2.8800000000000003</v>
      </c>
      <c r="V22" s="12">
        <f>[18]Novembro!$H$25</f>
        <v>8.64</v>
      </c>
      <c r="W22" s="12">
        <f>[18]Novembro!$H$26</f>
        <v>11.16</v>
      </c>
      <c r="X22" s="12">
        <f>[18]Novembro!$H$27</f>
        <v>3.6</v>
      </c>
      <c r="Y22" s="12">
        <f>[18]Novembro!$H$28</f>
        <v>9</v>
      </c>
      <c r="Z22" s="12">
        <f>[18]Novembro!$H$29</f>
        <v>0</v>
      </c>
      <c r="AA22" s="12" t="str">
        <f>[18]Novembro!$H$30</f>
        <v>*</v>
      </c>
      <c r="AB22" s="12">
        <f>[18]Novembro!$H$31</f>
        <v>9.3600000000000012</v>
      </c>
      <c r="AC22" s="12">
        <f>[18]Novembro!$H$32</f>
        <v>0.36000000000000004</v>
      </c>
      <c r="AD22" s="12">
        <f>[18]Novembro!$H$33</f>
        <v>6.12</v>
      </c>
      <c r="AE22" s="12">
        <f>[18]Novembro!$H$34</f>
        <v>0</v>
      </c>
      <c r="AF22" s="16">
        <f t="shared" si="10"/>
        <v>20.52</v>
      </c>
      <c r="AG22" s="119">
        <f t="shared" si="9"/>
        <v>8.1186206896551738</v>
      </c>
    </row>
    <row r="23" spans="1:35" x14ac:dyDescent="0.2">
      <c r="A23" s="59" t="s">
        <v>7</v>
      </c>
      <c r="B23" s="12">
        <f>[19]Novembro!$H$5</f>
        <v>26.64</v>
      </c>
      <c r="C23" s="12">
        <f>[19]Novembro!$H$6</f>
        <v>12.96</v>
      </c>
      <c r="D23" s="12">
        <f>[19]Novembro!$H$7</f>
        <v>15.840000000000002</v>
      </c>
      <c r="E23" s="12">
        <f>[19]Novembro!$H$8</f>
        <v>24.12</v>
      </c>
      <c r="F23" s="12">
        <f>[19]Novembro!$H$9</f>
        <v>19.079999999999998</v>
      </c>
      <c r="G23" s="12">
        <f>[19]Novembro!$H$10</f>
        <v>15.840000000000002</v>
      </c>
      <c r="H23" s="12">
        <f>[19]Novembro!$H$11</f>
        <v>16.559999999999999</v>
      </c>
      <c r="I23" s="12">
        <f>[19]Novembro!$H$12</f>
        <v>25.56</v>
      </c>
      <c r="J23" s="12">
        <f>[19]Novembro!$H$13</f>
        <v>20.88</v>
      </c>
      <c r="K23" s="12">
        <f>[19]Novembro!$H$14</f>
        <v>11.879999999999999</v>
      </c>
      <c r="L23" s="12">
        <f>[19]Novembro!$H$15</f>
        <v>17.64</v>
      </c>
      <c r="M23" s="12">
        <f>[19]Novembro!$H$16</f>
        <v>13.68</v>
      </c>
      <c r="N23" s="12">
        <f>[19]Novembro!$H$17</f>
        <v>18.36</v>
      </c>
      <c r="O23" s="12">
        <f>[19]Novembro!$H$18</f>
        <v>10.44</v>
      </c>
      <c r="P23" s="12">
        <f>[19]Novembro!$H$19</f>
        <v>8.64</v>
      </c>
      <c r="Q23" s="12">
        <f>[19]Novembro!$H$20</f>
        <v>21.6</v>
      </c>
      <c r="R23" s="12">
        <f>[19]Novembro!$H$21</f>
        <v>21.240000000000002</v>
      </c>
      <c r="S23" s="12">
        <f>[19]Novembro!$H$22</f>
        <v>37.440000000000005</v>
      </c>
      <c r="T23" s="12">
        <f>[19]Novembro!$H$23</f>
        <v>16.559999999999999</v>
      </c>
      <c r="U23" s="12">
        <f>[19]Novembro!$H$24</f>
        <v>16.2</v>
      </c>
      <c r="V23" s="12">
        <f>[19]Novembro!$H$25</f>
        <v>18.36</v>
      </c>
      <c r="W23" s="12">
        <f>[19]Novembro!$H$26</f>
        <v>17.28</v>
      </c>
      <c r="X23" s="12">
        <f>[19]Novembro!$H$27</f>
        <v>13.68</v>
      </c>
      <c r="Y23" s="12">
        <f>[19]Novembro!$H$28</f>
        <v>14.04</v>
      </c>
      <c r="Z23" s="12">
        <f>[19]Novembro!$H$29</f>
        <v>16.2</v>
      </c>
      <c r="AA23" s="12">
        <f>[19]Novembro!$H$30</f>
        <v>15.120000000000001</v>
      </c>
      <c r="AB23" s="12">
        <f>[19]Novembro!$H$31</f>
        <v>15.48</v>
      </c>
      <c r="AC23" s="12">
        <f>[19]Novembro!$H$32</f>
        <v>14.76</v>
      </c>
      <c r="AD23" s="12">
        <f>[19]Novembro!$H$33</f>
        <v>15.48</v>
      </c>
      <c r="AE23" s="12">
        <f>[19]Novembro!$H$34</f>
        <v>18.36</v>
      </c>
      <c r="AF23" s="16">
        <f t="shared" si="10"/>
        <v>37.440000000000005</v>
      </c>
      <c r="AG23" s="119">
        <f t="shared" si="9"/>
        <v>17.664000000000001</v>
      </c>
    </row>
    <row r="24" spans="1:35" x14ac:dyDescent="0.2">
      <c r="A24" s="59" t="s">
        <v>169</v>
      </c>
      <c r="B24" s="12">
        <f>[20]Novembro!$H$5</f>
        <v>21.6</v>
      </c>
      <c r="C24" s="12">
        <f>[20]Novembro!$H$6</f>
        <v>17.64</v>
      </c>
      <c r="D24" s="12">
        <f>[20]Novembro!$H$7</f>
        <v>20.16</v>
      </c>
      <c r="E24" s="12">
        <f>[20]Novembro!$H$8</f>
        <v>28.8</v>
      </c>
      <c r="F24" s="12">
        <f>[20]Novembro!$H$9</f>
        <v>28.44</v>
      </c>
      <c r="G24" s="12">
        <f>[20]Novembro!$H$10</f>
        <v>21.6</v>
      </c>
      <c r="H24" s="12">
        <f>[20]Novembro!$H$11</f>
        <v>21.96</v>
      </c>
      <c r="I24" s="12">
        <f>[20]Novembro!$H$12</f>
        <v>29.880000000000003</v>
      </c>
      <c r="J24" s="12">
        <f>[20]Novembro!$H$13</f>
        <v>28.44</v>
      </c>
      <c r="K24" s="12">
        <f>[20]Novembro!$H$14</f>
        <v>16.920000000000002</v>
      </c>
      <c r="L24" s="12">
        <f>[20]Novembro!$H$15</f>
        <v>19.440000000000001</v>
      </c>
      <c r="M24" s="12">
        <f>[20]Novembro!$H$16</f>
        <v>21.96</v>
      </c>
      <c r="N24" s="12">
        <f>[20]Novembro!$H$17</f>
        <v>24.12</v>
      </c>
      <c r="O24" s="12">
        <f>[20]Novembro!$H$18</f>
        <v>22.32</v>
      </c>
      <c r="P24" s="12">
        <f>[20]Novembro!$H$19</f>
        <v>25.56</v>
      </c>
      <c r="Q24" s="12">
        <f>[20]Novembro!$H$20</f>
        <v>16.559999999999999</v>
      </c>
      <c r="R24" s="12">
        <f>[20]Novembro!$H$21</f>
        <v>28.44</v>
      </c>
      <c r="S24" s="12">
        <f>[20]Novembro!$H$22</f>
        <v>37.440000000000005</v>
      </c>
      <c r="T24" s="12">
        <f>[20]Novembro!$H$23</f>
        <v>13.32</v>
      </c>
      <c r="U24" s="12">
        <f>[20]Novembro!$H$24</f>
        <v>20.88</v>
      </c>
      <c r="V24" s="12">
        <f>[20]Novembro!$H$25</f>
        <v>21.6</v>
      </c>
      <c r="W24" s="12">
        <f>[20]Novembro!$H$26</f>
        <v>23.040000000000003</v>
      </c>
      <c r="X24" s="12">
        <f>[20]Novembro!$H$27</f>
        <v>25.92</v>
      </c>
      <c r="Y24" s="12">
        <f>[20]Novembro!$H$28</f>
        <v>14.76</v>
      </c>
      <c r="Z24" s="12">
        <f>[20]Novembro!$H$29</f>
        <v>10.8</v>
      </c>
      <c r="AA24" s="12">
        <f>[20]Novembro!$H$30</f>
        <v>21.240000000000002</v>
      </c>
      <c r="AB24" s="12">
        <f>[20]Novembro!$H$31</f>
        <v>23.400000000000002</v>
      </c>
      <c r="AC24" s="12">
        <f>[20]Novembro!$H$32</f>
        <v>23.759999999999998</v>
      </c>
      <c r="AD24" s="12">
        <f>[20]Novembro!$H$33</f>
        <v>23.759999999999998</v>
      </c>
      <c r="AE24" s="12">
        <f>[20]Novembro!$H$34</f>
        <v>19.079999999999998</v>
      </c>
      <c r="AF24" s="16">
        <f t="shared" ref="AF24:AF43" si="11">MAX(B24:AE24)</f>
        <v>37.440000000000005</v>
      </c>
      <c r="AG24" s="119">
        <f t="shared" si="9"/>
        <v>22.427999999999997</v>
      </c>
    </row>
    <row r="25" spans="1:35" x14ac:dyDescent="0.2">
      <c r="A25" s="59" t="s">
        <v>170</v>
      </c>
      <c r="B25" s="12">
        <f>[21]Novembro!$H$5</f>
        <v>27.720000000000002</v>
      </c>
      <c r="C25" s="12">
        <f>[21]Novembro!$H$6</f>
        <v>26.64</v>
      </c>
      <c r="D25" s="12">
        <f>[21]Novembro!$H$7</f>
        <v>30.240000000000002</v>
      </c>
      <c r="E25" s="12">
        <f>[21]Novembro!$H$8</f>
        <v>19.079999999999998</v>
      </c>
      <c r="F25" s="12">
        <f>[21]Novembro!$H$9</f>
        <v>29.52</v>
      </c>
      <c r="G25" s="12">
        <f>[21]Novembro!$H$10</f>
        <v>16.559999999999999</v>
      </c>
      <c r="H25" s="12">
        <f>[21]Novembro!$H$11</f>
        <v>15.120000000000001</v>
      </c>
      <c r="I25" s="12">
        <f>[21]Novembro!$H$12</f>
        <v>26.64</v>
      </c>
      <c r="J25" s="12">
        <f>[21]Novembro!$H$13</f>
        <v>24.840000000000003</v>
      </c>
      <c r="K25" s="12">
        <f>[21]Novembro!$H$14</f>
        <v>26.28</v>
      </c>
      <c r="L25" s="12">
        <f>[21]Novembro!$H$15</f>
        <v>24.12</v>
      </c>
      <c r="M25" s="12">
        <f>[21]Novembro!$H$16</f>
        <v>25.56</v>
      </c>
      <c r="N25" s="12">
        <f>[21]Novembro!$H$17</f>
        <v>27</v>
      </c>
      <c r="O25" s="12">
        <f>[21]Novembro!$H$18</f>
        <v>12.24</v>
      </c>
      <c r="P25" s="12">
        <f>[21]Novembro!$H$19</f>
        <v>12.96</v>
      </c>
      <c r="Q25" s="12">
        <f>[21]Novembro!$H$20</f>
        <v>13.68</v>
      </c>
      <c r="R25" s="12">
        <f>[21]Novembro!$H$21</f>
        <v>28.44</v>
      </c>
      <c r="S25" s="12">
        <f>[21]Novembro!$H$22</f>
        <v>37.440000000000005</v>
      </c>
      <c r="T25" s="12">
        <f>[21]Novembro!$H$23</f>
        <v>16.559999999999999</v>
      </c>
      <c r="U25" s="12">
        <f>[21]Novembro!$H$24</f>
        <v>24.48</v>
      </c>
      <c r="V25" s="12">
        <f>[21]Novembro!$H$25</f>
        <v>22.32</v>
      </c>
      <c r="W25" s="12">
        <f>[21]Novembro!$H$26</f>
        <v>25.2</v>
      </c>
      <c r="X25" s="12">
        <f>[21]Novembro!$H$27</f>
        <v>29.16</v>
      </c>
      <c r="Y25" s="12">
        <f>[21]Novembro!$H$28</f>
        <v>20.16</v>
      </c>
      <c r="Z25" s="12">
        <f>[21]Novembro!$H$29</f>
        <v>16.2</v>
      </c>
      <c r="AA25" s="12">
        <f>[21]Novembro!$H$30</f>
        <v>25.92</v>
      </c>
      <c r="AB25" s="12">
        <f>[21]Novembro!$H$31</f>
        <v>27</v>
      </c>
      <c r="AC25" s="12">
        <f>[21]Novembro!$H$32</f>
        <v>29.52</v>
      </c>
      <c r="AD25" s="12">
        <f>[21]Novembro!$H$33</f>
        <v>20.88</v>
      </c>
      <c r="AE25" s="12">
        <f>[21]Novembro!$H$34</f>
        <v>19.440000000000001</v>
      </c>
      <c r="AF25" s="16">
        <f t="shared" si="11"/>
        <v>37.440000000000005</v>
      </c>
      <c r="AG25" s="119">
        <f t="shared" si="9"/>
        <v>23.363999999999997</v>
      </c>
      <c r="AH25" s="13" t="s">
        <v>47</v>
      </c>
    </row>
    <row r="26" spans="1:35" x14ac:dyDescent="0.2">
      <c r="A26" s="59" t="s">
        <v>171</v>
      </c>
      <c r="B26" s="12">
        <f>[22]Novembro!$H$5</f>
        <v>28.08</v>
      </c>
      <c r="C26" s="12">
        <f>[22]Novembro!$H$6</f>
        <v>11.16</v>
      </c>
      <c r="D26" s="12">
        <f>[22]Novembro!$H$7</f>
        <v>19.8</v>
      </c>
      <c r="E26" s="12">
        <f>[22]Novembro!$H$8</f>
        <v>24.840000000000003</v>
      </c>
      <c r="F26" s="12">
        <f>[22]Novembro!$H$9</f>
        <v>16.2</v>
      </c>
      <c r="G26" s="12">
        <f>[22]Novembro!$H$10</f>
        <v>15.120000000000001</v>
      </c>
      <c r="H26" s="12">
        <f>[22]Novembro!$H$11</f>
        <v>14.04</v>
      </c>
      <c r="I26" s="12">
        <f>[22]Novembro!$H$12</f>
        <v>20.16</v>
      </c>
      <c r="J26" s="12">
        <f>[22]Novembro!$H$13</f>
        <v>20.16</v>
      </c>
      <c r="K26" s="12">
        <f>[22]Novembro!$H$14</f>
        <v>13.32</v>
      </c>
      <c r="L26" s="12">
        <f>[22]Novembro!$H$15</f>
        <v>13.68</v>
      </c>
      <c r="M26" s="12">
        <f>[22]Novembro!$H$16</f>
        <v>32.4</v>
      </c>
      <c r="N26" s="12">
        <f>[22]Novembro!$H$17</f>
        <v>20.52</v>
      </c>
      <c r="O26" s="12">
        <f>[22]Novembro!$H$18</f>
        <v>18.720000000000002</v>
      </c>
      <c r="P26" s="12">
        <f>[22]Novembro!$H$19</f>
        <v>8.64</v>
      </c>
      <c r="Q26" s="12">
        <f>[22]Novembro!$H$20</f>
        <v>29.880000000000003</v>
      </c>
      <c r="R26" s="12">
        <f>[22]Novembro!$H$21</f>
        <v>16.920000000000002</v>
      </c>
      <c r="S26" s="12">
        <f>[22]Novembro!$H$22</f>
        <v>32.4</v>
      </c>
      <c r="T26" s="12">
        <f>[22]Novembro!$H$23</f>
        <v>14.76</v>
      </c>
      <c r="U26" s="12">
        <f>[22]Novembro!$H$24</f>
        <v>10.8</v>
      </c>
      <c r="V26" s="12">
        <f>[22]Novembro!$H$25</f>
        <v>13.68</v>
      </c>
      <c r="W26" s="12">
        <f>[22]Novembro!$H$26</f>
        <v>12.24</v>
      </c>
      <c r="X26" s="12">
        <f>[22]Novembro!$H$27</f>
        <v>16.2</v>
      </c>
      <c r="Y26" s="12">
        <f>[22]Novembro!$H$28</f>
        <v>18</v>
      </c>
      <c r="Z26" s="12">
        <f>[22]Novembro!$H$29</f>
        <v>13.32</v>
      </c>
      <c r="AA26" s="12">
        <f>[22]Novembro!$H$30</f>
        <v>15.120000000000001</v>
      </c>
      <c r="AB26" s="12">
        <f>[22]Novembro!$H$31</f>
        <v>16.559999999999999</v>
      </c>
      <c r="AC26" s="12">
        <f>[22]Novembro!$H$32</f>
        <v>19.440000000000001</v>
      </c>
      <c r="AD26" s="12">
        <f>[22]Novembro!$H$33</f>
        <v>16.920000000000002</v>
      </c>
      <c r="AE26" s="12">
        <f>[22]Novembro!$H$34</f>
        <v>20.52</v>
      </c>
      <c r="AF26" s="16">
        <f t="shared" si="11"/>
        <v>32.4</v>
      </c>
      <c r="AG26" s="119">
        <f t="shared" si="9"/>
        <v>18.12</v>
      </c>
      <c r="AH26" s="13" t="s">
        <v>47</v>
      </c>
    </row>
    <row r="27" spans="1:35" x14ac:dyDescent="0.2">
      <c r="A27" s="59" t="s">
        <v>8</v>
      </c>
      <c r="B27" s="12" t="s">
        <v>47</v>
      </c>
      <c r="C27" s="12">
        <f>[23]Novembro!$H$6</f>
        <v>15.48</v>
      </c>
      <c r="D27" s="12">
        <f>[23]Novembro!$H$7</f>
        <v>55.440000000000005</v>
      </c>
      <c r="E27" s="12">
        <f>[23]Novembro!$H$8</f>
        <v>33.840000000000003</v>
      </c>
      <c r="F27" s="12">
        <f>[23]Novembro!$H$9</f>
        <v>24.840000000000003</v>
      </c>
      <c r="G27" s="12">
        <f>[23]Novembro!$H$10</f>
        <v>16.920000000000002</v>
      </c>
      <c r="H27" s="12">
        <f>[23]Novembro!$H$11</f>
        <v>15.48</v>
      </c>
      <c r="I27" s="12">
        <f>[23]Novembro!$H$12</f>
        <v>24.48</v>
      </c>
      <c r="J27" s="12">
        <f>[23]Novembro!$H$13</f>
        <v>24.840000000000003</v>
      </c>
      <c r="K27" s="12">
        <f>[23]Novembro!$H$14</f>
        <v>19.8</v>
      </c>
      <c r="L27" s="12">
        <f>[23]Novembro!$H$15</f>
        <v>14.76</v>
      </c>
      <c r="M27" s="12">
        <f>[23]Novembro!$H$16</f>
        <v>17.28</v>
      </c>
      <c r="N27" s="12">
        <f>[23]Novembro!$H$17</f>
        <v>15.840000000000002</v>
      </c>
      <c r="O27" s="12">
        <f>[23]Novembro!$H$18</f>
        <v>12.24</v>
      </c>
      <c r="P27" s="12">
        <f>[23]Novembro!$H$19</f>
        <v>9.7200000000000006</v>
      </c>
      <c r="Q27" s="12">
        <f>[23]Novembro!$H$20</f>
        <v>13.68</v>
      </c>
      <c r="R27" s="12">
        <f>[23]Novembro!$H$21</f>
        <v>20.16</v>
      </c>
      <c r="S27" s="12">
        <f>[23]Novembro!$H$22</f>
        <v>45</v>
      </c>
      <c r="T27" s="12">
        <f>[23]Novembro!$H$23</f>
        <v>17.28</v>
      </c>
      <c r="U27" s="12">
        <f>[23]Novembro!$H$24</f>
        <v>15.840000000000002</v>
      </c>
      <c r="V27" s="12">
        <f>[23]Novembro!$H$25</f>
        <v>20.16</v>
      </c>
      <c r="W27" s="12">
        <f>[23]Novembro!$H$26</f>
        <v>20.16</v>
      </c>
      <c r="X27" s="12">
        <f>[23]Novembro!$H$27</f>
        <v>18</v>
      </c>
      <c r="Y27" s="12">
        <f>[23]Novembro!$H$28</f>
        <v>15.48</v>
      </c>
      <c r="Z27" s="12">
        <f>[23]Novembro!$H$29</f>
        <v>17.64</v>
      </c>
      <c r="AA27" s="12">
        <f>[23]Novembro!$H$30</f>
        <v>21.240000000000002</v>
      </c>
      <c r="AB27" s="12">
        <f>[23]Novembro!$H$31</f>
        <v>22.32</v>
      </c>
      <c r="AC27" s="12">
        <f>[23]Novembro!$H$32</f>
        <v>18.36</v>
      </c>
      <c r="AD27" s="12">
        <f>[23]Novembro!$H$33</f>
        <v>17.28</v>
      </c>
      <c r="AE27" s="12">
        <f>[23]Novembro!$H$34</f>
        <v>13.32</v>
      </c>
      <c r="AF27" s="16">
        <f t="shared" si="11"/>
        <v>55.440000000000005</v>
      </c>
      <c r="AG27" s="119">
        <f t="shared" si="9"/>
        <v>20.582068965517244</v>
      </c>
    </row>
    <row r="28" spans="1:35" x14ac:dyDescent="0.2">
      <c r="A28" s="59" t="s">
        <v>9</v>
      </c>
      <c r="B28" s="12">
        <f>[24]Novembro!$H$5</f>
        <v>24.12</v>
      </c>
      <c r="C28" s="12">
        <f>[24]Novembro!$H$6</f>
        <v>14.76</v>
      </c>
      <c r="D28" s="12">
        <f>[24]Novembro!$H$7</f>
        <v>21.240000000000002</v>
      </c>
      <c r="E28" s="12">
        <f>[24]Novembro!$H$8</f>
        <v>28.44</v>
      </c>
      <c r="F28" s="12">
        <f>[24]Novembro!$H$9</f>
        <v>18.36</v>
      </c>
      <c r="G28" s="12">
        <f>[24]Novembro!$H$10</f>
        <v>14.76</v>
      </c>
      <c r="H28" s="12">
        <f>[24]Novembro!$H$11</f>
        <v>15.120000000000001</v>
      </c>
      <c r="I28" s="12">
        <f>[24]Novembro!$H$12</f>
        <v>21.240000000000002</v>
      </c>
      <c r="J28" s="12">
        <f>[24]Novembro!$H$13</f>
        <v>19.440000000000001</v>
      </c>
      <c r="K28" s="12">
        <f>[24]Novembro!$H$14</f>
        <v>12.24</v>
      </c>
      <c r="L28" s="12">
        <f>[24]Novembro!$H$15</f>
        <v>10.44</v>
      </c>
      <c r="M28" s="12">
        <f>[24]Novembro!$H$16</f>
        <v>15.120000000000001</v>
      </c>
      <c r="N28" s="12">
        <f>[24]Novembro!$H$17</f>
        <v>18</v>
      </c>
      <c r="O28" s="12">
        <f>[24]Novembro!$H$18</f>
        <v>19.079999999999998</v>
      </c>
      <c r="P28" s="12">
        <f>[24]Novembro!$H$19</f>
        <v>13.32</v>
      </c>
      <c r="Q28" s="12">
        <f>[24]Novembro!$H$20</f>
        <v>19.8</v>
      </c>
      <c r="R28" s="12">
        <f>[24]Novembro!$H$21</f>
        <v>15.840000000000002</v>
      </c>
      <c r="S28" s="12">
        <f>[24]Novembro!$H$22</f>
        <v>34.200000000000003</v>
      </c>
      <c r="T28" s="12">
        <f>[24]Novembro!$H$23</f>
        <v>15.48</v>
      </c>
      <c r="U28" s="12">
        <f>[24]Novembro!$H$24</f>
        <v>16.559999999999999</v>
      </c>
      <c r="V28" s="12">
        <f>[24]Novembro!$H$25</f>
        <v>18.36</v>
      </c>
      <c r="W28" s="12">
        <f>[24]Novembro!$H$26</f>
        <v>15.840000000000002</v>
      </c>
      <c r="X28" s="12">
        <f>[24]Novembro!$H$27</f>
        <v>14.4</v>
      </c>
      <c r="Y28" s="12">
        <f>[24]Novembro!$H$28</f>
        <v>14.76</v>
      </c>
      <c r="Z28" s="12">
        <f>[24]Novembro!$H$29</f>
        <v>16.559999999999999</v>
      </c>
      <c r="AA28" s="12">
        <f>[24]Novembro!$H$30</f>
        <v>15.48</v>
      </c>
      <c r="AB28" s="12">
        <f>[24]Novembro!$H$31</f>
        <v>18.36</v>
      </c>
      <c r="AC28" s="12">
        <f>[24]Novembro!$H$32</f>
        <v>19.8</v>
      </c>
      <c r="AD28" s="12">
        <f>[24]Novembro!$H$33</f>
        <v>28.08</v>
      </c>
      <c r="AE28" s="12">
        <f>[24]Novembro!$H$34</f>
        <v>23.040000000000003</v>
      </c>
      <c r="AF28" s="16">
        <f t="shared" si="11"/>
        <v>34.200000000000003</v>
      </c>
      <c r="AG28" s="119">
        <f t="shared" si="9"/>
        <v>18.408000000000001</v>
      </c>
      <c r="AH28" s="13" t="s">
        <v>47</v>
      </c>
      <c r="AI28" s="13" t="s">
        <v>47</v>
      </c>
    </row>
    <row r="29" spans="1:35" x14ac:dyDescent="0.2">
      <c r="A29" s="59" t="s">
        <v>42</v>
      </c>
      <c r="B29" s="12">
        <f>[25]Novembro!$H$5</f>
        <v>15.120000000000001</v>
      </c>
      <c r="C29" s="12">
        <f>[25]Novembro!$H$6</f>
        <v>13.68</v>
      </c>
      <c r="D29" s="12">
        <f>[25]Novembro!$H$7</f>
        <v>13.32</v>
      </c>
      <c r="E29" s="12">
        <f>[25]Novembro!$H$8</f>
        <v>16.559999999999999</v>
      </c>
      <c r="F29" s="12">
        <f>[25]Novembro!$H$9</f>
        <v>11.879999999999999</v>
      </c>
      <c r="G29" s="12">
        <f>[25]Novembro!$H$10</f>
        <v>16.920000000000002</v>
      </c>
      <c r="H29" s="12">
        <f>[25]Novembro!$H$11</f>
        <v>13.68</v>
      </c>
      <c r="I29" s="12">
        <f>[25]Novembro!$H$12</f>
        <v>15.120000000000001</v>
      </c>
      <c r="J29" s="12">
        <f>[25]Novembro!$H$13</f>
        <v>15.48</v>
      </c>
      <c r="K29" s="12">
        <f>[25]Novembro!$H$14</f>
        <v>11.879999999999999</v>
      </c>
      <c r="L29" s="12">
        <f>[25]Novembro!$H$15</f>
        <v>14.76</v>
      </c>
      <c r="M29" s="12">
        <f>[25]Novembro!$H$16</f>
        <v>14.04</v>
      </c>
      <c r="N29" s="12">
        <f>[25]Novembro!$H$17</f>
        <v>18.36</v>
      </c>
      <c r="O29" s="12">
        <f>[25]Novembro!$H$18</f>
        <v>9.7200000000000006</v>
      </c>
      <c r="P29" s="12">
        <f>[25]Novembro!$H$19</f>
        <v>6.84</v>
      </c>
      <c r="Q29" s="12">
        <f>[25]Novembro!$H$20</f>
        <v>10.44</v>
      </c>
      <c r="R29" s="12">
        <f>[25]Novembro!$H$21</f>
        <v>14.76</v>
      </c>
      <c r="S29" s="12">
        <f>[25]Novembro!$H$22</f>
        <v>19.8</v>
      </c>
      <c r="T29" s="12">
        <f>[25]Novembro!$H$23</f>
        <v>6.48</v>
      </c>
      <c r="U29" s="12">
        <f>[25]Novembro!$H$24</f>
        <v>11.520000000000001</v>
      </c>
      <c r="V29" s="12">
        <f>[25]Novembro!$H$25</f>
        <v>12.96</v>
      </c>
      <c r="W29" s="12">
        <f>[25]Novembro!$H$26</f>
        <v>12.6</v>
      </c>
      <c r="X29" s="12">
        <f>[25]Novembro!$H$27</f>
        <v>11.520000000000001</v>
      </c>
      <c r="Y29" s="12">
        <f>[25]Novembro!$H$28</f>
        <v>11.879999999999999</v>
      </c>
      <c r="Z29" s="12">
        <f>[25]Novembro!$H$29</f>
        <v>6.84</v>
      </c>
      <c r="AA29" s="12">
        <f>[25]Novembro!$H$30</f>
        <v>10.08</v>
      </c>
      <c r="AB29" s="12">
        <f>[25]Novembro!$H$31</f>
        <v>14.76</v>
      </c>
      <c r="AC29" s="12">
        <f>[25]Novembro!$H$32</f>
        <v>17.64</v>
      </c>
      <c r="AD29" s="12">
        <f>[25]Novembro!$H$33</f>
        <v>16.2</v>
      </c>
      <c r="AE29" s="12">
        <f>[25]Novembro!$H$34</f>
        <v>11.520000000000001</v>
      </c>
      <c r="AF29" s="16">
        <f t="shared" si="11"/>
        <v>19.8</v>
      </c>
      <c r="AG29" s="119">
        <f t="shared" si="9"/>
        <v>13.211999999999994</v>
      </c>
    </row>
    <row r="30" spans="1:35" x14ac:dyDescent="0.2">
      <c r="A30" s="59" t="s">
        <v>10</v>
      </c>
      <c r="B30" s="12">
        <f>[26]Novembro!$H$5</f>
        <v>18.720000000000002</v>
      </c>
      <c r="C30" s="12">
        <f>[26]Novembro!$H$6</f>
        <v>14.04</v>
      </c>
      <c r="D30" s="12">
        <f>[26]Novembro!$H$7</f>
        <v>15.120000000000001</v>
      </c>
      <c r="E30" s="12">
        <f>[26]Novembro!$H$8</f>
        <v>22.32</v>
      </c>
      <c r="F30" s="12">
        <f>[26]Novembro!$H$9</f>
        <v>23.040000000000003</v>
      </c>
      <c r="G30" s="12">
        <f>[26]Novembro!$H$10</f>
        <v>14.76</v>
      </c>
      <c r="H30" s="12">
        <f>[26]Novembro!$H$11</f>
        <v>14.04</v>
      </c>
      <c r="I30" s="12">
        <f>[26]Novembro!$H$12</f>
        <v>22.68</v>
      </c>
      <c r="J30" s="12">
        <f>[26]Novembro!$H$13</f>
        <v>18.720000000000002</v>
      </c>
      <c r="K30" s="12">
        <f>[26]Novembro!$H$14</f>
        <v>14.04</v>
      </c>
      <c r="L30" s="12">
        <f>[26]Novembro!$H$15</f>
        <v>12.6</v>
      </c>
      <c r="M30" s="12">
        <f>[26]Novembro!$H$16</f>
        <v>18.36</v>
      </c>
      <c r="N30" s="12">
        <f>[26]Novembro!$H$17</f>
        <v>18</v>
      </c>
      <c r="O30" s="12">
        <f>[26]Novembro!$H$18</f>
        <v>12.24</v>
      </c>
      <c r="P30" s="12">
        <f>[26]Novembro!$H$19</f>
        <v>7.9200000000000008</v>
      </c>
      <c r="Q30" s="12">
        <f>[26]Novembro!$H$20</f>
        <v>12.6</v>
      </c>
      <c r="R30" s="12">
        <f>[26]Novembro!$H$21</f>
        <v>18.720000000000002</v>
      </c>
      <c r="S30" s="12">
        <f>[26]Novembro!$H$22</f>
        <v>29.52</v>
      </c>
      <c r="T30" s="12">
        <f>[26]Novembro!$H$23</f>
        <v>12.6</v>
      </c>
      <c r="U30" s="12">
        <f>[26]Novembro!$H$24</f>
        <v>17.64</v>
      </c>
      <c r="V30" s="12">
        <f>[26]Novembro!$H$25</f>
        <v>16.920000000000002</v>
      </c>
      <c r="W30" s="12">
        <f>[26]Novembro!$H$26</f>
        <v>14.4</v>
      </c>
      <c r="X30" s="12">
        <f>[26]Novembro!$H$27</f>
        <v>15.120000000000001</v>
      </c>
      <c r="Y30" s="12">
        <f>[26]Novembro!$H$28</f>
        <v>16.2</v>
      </c>
      <c r="Z30" s="12">
        <f>[26]Novembro!$H$29</f>
        <v>10.8</v>
      </c>
      <c r="AA30" s="12">
        <f>[26]Novembro!$H$30</f>
        <v>14.76</v>
      </c>
      <c r="AB30" s="12">
        <f>[26]Novembro!$H$31</f>
        <v>21.6</v>
      </c>
      <c r="AC30" s="12">
        <f>[26]Novembro!$H$32</f>
        <v>15.120000000000001</v>
      </c>
      <c r="AD30" s="12">
        <f>[26]Novembro!$H$33</f>
        <v>10.8</v>
      </c>
      <c r="AE30" s="12">
        <f>[26]Novembro!$H$34</f>
        <v>12.6</v>
      </c>
      <c r="AF30" s="16">
        <f t="shared" si="11"/>
        <v>29.52</v>
      </c>
      <c r="AG30" s="119">
        <f t="shared" si="9"/>
        <v>16.200000000000003</v>
      </c>
    </row>
    <row r="31" spans="1:35" x14ac:dyDescent="0.2">
      <c r="A31" s="59" t="s">
        <v>172</v>
      </c>
      <c r="B31" s="12">
        <f>[27]Novembro!$H$5</f>
        <v>24.12</v>
      </c>
      <c r="C31" s="12">
        <f>[27]Novembro!$H$6</f>
        <v>24.12</v>
      </c>
      <c r="D31" s="12">
        <f>[27]Novembro!$H$7</f>
        <v>26.64</v>
      </c>
      <c r="E31" s="12">
        <f>[27]Novembro!$H$8</f>
        <v>36.36</v>
      </c>
      <c r="F31" s="12">
        <f>[27]Novembro!$H$9</f>
        <v>28.8</v>
      </c>
      <c r="G31" s="12">
        <f>[27]Novembro!$H$10</f>
        <v>20.88</v>
      </c>
      <c r="H31" s="12">
        <f>[27]Novembro!$H$11</f>
        <v>21.6</v>
      </c>
      <c r="I31" s="12">
        <f>[27]Novembro!$H$12</f>
        <v>30.6</v>
      </c>
      <c r="J31" s="12">
        <f>[27]Novembro!$H$13</f>
        <v>29.880000000000003</v>
      </c>
      <c r="K31" s="12">
        <f>[27]Novembro!$H$14</f>
        <v>20.88</v>
      </c>
      <c r="L31" s="12">
        <f>[27]Novembro!$H$15</f>
        <v>23.400000000000002</v>
      </c>
      <c r="M31" s="12">
        <f>[27]Novembro!$H$16</f>
        <v>27.36</v>
      </c>
      <c r="N31" s="12">
        <f>[27]Novembro!$H$17</f>
        <v>29.880000000000003</v>
      </c>
      <c r="O31" s="12">
        <f>[27]Novembro!$H$18</f>
        <v>36.72</v>
      </c>
      <c r="P31" s="12">
        <f>[27]Novembro!$H$19</f>
        <v>14.04</v>
      </c>
      <c r="Q31" s="12">
        <f>[27]Novembro!$H$20</f>
        <v>18</v>
      </c>
      <c r="R31" s="12">
        <f>[27]Novembro!$H$21</f>
        <v>32.04</v>
      </c>
      <c r="S31" s="12">
        <f>[27]Novembro!$H$22</f>
        <v>53.28</v>
      </c>
      <c r="T31" s="12">
        <f>[27]Novembro!$H$23</f>
        <v>27.720000000000002</v>
      </c>
      <c r="U31" s="12">
        <f>[27]Novembro!$H$24</f>
        <v>21.96</v>
      </c>
      <c r="V31" s="12">
        <f>[27]Novembro!$H$25</f>
        <v>20.16</v>
      </c>
      <c r="W31" s="12">
        <f>[27]Novembro!$H$26</f>
        <v>20.88</v>
      </c>
      <c r="X31" s="12">
        <f>[27]Novembro!$H$27</f>
        <v>24.840000000000003</v>
      </c>
      <c r="Y31" s="12">
        <f>[27]Novembro!$H$28</f>
        <v>24.48</v>
      </c>
      <c r="Z31" s="12">
        <f>[27]Novembro!$H$29</f>
        <v>22.68</v>
      </c>
      <c r="AA31" s="12">
        <f>[27]Novembro!$H$30</f>
        <v>20.88</v>
      </c>
      <c r="AB31" s="12">
        <f>[27]Novembro!$H$31</f>
        <v>25.56</v>
      </c>
      <c r="AC31" s="12">
        <f>[27]Novembro!$H$32</f>
        <v>26.64</v>
      </c>
      <c r="AD31" s="12">
        <f>[27]Novembro!$H$33</f>
        <v>25.92</v>
      </c>
      <c r="AE31" s="12">
        <f>[27]Novembro!$H$34</f>
        <v>20.16</v>
      </c>
      <c r="AF31" s="16">
        <f t="shared" si="11"/>
        <v>53.28</v>
      </c>
      <c r="AG31" s="119">
        <f t="shared" si="9"/>
        <v>26.015999999999998</v>
      </c>
      <c r="AH31" s="13" t="s">
        <v>47</v>
      </c>
    </row>
    <row r="32" spans="1:35" x14ac:dyDescent="0.2">
      <c r="A32" s="59" t="s">
        <v>11</v>
      </c>
      <c r="B32" s="12">
        <f>[28]Novembro!$H$5</f>
        <v>10.08</v>
      </c>
      <c r="C32" s="12">
        <f>[28]Novembro!$H$6</f>
        <v>7.5600000000000005</v>
      </c>
      <c r="D32" s="12">
        <f>[28]Novembro!$H$7</f>
        <v>14.4</v>
      </c>
      <c r="E32" s="12">
        <f>[28]Novembro!$H$8</f>
        <v>12.24</v>
      </c>
      <c r="F32" s="12">
        <f>[28]Novembro!$H$9</f>
        <v>12.6</v>
      </c>
      <c r="G32" s="12">
        <f>[28]Novembro!$H$10</f>
        <v>12.6</v>
      </c>
      <c r="H32" s="12">
        <f>[28]Novembro!$H$11</f>
        <v>13.32</v>
      </c>
      <c r="I32" s="12">
        <f>[28]Novembro!$H$12</f>
        <v>20.16</v>
      </c>
      <c r="J32" s="12">
        <f>[28]Novembro!$H$13</f>
        <v>18.720000000000002</v>
      </c>
      <c r="K32" s="12">
        <f>[28]Novembro!$H$14</f>
        <v>10.44</v>
      </c>
      <c r="L32" s="12">
        <f>[28]Novembro!$H$15</f>
        <v>7.2</v>
      </c>
      <c r="M32" s="12">
        <f>[28]Novembro!$H$16</f>
        <v>10.08</v>
      </c>
      <c r="N32" s="12">
        <f>[28]Novembro!$H$17</f>
        <v>13.68</v>
      </c>
      <c r="O32" s="12">
        <f>[28]Novembro!$H$18</f>
        <v>13.68</v>
      </c>
      <c r="P32" s="12">
        <f>[28]Novembro!$H$19</f>
        <v>5.7600000000000007</v>
      </c>
      <c r="Q32" s="12">
        <f>[28]Novembro!$H$20</f>
        <v>20.16</v>
      </c>
      <c r="R32" s="12">
        <f>[28]Novembro!$H$21</f>
        <v>8.64</v>
      </c>
      <c r="S32" s="12">
        <f>[28]Novembro!$H$22</f>
        <v>18</v>
      </c>
      <c r="T32" s="12">
        <f>[28]Novembro!$H$23</f>
        <v>11.16</v>
      </c>
      <c r="U32" s="12">
        <f>[28]Novembro!$H$24</f>
        <v>10.8</v>
      </c>
      <c r="V32" s="12">
        <f>[28]Novembro!$H$25</f>
        <v>12.24</v>
      </c>
      <c r="W32" s="12">
        <f>[28]Novembro!$H$26</f>
        <v>9.3600000000000012</v>
      </c>
      <c r="X32" s="12">
        <f>[28]Novembro!$H$27</f>
        <v>19.8</v>
      </c>
      <c r="Y32" s="12">
        <f>[28]Novembro!$H$28</f>
        <v>11.520000000000001</v>
      </c>
      <c r="Z32" s="12">
        <f>[28]Novembro!$H$29</f>
        <v>9.3600000000000012</v>
      </c>
      <c r="AA32" s="12">
        <f>[28]Novembro!$H$30</f>
        <v>14.4</v>
      </c>
      <c r="AB32" s="12">
        <f>[28]Novembro!$H$31</f>
        <v>14.76</v>
      </c>
      <c r="AC32" s="12">
        <f>[28]Novembro!$H$32</f>
        <v>14.4</v>
      </c>
      <c r="AD32" s="12">
        <f>[28]Novembro!$H$33</f>
        <v>9</v>
      </c>
      <c r="AE32" s="12">
        <f>[28]Novembro!$H$34</f>
        <v>19.8</v>
      </c>
      <c r="AF32" s="16">
        <f t="shared" si="11"/>
        <v>20.16</v>
      </c>
      <c r="AG32" s="119">
        <f t="shared" si="9"/>
        <v>12.863999999999999</v>
      </c>
    </row>
    <row r="33" spans="1:34" s="5" customFormat="1" x14ac:dyDescent="0.2">
      <c r="A33" s="59" t="s">
        <v>12</v>
      </c>
      <c r="B33" s="12">
        <f>[29]Novembro!$H$5</f>
        <v>6.48</v>
      </c>
      <c r="C33" s="12">
        <f>[29]Novembro!$H$6</f>
        <v>8.64</v>
      </c>
      <c r="D33" s="12">
        <f>[29]Novembro!$H$7</f>
        <v>10.8</v>
      </c>
      <c r="E33" s="12">
        <f>[29]Novembro!$H$8</f>
        <v>10.8</v>
      </c>
      <c r="F33" s="12">
        <f>[29]Novembro!$H$9</f>
        <v>9.7200000000000006</v>
      </c>
      <c r="G33" s="12">
        <f>[29]Novembro!$H$10</f>
        <v>8.2799999999999994</v>
      </c>
      <c r="H33" s="12">
        <f>[29]Novembro!$H$11</f>
        <v>10.08</v>
      </c>
      <c r="I33" s="12">
        <f>[29]Novembro!$H$12</f>
        <v>9</v>
      </c>
      <c r="J33" s="12">
        <f>[29]Novembro!$H$13</f>
        <v>6.48</v>
      </c>
      <c r="K33" s="12">
        <f>[29]Novembro!$H$14</f>
        <v>9.3600000000000012</v>
      </c>
      <c r="L33" s="12">
        <f>[29]Novembro!$H$15</f>
        <v>10.44</v>
      </c>
      <c r="M33" s="12">
        <f>[29]Novembro!$H$16</f>
        <v>11.16</v>
      </c>
      <c r="N33" s="12">
        <f>[29]Novembro!$H$17</f>
        <v>12.6</v>
      </c>
      <c r="O33" s="12">
        <f>[29]Novembro!$H$18</f>
        <v>11.879999999999999</v>
      </c>
      <c r="P33" s="12">
        <f>[29]Novembro!$H$19</f>
        <v>8.2799999999999994</v>
      </c>
      <c r="Q33" s="12">
        <f>[29]Novembro!$H$20</f>
        <v>19.440000000000001</v>
      </c>
      <c r="R33" s="12">
        <f>[29]Novembro!$H$21</f>
        <v>12.6</v>
      </c>
      <c r="S33" s="12">
        <f>[29]Novembro!$H$22</f>
        <v>21.96</v>
      </c>
      <c r="T33" s="12">
        <f>[29]Novembro!$H$23</f>
        <v>7.5600000000000005</v>
      </c>
      <c r="U33" s="12">
        <f>[29]Novembro!$H$24</f>
        <v>6.84</v>
      </c>
      <c r="V33" s="12">
        <f>[29]Novembro!$H$25</f>
        <v>5.4</v>
      </c>
      <c r="W33" s="12">
        <f>[29]Novembro!$H$26</f>
        <v>12.24</v>
      </c>
      <c r="X33" s="12">
        <f>[29]Novembro!$H$27</f>
        <v>10.44</v>
      </c>
      <c r="Y33" s="12">
        <f>[29]Novembro!$H$28</f>
        <v>6.48</v>
      </c>
      <c r="Z33" s="12">
        <f>[29]Novembro!$H$29</f>
        <v>9</v>
      </c>
      <c r="AA33" s="12">
        <f>[29]Novembro!$H$30</f>
        <v>6.84</v>
      </c>
      <c r="AB33" s="12">
        <f>[29]Novembro!$H$31</f>
        <v>12.96</v>
      </c>
      <c r="AC33" s="12">
        <f>[29]Novembro!$H$32</f>
        <v>11.16</v>
      </c>
      <c r="AD33" s="12">
        <f>[29]Novembro!$H$33</f>
        <v>5.04</v>
      </c>
      <c r="AE33" s="12">
        <f>[29]Novembro!$H$34</f>
        <v>4.32</v>
      </c>
      <c r="AF33" s="16">
        <f t="shared" si="11"/>
        <v>21.96</v>
      </c>
      <c r="AG33" s="119">
        <f t="shared" si="9"/>
        <v>9.8760000000000012</v>
      </c>
    </row>
    <row r="34" spans="1:34" x14ac:dyDescent="0.2">
      <c r="A34" s="59" t="s">
        <v>13</v>
      </c>
      <c r="B34" s="12">
        <f>[30]Novembro!$H$5</f>
        <v>21.6</v>
      </c>
      <c r="C34" s="12">
        <f>[30]Novembro!$H$6</f>
        <v>18.720000000000002</v>
      </c>
      <c r="D34" s="12">
        <f>[30]Novembro!$H$7</f>
        <v>16.920000000000002</v>
      </c>
      <c r="E34" s="12">
        <f>[30]Novembro!$H$8</f>
        <v>18.36</v>
      </c>
      <c r="F34" s="12">
        <f>[30]Novembro!$H$9</f>
        <v>15.840000000000002</v>
      </c>
      <c r="G34" s="12">
        <f>[30]Novembro!$H$10</f>
        <v>12.96</v>
      </c>
      <c r="H34" s="12">
        <f>[30]Novembro!$H$11</f>
        <v>18.36</v>
      </c>
      <c r="I34" s="12">
        <f>[30]Novembro!$H$12</f>
        <v>14.76</v>
      </c>
      <c r="J34" s="12">
        <f>[30]Novembro!$H$13</f>
        <v>13.32</v>
      </c>
      <c r="K34" s="12">
        <f>[30]Novembro!$H$14</f>
        <v>13.68</v>
      </c>
      <c r="L34" s="12">
        <f>[30]Novembro!$H$15</f>
        <v>19.079999999999998</v>
      </c>
      <c r="M34" s="12">
        <f>[30]Novembro!$H$16</f>
        <v>16.2</v>
      </c>
      <c r="N34" s="12">
        <f>[30]Novembro!$H$17</f>
        <v>16.2</v>
      </c>
      <c r="O34" s="12">
        <f>[30]Novembro!$H$18</f>
        <v>18.720000000000002</v>
      </c>
      <c r="P34" s="12">
        <f>[30]Novembro!$H$19</f>
        <v>12.24</v>
      </c>
      <c r="Q34" s="12">
        <f>[30]Novembro!$H$20</f>
        <v>21.6</v>
      </c>
      <c r="R34" s="12">
        <f>[30]Novembro!$H$21</f>
        <v>19.079999999999998</v>
      </c>
      <c r="S34" s="12">
        <f>[30]Novembro!$H$22</f>
        <v>29.52</v>
      </c>
      <c r="T34" s="12">
        <f>[30]Novembro!$H$23</f>
        <v>23.759999999999998</v>
      </c>
      <c r="U34" s="12">
        <f>[30]Novembro!$H$24</f>
        <v>8.2799999999999994</v>
      </c>
      <c r="V34" s="12">
        <f>[30]Novembro!$H$25</f>
        <v>13.32</v>
      </c>
      <c r="W34" s="12">
        <f>[30]Novembro!$H$26</f>
        <v>20.88</v>
      </c>
      <c r="X34" s="12">
        <f>[30]Novembro!$H$27</f>
        <v>16.920000000000002</v>
      </c>
      <c r="Y34" s="12">
        <f>[30]Novembro!$H$28</f>
        <v>11.16</v>
      </c>
      <c r="Z34" s="12">
        <f>[30]Novembro!$H$29</f>
        <v>16.920000000000002</v>
      </c>
      <c r="AA34" s="12">
        <f>[30]Novembro!$H$30</f>
        <v>8.64</v>
      </c>
      <c r="AB34" s="12">
        <f>[30]Novembro!$H$31</f>
        <v>17.64</v>
      </c>
      <c r="AC34" s="12">
        <f>[30]Novembro!$H$32</f>
        <v>20.52</v>
      </c>
      <c r="AD34" s="12">
        <f>[30]Novembro!$H$33</f>
        <v>12.6</v>
      </c>
      <c r="AE34" s="12">
        <f>[30]Novembro!$H$34</f>
        <v>20.52</v>
      </c>
      <c r="AF34" s="16">
        <f t="shared" si="11"/>
        <v>29.52</v>
      </c>
      <c r="AG34" s="119">
        <f t="shared" si="9"/>
        <v>16.943999999999999</v>
      </c>
      <c r="AH34" s="13" t="s">
        <v>47</v>
      </c>
    </row>
    <row r="35" spans="1:34" x14ac:dyDescent="0.2">
      <c r="A35" s="59" t="s">
        <v>173</v>
      </c>
      <c r="B35" s="12">
        <f>[31]Novembro!$H$5</f>
        <v>21.96</v>
      </c>
      <c r="C35" s="12">
        <f>[31]Novembro!$H$6</f>
        <v>11.879999999999999</v>
      </c>
      <c r="D35" s="12">
        <f>[31]Novembro!$H$7</f>
        <v>15.48</v>
      </c>
      <c r="E35" s="12">
        <f>[31]Novembro!$H$8</f>
        <v>18</v>
      </c>
      <c r="F35" s="12">
        <f>[31]Novembro!$H$9</f>
        <v>13.68</v>
      </c>
      <c r="G35" s="12">
        <f>[31]Novembro!$H$10</f>
        <v>13.68</v>
      </c>
      <c r="H35" s="12">
        <f>[31]Novembro!$H$11</f>
        <v>11.16</v>
      </c>
      <c r="I35" s="12">
        <f>[31]Novembro!$H$12</f>
        <v>22.68</v>
      </c>
      <c r="J35" s="12">
        <f>[31]Novembro!$H$13</f>
        <v>14.76</v>
      </c>
      <c r="K35" s="12">
        <f>[31]Novembro!$H$14</f>
        <v>10.8</v>
      </c>
      <c r="L35" s="12">
        <f>[31]Novembro!$H$15</f>
        <v>15.48</v>
      </c>
      <c r="M35" s="12">
        <f>[31]Novembro!$H$16</f>
        <v>15.840000000000002</v>
      </c>
      <c r="N35" s="12">
        <f>[31]Novembro!$H$17</f>
        <v>19.440000000000001</v>
      </c>
      <c r="O35" s="12">
        <f>[31]Novembro!$H$18</f>
        <v>17.28</v>
      </c>
      <c r="P35" s="12">
        <f>[31]Novembro!$H$19</f>
        <v>11.16</v>
      </c>
      <c r="Q35" s="12">
        <f>[31]Novembro!$H$20</f>
        <v>14.4</v>
      </c>
      <c r="R35" s="12">
        <f>[31]Novembro!$H$21</f>
        <v>18</v>
      </c>
      <c r="S35" s="12">
        <f>[31]Novembro!$H$22</f>
        <v>24.12</v>
      </c>
      <c r="T35" s="12">
        <f>[31]Novembro!$H$23</f>
        <v>10.8</v>
      </c>
      <c r="U35" s="12">
        <f>[31]Novembro!$H$24</f>
        <v>14.04</v>
      </c>
      <c r="V35" s="12">
        <f>[31]Novembro!$H$25</f>
        <v>13.68</v>
      </c>
      <c r="W35" s="12">
        <f>[31]Novembro!$H$26</f>
        <v>15.48</v>
      </c>
      <c r="X35" s="12">
        <f>[31]Novembro!$H$27</f>
        <v>11.879999999999999</v>
      </c>
      <c r="Y35" s="12">
        <f>[31]Novembro!$H$28</f>
        <v>12.24</v>
      </c>
      <c r="Z35" s="12">
        <f>[31]Novembro!$H$29</f>
        <v>10.44</v>
      </c>
      <c r="AA35" s="12">
        <f>[31]Novembro!$H$30</f>
        <v>17.28</v>
      </c>
      <c r="AB35" s="12">
        <f>[31]Novembro!$H$31</f>
        <v>20.52</v>
      </c>
      <c r="AC35" s="12">
        <f>[31]Novembro!$H$32</f>
        <v>16.559999999999999</v>
      </c>
      <c r="AD35" s="12">
        <f>[31]Novembro!$H$33</f>
        <v>13.32</v>
      </c>
      <c r="AE35" s="12">
        <f>[31]Novembro!$H$34</f>
        <v>10.44</v>
      </c>
      <c r="AF35" s="16">
        <f t="shared" si="11"/>
        <v>24.12</v>
      </c>
      <c r="AG35" s="119">
        <f t="shared" si="9"/>
        <v>15.216000000000003</v>
      </c>
    </row>
    <row r="36" spans="1:34" x14ac:dyDescent="0.2">
      <c r="A36" s="59" t="s">
        <v>144</v>
      </c>
      <c r="B36" s="12">
        <f>[32]Novembro!$H$5</f>
        <v>23.400000000000002</v>
      </c>
      <c r="C36" s="12">
        <f>[32]Novembro!$H$6</f>
        <v>0</v>
      </c>
      <c r="D36" s="12">
        <f>[32]Novembro!$H$7</f>
        <v>0</v>
      </c>
      <c r="E36" s="12">
        <f>[32]Novembro!$H$8</f>
        <v>0</v>
      </c>
      <c r="F36" s="12">
        <f>[32]Novembro!$H$9</f>
        <v>0</v>
      </c>
      <c r="G36" s="12">
        <f>[32]Novembro!$H$10</f>
        <v>0</v>
      </c>
      <c r="H36" s="12">
        <f>[32]Novembro!$H$11</f>
        <v>0</v>
      </c>
      <c r="I36" s="12">
        <f>[32]Novembro!$H$12</f>
        <v>0</v>
      </c>
      <c r="J36" s="12">
        <f>[32]Novembro!$H$13</f>
        <v>0</v>
      </c>
      <c r="K36" s="12">
        <f>[32]Novembro!$H$14</f>
        <v>0</v>
      </c>
      <c r="L36" s="12">
        <f>[32]Novembro!$H$15</f>
        <v>0</v>
      </c>
      <c r="M36" s="12">
        <f>[32]Novembro!$H$16</f>
        <v>0</v>
      </c>
      <c r="N36" s="12">
        <f>[32]Novembro!$H$17</f>
        <v>0</v>
      </c>
      <c r="O36" s="12">
        <f>[32]Novembro!$H$18</f>
        <v>0</v>
      </c>
      <c r="P36" s="12">
        <f>[32]Novembro!$H$19</f>
        <v>0</v>
      </c>
      <c r="Q36" s="12">
        <f>[32]Novembro!$H$20</f>
        <v>0</v>
      </c>
      <c r="R36" s="12">
        <f>[32]Novembro!$H$21</f>
        <v>0</v>
      </c>
      <c r="S36" s="12">
        <f>[32]Novembro!$H$22</f>
        <v>0</v>
      </c>
      <c r="T36" s="12">
        <f>[32]Novembro!$H$23</f>
        <v>0</v>
      </c>
      <c r="U36" s="12">
        <f>[32]Novembro!$H$24</f>
        <v>0</v>
      </c>
      <c r="V36" s="12">
        <f>[32]Novembro!$H$25</f>
        <v>0</v>
      </c>
      <c r="W36" s="12">
        <f>[32]Novembro!$H$26</f>
        <v>0</v>
      </c>
      <c r="X36" s="12">
        <f>[32]Novembro!$H$27</f>
        <v>0</v>
      </c>
      <c r="Y36" s="12">
        <f>[32]Novembro!$H$28</f>
        <v>0</v>
      </c>
      <c r="Z36" s="12">
        <f>[32]Novembro!$H$29</f>
        <v>0</v>
      </c>
      <c r="AA36" s="12">
        <f>[32]Novembro!$H$30</f>
        <v>0</v>
      </c>
      <c r="AB36" s="12">
        <f>[32]Novembro!$H$31</f>
        <v>0</v>
      </c>
      <c r="AC36" s="12">
        <f>[32]Novembro!$H$32</f>
        <v>10.08</v>
      </c>
      <c r="AD36" s="12">
        <f>[32]Novembro!$H$33</f>
        <v>23.400000000000002</v>
      </c>
      <c r="AE36" s="12">
        <f>[32]Novembro!$H$34</f>
        <v>17.64</v>
      </c>
      <c r="AF36" s="16">
        <f t="shared" si="11"/>
        <v>23.400000000000002</v>
      </c>
      <c r="AG36" s="119">
        <f t="shared" si="9"/>
        <v>2.4840000000000004</v>
      </c>
    </row>
    <row r="37" spans="1:34" x14ac:dyDescent="0.2">
      <c r="A37" s="59" t="s">
        <v>14</v>
      </c>
      <c r="B37" s="12">
        <f>[33]Novembro!$H$5</f>
        <v>25.56</v>
      </c>
      <c r="C37" s="12">
        <f>[33]Novembro!$H$6</f>
        <v>9</v>
      </c>
      <c r="D37" s="12">
        <f>[33]Novembro!$H$7</f>
        <v>15.48</v>
      </c>
      <c r="E37" s="12">
        <f>[33]Novembro!$H$8</f>
        <v>16.2</v>
      </c>
      <c r="F37" s="12">
        <f>[33]Novembro!$H$9</f>
        <v>12.24</v>
      </c>
      <c r="G37" s="12">
        <f>[33]Novembro!$H$10</f>
        <v>18.720000000000002</v>
      </c>
      <c r="H37" s="12">
        <f>[33]Novembro!$H$11</f>
        <v>24.48</v>
      </c>
      <c r="I37" s="12">
        <f>[33]Novembro!$H$12</f>
        <v>26.28</v>
      </c>
      <c r="J37" s="12">
        <f>[33]Novembro!$H$13</f>
        <v>23.400000000000002</v>
      </c>
      <c r="K37" s="12">
        <f>[33]Novembro!$H$14</f>
        <v>15.48</v>
      </c>
      <c r="L37" s="12">
        <f>[33]Novembro!$H$15</f>
        <v>20.88</v>
      </c>
      <c r="M37" s="12">
        <f>[33]Novembro!$H$16</f>
        <v>12.24</v>
      </c>
      <c r="N37" s="12">
        <f>[33]Novembro!$H$17</f>
        <v>18.720000000000002</v>
      </c>
      <c r="O37" s="12">
        <f>[33]Novembro!$H$18</f>
        <v>20.16</v>
      </c>
      <c r="P37" s="12">
        <f>[33]Novembro!$H$19</f>
        <v>6.48</v>
      </c>
      <c r="Q37" s="12">
        <f>[33]Novembro!$H$20</f>
        <v>16.920000000000002</v>
      </c>
      <c r="R37" s="12">
        <f>[33]Novembro!$H$21</f>
        <v>14.04</v>
      </c>
      <c r="S37" s="12">
        <f>[33]Novembro!$H$22</f>
        <v>23.040000000000003</v>
      </c>
      <c r="T37" s="12">
        <f>[33]Novembro!$H$23</f>
        <v>14.04</v>
      </c>
      <c r="U37" s="12">
        <f>[33]Novembro!$H$24</f>
        <v>10.8</v>
      </c>
      <c r="V37" s="12">
        <f>[33]Novembro!$H$25</f>
        <v>13.68</v>
      </c>
      <c r="W37" s="12">
        <f>[33]Novembro!$H$26</f>
        <v>15.840000000000002</v>
      </c>
      <c r="X37" s="12">
        <f>[33]Novembro!$H$27</f>
        <v>15.840000000000002</v>
      </c>
      <c r="Y37" s="12">
        <f>[33]Novembro!$H$28</f>
        <v>17.28</v>
      </c>
      <c r="Z37" s="12">
        <f>[33]Novembro!$H$29</f>
        <v>7.5600000000000005</v>
      </c>
      <c r="AA37" s="12">
        <f>[33]Novembro!$H$30</f>
        <v>15.120000000000001</v>
      </c>
      <c r="AB37" s="12">
        <f>[33]Novembro!$H$31</f>
        <v>12.24</v>
      </c>
      <c r="AC37" s="12">
        <f>[33]Novembro!$H$32</f>
        <v>18.36</v>
      </c>
      <c r="AD37" s="12">
        <f>[33]Novembro!$H$33</f>
        <v>8.2799999999999994</v>
      </c>
      <c r="AE37" s="12">
        <f>[33]Novembro!$H$34</f>
        <v>28.08</v>
      </c>
      <c r="AF37" s="16">
        <f t="shared" si="11"/>
        <v>28.08</v>
      </c>
      <c r="AG37" s="119">
        <f t="shared" si="9"/>
        <v>16.548000000000002</v>
      </c>
    </row>
    <row r="38" spans="1:34" x14ac:dyDescent="0.2">
      <c r="A38" s="59" t="s">
        <v>174</v>
      </c>
      <c r="B38" s="12">
        <f>[34]Novembro!$H$5</f>
        <v>13.32</v>
      </c>
      <c r="C38" s="12">
        <f>[34]Novembro!$H$6</f>
        <v>17.64</v>
      </c>
      <c r="D38" s="12">
        <f>[34]Novembro!$H$7</f>
        <v>17.64</v>
      </c>
      <c r="E38" s="12">
        <f>[34]Novembro!$H$8</f>
        <v>8.2799999999999994</v>
      </c>
      <c r="F38" s="12">
        <f>[34]Novembro!$H$9</f>
        <v>13.68</v>
      </c>
      <c r="G38" s="12">
        <f>[34]Novembro!$H$10</f>
        <v>17.64</v>
      </c>
      <c r="H38" s="12">
        <f>[34]Novembro!$H$11</f>
        <v>21.6</v>
      </c>
      <c r="I38" s="12">
        <f>[34]Novembro!$H$12</f>
        <v>15.840000000000002</v>
      </c>
      <c r="J38" s="12">
        <f>[34]Novembro!$H$13</f>
        <v>14.4</v>
      </c>
      <c r="K38" s="12">
        <f>[34]Novembro!$H$14</f>
        <v>14.04</v>
      </c>
      <c r="L38" s="12">
        <f>[34]Novembro!$H$15</f>
        <v>12.96</v>
      </c>
      <c r="M38" s="12">
        <f>[34]Novembro!$H$16</f>
        <v>10.44</v>
      </c>
      <c r="N38" s="12">
        <f>[34]Novembro!$H$17</f>
        <v>15.48</v>
      </c>
      <c r="O38" s="12">
        <f>[34]Novembro!$H$18</f>
        <v>19.8</v>
      </c>
      <c r="P38" s="12">
        <f>[34]Novembro!$H$19</f>
        <v>14.04</v>
      </c>
      <c r="Q38" s="12">
        <f>[34]Novembro!$H$20</f>
        <v>7.5600000000000005</v>
      </c>
      <c r="R38" s="12">
        <f>[34]Novembro!$H$21</f>
        <v>18.36</v>
      </c>
      <c r="S38" s="12">
        <f>[34]Novembro!$H$22</f>
        <v>20.16</v>
      </c>
      <c r="T38" s="12">
        <f>[34]Novembro!$H$23</f>
        <v>16.2</v>
      </c>
      <c r="U38" s="12">
        <f>[34]Novembro!$H$24</f>
        <v>15.840000000000002</v>
      </c>
      <c r="V38" s="12">
        <f>[34]Novembro!$H$25</f>
        <v>18</v>
      </c>
      <c r="W38" s="12">
        <f>[34]Novembro!$H$26</f>
        <v>16.559999999999999</v>
      </c>
      <c r="X38" s="12">
        <f>[34]Novembro!$H$27</f>
        <v>16.2</v>
      </c>
      <c r="Y38" s="12">
        <f>[34]Novembro!$H$28</f>
        <v>11.520000000000001</v>
      </c>
      <c r="Z38" s="12">
        <f>[34]Novembro!$H$29</f>
        <v>6.84</v>
      </c>
      <c r="AA38" s="12">
        <f>[34]Novembro!$H$30</f>
        <v>11.879999999999999</v>
      </c>
      <c r="AB38" s="12">
        <f>[34]Novembro!$H$31</f>
        <v>9.3600000000000012</v>
      </c>
      <c r="AC38" s="12">
        <f>[34]Novembro!$H$32</f>
        <v>12.24</v>
      </c>
      <c r="AD38" s="12">
        <f>[34]Novembro!$H$33</f>
        <v>13.68</v>
      </c>
      <c r="AE38" s="12">
        <f>[34]Novembro!$H$34</f>
        <v>16.920000000000002</v>
      </c>
      <c r="AF38" s="16">
        <f t="shared" si="11"/>
        <v>21.6</v>
      </c>
      <c r="AG38" s="119">
        <f t="shared" si="9"/>
        <v>14.604000000000001</v>
      </c>
      <c r="AH38" s="13" t="s">
        <v>47</v>
      </c>
    </row>
    <row r="39" spans="1:34" x14ac:dyDescent="0.2">
      <c r="A39" s="59" t="s">
        <v>15</v>
      </c>
      <c r="B39" s="12">
        <f>[35]Novembro!$H$5</f>
        <v>23.400000000000002</v>
      </c>
      <c r="C39" s="12">
        <f>[35]Novembro!$H$6</f>
        <v>18.36</v>
      </c>
      <c r="D39" s="12">
        <f>[35]Novembro!$H$7</f>
        <v>18.720000000000002</v>
      </c>
      <c r="E39" s="12">
        <f>[35]Novembro!$H$8</f>
        <v>21.6</v>
      </c>
      <c r="F39" s="12">
        <f>[35]Novembro!$H$9</f>
        <v>19.440000000000001</v>
      </c>
      <c r="G39" s="12">
        <f>[35]Novembro!$H$10</f>
        <v>21.240000000000002</v>
      </c>
      <c r="H39" s="12">
        <f>[35]Novembro!$H$11</f>
        <v>14.04</v>
      </c>
      <c r="I39" s="12">
        <f>[35]Novembro!$H$12</f>
        <v>21.96</v>
      </c>
      <c r="J39" s="12">
        <f>[35]Novembro!$H$13</f>
        <v>26.28</v>
      </c>
      <c r="K39" s="12">
        <f>[35]Novembro!$H$14</f>
        <v>23.040000000000003</v>
      </c>
      <c r="L39" s="12">
        <f>[35]Novembro!$H$15</f>
        <v>19.079999999999998</v>
      </c>
      <c r="M39" s="12">
        <f>[35]Novembro!$H$16</f>
        <v>14.76</v>
      </c>
      <c r="N39" s="12">
        <f>[35]Novembro!$H$17</f>
        <v>17.28</v>
      </c>
      <c r="O39" s="12">
        <f>[35]Novembro!$H$18</f>
        <v>18</v>
      </c>
      <c r="P39" s="12">
        <f>[35]Novembro!$H$19</f>
        <v>7.9200000000000008</v>
      </c>
      <c r="Q39" s="12">
        <f>[35]Novembro!$H$20</f>
        <v>11.16</v>
      </c>
      <c r="R39" s="12">
        <f>[35]Novembro!$H$21</f>
        <v>21.240000000000002</v>
      </c>
      <c r="S39" s="12">
        <f>[35]Novembro!$H$22</f>
        <v>24.12</v>
      </c>
      <c r="T39" s="12">
        <f>[35]Novembro!$H$23</f>
        <v>12.6</v>
      </c>
      <c r="U39" s="12">
        <f>[35]Novembro!$H$24</f>
        <v>21.240000000000002</v>
      </c>
      <c r="V39" s="12">
        <f>[35]Novembro!$H$25</f>
        <v>19.079999999999998</v>
      </c>
      <c r="W39" s="12">
        <f>[35]Novembro!$H$26</f>
        <v>19.440000000000001</v>
      </c>
      <c r="X39" s="12">
        <f>[35]Novembro!$H$27</f>
        <v>23.759999999999998</v>
      </c>
      <c r="Y39" s="12">
        <f>[35]Novembro!$H$28</f>
        <v>19.8</v>
      </c>
      <c r="Z39" s="12">
        <f>[35]Novembro!$H$29</f>
        <v>9.7200000000000006</v>
      </c>
      <c r="AA39" s="12">
        <f>[35]Novembro!$H$30</f>
        <v>16.2</v>
      </c>
      <c r="AB39" s="12">
        <f>[35]Novembro!$H$31</f>
        <v>23.040000000000003</v>
      </c>
      <c r="AC39" s="12">
        <f>[35]Novembro!$H$32</f>
        <v>18</v>
      </c>
      <c r="AD39" s="12">
        <f>[35]Novembro!$H$33</f>
        <v>11.520000000000001</v>
      </c>
      <c r="AE39" s="12">
        <f>[35]Novembro!$H$34</f>
        <v>13.68</v>
      </c>
      <c r="AF39" s="16">
        <f t="shared" si="11"/>
        <v>26.28</v>
      </c>
      <c r="AG39" s="119">
        <f t="shared" si="9"/>
        <v>18.324000000000005</v>
      </c>
      <c r="AH39" s="13" t="s">
        <v>47</v>
      </c>
    </row>
    <row r="40" spans="1:34" x14ac:dyDescent="0.2">
      <c r="A40" s="59" t="s">
        <v>16</v>
      </c>
      <c r="B40" s="12">
        <f>[36]Novembro!$H$5</f>
        <v>11.879999999999999</v>
      </c>
      <c r="C40" s="12">
        <f>[36]Novembro!$H$6</f>
        <v>11.879999999999999</v>
      </c>
      <c r="D40" s="12">
        <f>[36]Novembro!$H$7</f>
        <v>13.68</v>
      </c>
      <c r="E40" s="12">
        <f>[36]Novembro!$H$8</f>
        <v>30.6</v>
      </c>
      <c r="F40" s="12">
        <f>[36]Novembro!$H$9</f>
        <v>8.64</v>
      </c>
      <c r="G40" s="12">
        <f>[36]Novembro!$H$10</f>
        <v>8.64</v>
      </c>
      <c r="H40" s="12">
        <f>[36]Novembro!$H$11</f>
        <v>14.76</v>
      </c>
      <c r="I40" s="12">
        <f>[36]Novembro!$H$12</f>
        <v>14.04</v>
      </c>
      <c r="J40" s="12">
        <f>[36]Novembro!$H$13</f>
        <v>8.64</v>
      </c>
      <c r="K40" s="12">
        <f>[36]Novembro!$H$14</f>
        <v>9</v>
      </c>
      <c r="L40" s="12">
        <f>[36]Novembro!$H$15</f>
        <v>12.6</v>
      </c>
      <c r="M40" s="12">
        <f>[36]Novembro!$H$16</f>
        <v>13.68</v>
      </c>
      <c r="N40" s="12">
        <f>[36]Novembro!$H$17</f>
        <v>12.6</v>
      </c>
      <c r="O40" s="12">
        <f>[36]Novembro!$H$18</f>
        <v>11.879999999999999</v>
      </c>
      <c r="P40" s="12">
        <f>[36]Novembro!$H$19</f>
        <v>12.6</v>
      </c>
      <c r="Q40" s="12">
        <f>[36]Novembro!$H$20</f>
        <v>5.7600000000000007</v>
      </c>
      <c r="R40" s="12">
        <f>[36]Novembro!$H$21</f>
        <v>14.4</v>
      </c>
      <c r="S40" s="12">
        <f>[36]Novembro!$H$22</f>
        <v>29.880000000000003</v>
      </c>
      <c r="T40" s="12">
        <f>[36]Novembro!$H$23</f>
        <v>12.96</v>
      </c>
      <c r="U40" s="12">
        <f>[36]Novembro!$H$24</f>
        <v>7.9200000000000008</v>
      </c>
      <c r="V40" s="12">
        <f>[36]Novembro!$H$25</f>
        <v>9.3600000000000012</v>
      </c>
      <c r="W40" s="12">
        <f>[36]Novembro!$H$26</f>
        <v>12.96</v>
      </c>
      <c r="X40" s="12">
        <f>[36]Novembro!$H$27</f>
        <v>10.8</v>
      </c>
      <c r="Y40" s="12">
        <f>[36]Novembro!$H$28</f>
        <v>15.48</v>
      </c>
      <c r="Z40" s="12">
        <f>[36]Novembro!$H$29</f>
        <v>16.559999999999999</v>
      </c>
      <c r="AA40" s="12">
        <f>[36]Novembro!$H$30</f>
        <v>9.3600000000000012</v>
      </c>
      <c r="AB40" s="12">
        <f>[36]Novembro!$H$31</f>
        <v>12.6</v>
      </c>
      <c r="AC40" s="12">
        <f>[36]Novembro!$H$32</f>
        <v>19.079999999999998</v>
      </c>
      <c r="AD40" s="12">
        <f>[36]Novembro!$H$33</f>
        <v>11.879999999999999</v>
      </c>
      <c r="AE40" s="12">
        <f>[36]Novembro!$H$34</f>
        <v>8.2799999999999994</v>
      </c>
      <c r="AF40" s="16">
        <f t="shared" si="11"/>
        <v>30.6</v>
      </c>
      <c r="AG40" s="119">
        <f t="shared" si="9"/>
        <v>13.08</v>
      </c>
    </row>
    <row r="41" spans="1:34" x14ac:dyDescent="0.2">
      <c r="A41" s="59" t="s">
        <v>175</v>
      </c>
      <c r="B41" s="12">
        <f>[37]Novembro!$H$5</f>
        <v>26.28</v>
      </c>
      <c r="C41" s="12">
        <f>[37]Novembro!$H$6</f>
        <v>11.520000000000001</v>
      </c>
      <c r="D41" s="12">
        <f>[37]Novembro!$H$7</f>
        <v>15.840000000000002</v>
      </c>
      <c r="E41" s="12">
        <f>[37]Novembro!$H$8</f>
        <v>18.36</v>
      </c>
      <c r="F41" s="12">
        <f>[37]Novembro!$H$9</f>
        <v>16.2</v>
      </c>
      <c r="G41" s="12">
        <f>[37]Novembro!$H$10</f>
        <v>13.68</v>
      </c>
      <c r="H41" s="12">
        <f>[37]Novembro!$H$11</f>
        <v>22.32</v>
      </c>
      <c r="I41" s="12">
        <f>[37]Novembro!$H$12</f>
        <v>21.96</v>
      </c>
      <c r="J41" s="12">
        <f>[37]Novembro!$H$13</f>
        <v>20.52</v>
      </c>
      <c r="K41" s="12">
        <f>[37]Novembro!$H$14</f>
        <v>10.8</v>
      </c>
      <c r="L41" s="12">
        <f>[37]Novembro!$H$15</f>
        <v>14.04</v>
      </c>
      <c r="M41" s="12">
        <f>[37]Novembro!$H$16</f>
        <v>15.840000000000002</v>
      </c>
      <c r="N41" s="12">
        <f>[37]Novembro!$H$17</f>
        <v>18</v>
      </c>
      <c r="O41" s="12">
        <f>[37]Novembro!$H$18</f>
        <v>20.16</v>
      </c>
      <c r="P41" s="12">
        <f>[37]Novembro!$H$19</f>
        <v>14.76</v>
      </c>
      <c r="Q41" s="12">
        <f>[37]Novembro!$H$20</f>
        <v>17.64</v>
      </c>
      <c r="R41" s="12">
        <f>[37]Novembro!$H$21</f>
        <v>17.28</v>
      </c>
      <c r="S41" s="12">
        <f>[37]Novembro!$H$22</f>
        <v>29.880000000000003</v>
      </c>
      <c r="T41" s="12">
        <f>[37]Novembro!$H$23</f>
        <v>14.76</v>
      </c>
      <c r="U41" s="12">
        <f>[37]Novembro!$H$24</f>
        <v>11.16</v>
      </c>
      <c r="V41" s="12">
        <f>[37]Novembro!$H$25</f>
        <v>15.48</v>
      </c>
      <c r="W41" s="12">
        <f>[37]Novembro!$H$26</f>
        <v>21.240000000000002</v>
      </c>
      <c r="X41" s="12">
        <f>[37]Novembro!$H$27</f>
        <v>21.240000000000002</v>
      </c>
      <c r="Y41" s="12">
        <f>[37]Novembro!$H$28</f>
        <v>16.559999999999999</v>
      </c>
      <c r="Z41" s="12">
        <f>[37]Novembro!$H$29</f>
        <v>12.96</v>
      </c>
      <c r="AA41" s="12">
        <f>[37]Novembro!$H$30</f>
        <v>15.840000000000002</v>
      </c>
      <c r="AB41" s="12">
        <f>[37]Novembro!$H$31</f>
        <v>18</v>
      </c>
      <c r="AC41" s="12">
        <f>[37]Novembro!$H$32</f>
        <v>25.56</v>
      </c>
      <c r="AD41" s="12">
        <f>[37]Novembro!$H$33</f>
        <v>18</v>
      </c>
      <c r="AE41" s="12">
        <f>[37]Novembro!$H$34</f>
        <v>15.120000000000001</v>
      </c>
      <c r="AF41" s="16">
        <f t="shared" si="11"/>
        <v>29.880000000000003</v>
      </c>
      <c r="AG41" s="119">
        <f t="shared" si="9"/>
        <v>17.700000000000003</v>
      </c>
      <c r="AH41" s="13" t="s">
        <v>47</v>
      </c>
    </row>
    <row r="42" spans="1:34" x14ac:dyDescent="0.2">
      <c r="A42" s="59" t="s">
        <v>17</v>
      </c>
      <c r="B42" s="12">
        <f>[38]Novembro!$H$5</f>
        <v>21.240000000000002</v>
      </c>
      <c r="C42" s="12">
        <f>[38]Novembro!$H$6</f>
        <v>13.68</v>
      </c>
      <c r="D42" s="12">
        <f>[38]Novembro!$H$7</f>
        <v>17.64</v>
      </c>
      <c r="E42" s="12">
        <f>[38]Novembro!$H$8</f>
        <v>19.079999999999998</v>
      </c>
      <c r="F42" s="12">
        <f>[38]Novembro!$H$9</f>
        <v>11.520000000000001</v>
      </c>
      <c r="G42" s="12">
        <f>[38]Novembro!$H$10</f>
        <v>12.96</v>
      </c>
      <c r="H42" s="12">
        <f>[38]Novembro!$H$11</f>
        <v>13.32</v>
      </c>
      <c r="I42" s="12">
        <f>[38]Novembro!$H$12</f>
        <v>18</v>
      </c>
      <c r="J42" s="12">
        <f>[38]Novembro!$H$13</f>
        <v>16.559999999999999</v>
      </c>
      <c r="K42" s="12">
        <f>[38]Novembro!$H$14</f>
        <v>9.7200000000000006</v>
      </c>
      <c r="L42" s="12">
        <f>[38]Novembro!$H$15</f>
        <v>12.96</v>
      </c>
      <c r="M42" s="12">
        <f>[38]Novembro!$H$16</f>
        <v>15.840000000000002</v>
      </c>
      <c r="N42" s="12">
        <f>[38]Novembro!$H$17</f>
        <v>18.36</v>
      </c>
      <c r="O42" s="12">
        <f>[38]Novembro!$H$18</f>
        <v>23.759999999999998</v>
      </c>
      <c r="P42" s="12">
        <f>[38]Novembro!$H$19</f>
        <v>9.3600000000000012</v>
      </c>
      <c r="Q42" s="12">
        <f>[38]Novembro!$H$20</f>
        <v>14.4</v>
      </c>
      <c r="R42" s="12">
        <f>[38]Novembro!$H$21</f>
        <v>22.32</v>
      </c>
      <c r="S42" s="12">
        <f>[38]Novembro!$H$22</f>
        <v>33.119999999999997</v>
      </c>
      <c r="T42" s="12">
        <f>[38]Novembro!$H$23</f>
        <v>12.6</v>
      </c>
      <c r="U42" s="12">
        <f>[38]Novembro!$H$24</f>
        <v>11.879999999999999</v>
      </c>
      <c r="V42" s="12">
        <f>[38]Novembro!$H$25</f>
        <v>12.6</v>
      </c>
      <c r="W42" s="12">
        <f>[38]Novembro!$H$26</f>
        <v>18</v>
      </c>
      <c r="X42" s="12">
        <f>[38]Novembro!$H$27</f>
        <v>20.16</v>
      </c>
      <c r="Y42" s="12">
        <f>[38]Novembro!$H$28</f>
        <v>14.76</v>
      </c>
      <c r="Z42" s="12">
        <f>[38]Novembro!$H$29</f>
        <v>8.64</v>
      </c>
      <c r="AA42" s="12">
        <f>[38]Novembro!$H$30</f>
        <v>11.879999999999999</v>
      </c>
      <c r="AB42" s="12">
        <f>[38]Novembro!$H$31</f>
        <v>14.4</v>
      </c>
      <c r="AC42" s="12">
        <f>[38]Novembro!$H$32</f>
        <v>16.559999999999999</v>
      </c>
      <c r="AD42" s="12">
        <f>[38]Novembro!$H$33</f>
        <v>14.4</v>
      </c>
      <c r="AE42" s="12">
        <f>[38]Novembro!$H$34</f>
        <v>21.96</v>
      </c>
      <c r="AF42" s="16">
        <f>MAX(B42:AE42)</f>
        <v>33.119999999999997</v>
      </c>
      <c r="AG42" s="119">
        <f t="shared" si="9"/>
        <v>16.056000000000001</v>
      </c>
    </row>
    <row r="43" spans="1:34" x14ac:dyDescent="0.2">
      <c r="A43" s="59" t="s">
        <v>157</v>
      </c>
      <c r="B43" s="12">
        <f>[39]Novembro!$H$5</f>
        <v>32.04</v>
      </c>
      <c r="C43" s="12">
        <f>[39]Novembro!$H$6</f>
        <v>12.96</v>
      </c>
      <c r="D43" s="12">
        <f>[39]Novembro!$H$7</f>
        <v>20.88</v>
      </c>
      <c r="E43" s="12">
        <f>[39]Novembro!$H$8</f>
        <v>29.880000000000003</v>
      </c>
      <c r="F43" s="12">
        <f>[39]Novembro!$H$9</f>
        <v>29.16</v>
      </c>
      <c r="G43" s="12">
        <f>[39]Novembro!$H$10</f>
        <v>20.16</v>
      </c>
      <c r="H43" s="12">
        <f>[39]Novembro!$H$11</f>
        <v>21.96</v>
      </c>
      <c r="I43" s="12">
        <f>[39]Novembro!$H$12</f>
        <v>31.319999999999997</v>
      </c>
      <c r="J43" s="12">
        <f>[39]Novembro!$H$13</f>
        <v>27.36</v>
      </c>
      <c r="K43" s="12">
        <f>[39]Novembro!$H$14</f>
        <v>21.6</v>
      </c>
      <c r="L43" s="12">
        <f>[39]Novembro!$H$15</f>
        <v>16.2</v>
      </c>
      <c r="M43" s="12">
        <f>[39]Novembro!$H$16</f>
        <v>19.8</v>
      </c>
      <c r="N43" s="12">
        <f>[39]Novembro!$H$17</f>
        <v>19.440000000000001</v>
      </c>
      <c r="O43" s="12">
        <f>[39]Novembro!$H$18</f>
        <v>30.240000000000002</v>
      </c>
      <c r="P43" s="12">
        <f>[39]Novembro!$H$19</f>
        <v>7.9200000000000008</v>
      </c>
      <c r="Q43" s="12">
        <f>[39]Novembro!$H$20</f>
        <v>17.28</v>
      </c>
      <c r="R43" s="12">
        <f>[39]Novembro!$H$21</f>
        <v>26.28</v>
      </c>
      <c r="S43" s="12">
        <f>[39]Novembro!$H$22</f>
        <v>24.12</v>
      </c>
      <c r="T43" s="12">
        <f>[39]Novembro!$H$23</f>
        <v>16.2</v>
      </c>
      <c r="U43" s="12">
        <f>[39]Novembro!$H$24</f>
        <v>24.48</v>
      </c>
      <c r="V43" s="12">
        <f>[39]Novembro!$H$25</f>
        <v>21.6</v>
      </c>
      <c r="W43" s="12">
        <f>[39]Novembro!$H$26</f>
        <v>18.720000000000002</v>
      </c>
      <c r="X43" s="12">
        <f>[39]Novembro!$H$27</f>
        <v>25.92</v>
      </c>
      <c r="Y43" s="12">
        <f>[39]Novembro!$H$28</f>
        <v>18.720000000000002</v>
      </c>
      <c r="Z43" s="12">
        <f>[39]Novembro!$H$29</f>
        <v>9</v>
      </c>
      <c r="AA43" s="12">
        <f>[39]Novembro!$H$30</f>
        <v>23.759999999999998</v>
      </c>
      <c r="AB43" s="12">
        <f>[39]Novembro!$H$31</f>
        <v>27.36</v>
      </c>
      <c r="AC43" s="12">
        <f>[39]Novembro!$H$32</f>
        <v>23.400000000000002</v>
      </c>
      <c r="AD43" s="12">
        <f>[39]Novembro!$H$33</f>
        <v>16.559999999999999</v>
      </c>
      <c r="AE43" s="12">
        <f>[39]Novembro!$H$34</f>
        <v>15.120000000000001</v>
      </c>
      <c r="AF43" s="16">
        <f t="shared" si="11"/>
        <v>32.04</v>
      </c>
      <c r="AG43" s="119">
        <f t="shared" si="9"/>
        <v>21.648000000000003</v>
      </c>
    </row>
    <row r="44" spans="1:34" x14ac:dyDescent="0.2">
      <c r="A44" s="59" t="s">
        <v>18</v>
      </c>
      <c r="B44" s="12" t="str">
        <f>[40]Novembro!$H$5</f>
        <v>*</v>
      </c>
      <c r="C44" s="12" t="str">
        <f>[40]Novembro!$H$6</f>
        <v>*</v>
      </c>
      <c r="D44" s="12" t="str">
        <f>[40]Novembro!$H$7</f>
        <v>*</v>
      </c>
      <c r="E44" s="12" t="str">
        <f>[40]Novembro!$H$8</f>
        <v>*</v>
      </c>
      <c r="F44" s="12" t="str">
        <f>[40]Novembro!$H$9</f>
        <v>*</v>
      </c>
      <c r="G44" s="12">
        <f>[40]Novembro!$H$10</f>
        <v>3.6</v>
      </c>
      <c r="H44" s="12" t="str">
        <f>[40]Novembro!$H$11</f>
        <v>*</v>
      </c>
      <c r="I44" s="12" t="str">
        <f>[40]Novembro!$H$12</f>
        <v>*</v>
      </c>
      <c r="J44" s="12" t="str">
        <f>[40]Novembro!$H$13</f>
        <v>*</v>
      </c>
      <c r="K44" s="12">
        <f>[40]Novembro!$H$14</f>
        <v>16.559999999999999</v>
      </c>
      <c r="L44" s="12">
        <f>[40]Novembro!$H$15</f>
        <v>5.7600000000000007</v>
      </c>
      <c r="M44" s="12">
        <f>[40]Novembro!$H$16</f>
        <v>3.6</v>
      </c>
      <c r="N44" s="12">
        <f>[40]Novembro!$H$17</f>
        <v>7.2</v>
      </c>
      <c r="O44" s="12">
        <f>[40]Novembro!$H$18</f>
        <v>33.119999999999997</v>
      </c>
      <c r="P44" s="12">
        <f>[40]Novembro!$H$19</f>
        <v>11.879999999999999</v>
      </c>
      <c r="Q44" s="12" t="str">
        <f>[40]Novembro!$H$20</f>
        <v>*</v>
      </c>
      <c r="R44" s="12" t="str">
        <f>[40]Novembro!$H$21</f>
        <v>*</v>
      </c>
      <c r="S44" s="12" t="str">
        <f>[40]Novembro!$H$22</f>
        <v>*</v>
      </c>
      <c r="T44" s="12" t="str">
        <f>[40]Novembro!$H$23</f>
        <v>*</v>
      </c>
      <c r="U44" s="12" t="str">
        <f>[40]Novembro!$H$24</f>
        <v>*</v>
      </c>
      <c r="V44" s="12">
        <f>[40]Novembro!$H$25</f>
        <v>13.32</v>
      </c>
      <c r="W44" s="12">
        <f>[40]Novembro!$H$26</f>
        <v>16.920000000000002</v>
      </c>
      <c r="X44" s="12">
        <f>[40]Novembro!$H$27</f>
        <v>23.400000000000002</v>
      </c>
      <c r="Y44" s="12">
        <f>[40]Novembro!$H$28</f>
        <v>23.400000000000002</v>
      </c>
      <c r="Z44" s="12">
        <f>[40]Novembro!$H$29</f>
        <v>14.4</v>
      </c>
      <c r="AA44" s="12">
        <f>[40]Novembro!$H$30</f>
        <v>13.32</v>
      </c>
      <c r="AB44" s="12">
        <f>[40]Novembro!$H$31</f>
        <v>19.8</v>
      </c>
      <c r="AC44" s="12">
        <f>[40]Novembro!$H$32</f>
        <v>18</v>
      </c>
      <c r="AD44" s="12">
        <f>[40]Novembro!$H$33</f>
        <v>13.32</v>
      </c>
      <c r="AE44" s="12">
        <f>[40]Novembro!$H$34</f>
        <v>18</v>
      </c>
      <c r="AF44" s="16">
        <f>MAX(B44:AE44)</f>
        <v>33.119999999999997</v>
      </c>
      <c r="AG44" s="119">
        <f>AVERAGE(B44:AE44)</f>
        <v>15.035294117647059</v>
      </c>
      <c r="AH44" s="13" t="s">
        <v>47</v>
      </c>
    </row>
    <row r="45" spans="1:34" x14ac:dyDescent="0.2">
      <c r="A45" s="59" t="s">
        <v>162</v>
      </c>
      <c r="B45" s="12">
        <f>[41]Novembro!$H$5</f>
        <v>32.76</v>
      </c>
      <c r="C45" s="12">
        <f>[41]Novembro!$H$6</f>
        <v>10.44</v>
      </c>
      <c r="D45" s="12">
        <f>[41]Novembro!$H$7</f>
        <v>20.16</v>
      </c>
      <c r="E45" s="12">
        <f>[41]Novembro!$H$8</f>
        <v>23.400000000000002</v>
      </c>
      <c r="F45" s="12">
        <f>[41]Novembro!$H$9</f>
        <v>15.48</v>
      </c>
      <c r="G45" s="12">
        <f>[41]Novembro!$H$10</f>
        <v>25.2</v>
      </c>
      <c r="H45" s="12">
        <f>[41]Novembro!$H$11</f>
        <v>19.8</v>
      </c>
      <c r="I45" s="12">
        <f>[41]Novembro!$H$12</f>
        <v>27</v>
      </c>
      <c r="J45" s="12">
        <f>[41]Novembro!$H$13</f>
        <v>25.2</v>
      </c>
      <c r="K45" s="12">
        <f>[41]Novembro!$H$14</f>
        <v>16.920000000000002</v>
      </c>
      <c r="L45" s="12">
        <f>[41]Novembro!$H$15</f>
        <v>9</v>
      </c>
      <c r="M45" s="12">
        <f>[41]Novembro!$H$16</f>
        <v>14.04</v>
      </c>
      <c r="N45" s="12">
        <f>[41]Novembro!$H$17</f>
        <v>16.920000000000002</v>
      </c>
      <c r="O45" s="12">
        <f>[41]Novembro!$H$18</f>
        <v>24.840000000000003</v>
      </c>
      <c r="P45" s="12">
        <f>[41]Novembro!$H$19</f>
        <v>9.3600000000000012</v>
      </c>
      <c r="Q45" s="12">
        <f>[41]Novembro!$H$20</f>
        <v>20.16</v>
      </c>
      <c r="R45" s="12">
        <f>[41]Novembro!$H$21</f>
        <v>28.08</v>
      </c>
      <c r="S45" s="12">
        <f>[41]Novembro!$H$22</f>
        <v>18.720000000000002</v>
      </c>
      <c r="T45" s="12">
        <f>[41]Novembro!$H$23</f>
        <v>16.559999999999999</v>
      </c>
      <c r="U45" s="12">
        <f>[41]Novembro!$H$24</f>
        <v>14.4</v>
      </c>
      <c r="V45" s="12">
        <f>[41]Novembro!$H$25</f>
        <v>15.840000000000002</v>
      </c>
      <c r="W45" s="12">
        <f>[41]Novembro!$H$26</f>
        <v>18</v>
      </c>
      <c r="X45" s="12">
        <f>[41]Novembro!$H$27</f>
        <v>17.28</v>
      </c>
      <c r="Y45" s="12">
        <f>[41]Novembro!$H$28</f>
        <v>18</v>
      </c>
      <c r="Z45" s="12">
        <f>[41]Novembro!$H$29</f>
        <v>12.96</v>
      </c>
      <c r="AA45" s="12">
        <f>[41]Novembro!$H$30</f>
        <v>15.48</v>
      </c>
      <c r="AB45" s="12">
        <f>[41]Novembro!$H$31</f>
        <v>19.079999999999998</v>
      </c>
      <c r="AC45" s="12">
        <f>[41]Novembro!$H$32</f>
        <v>25.92</v>
      </c>
      <c r="AD45" s="12">
        <f>[41]Novembro!$H$33</f>
        <v>19.440000000000001</v>
      </c>
      <c r="AE45" s="12">
        <f>[41]Novembro!$H$34</f>
        <v>33.119999999999997</v>
      </c>
      <c r="AF45" s="16">
        <f t="shared" ref="AF45:AF47" si="12">MAX(B45:AE45)</f>
        <v>33.119999999999997</v>
      </c>
      <c r="AG45" s="119">
        <f t="shared" ref="AG45:AG49" si="13">AVERAGE(B45:AE45)</f>
        <v>19.451999999999998</v>
      </c>
    </row>
    <row r="46" spans="1:34" x14ac:dyDescent="0.2">
      <c r="A46" s="59" t="s">
        <v>19</v>
      </c>
      <c r="B46" s="12">
        <f>[42]Novembro!$H$5</f>
        <v>20.52</v>
      </c>
      <c r="C46" s="12">
        <f>[42]Novembro!$H$6</f>
        <v>19.079999999999998</v>
      </c>
      <c r="D46" s="12">
        <f>[42]Novembro!$H$7</f>
        <v>33.119999999999997</v>
      </c>
      <c r="E46" s="12">
        <f>[42]Novembro!$H$8</f>
        <v>21.240000000000002</v>
      </c>
      <c r="F46" s="12">
        <f>[42]Novembro!$H$9</f>
        <v>21.240000000000002</v>
      </c>
      <c r="G46" s="12">
        <f>[42]Novembro!$H$10</f>
        <v>12.6</v>
      </c>
      <c r="H46" s="12">
        <f>[42]Novembro!$H$11</f>
        <v>17.28</v>
      </c>
      <c r="I46" s="12">
        <f>[42]Novembro!$H$12</f>
        <v>17.64</v>
      </c>
      <c r="J46" s="12">
        <f>[42]Novembro!$H$13</f>
        <v>24.12</v>
      </c>
      <c r="K46" s="12">
        <f>[42]Novembro!$H$14</f>
        <v>22.32</v>
      </c>
      <c r="L46" s="12">
        <f>[42]Novembro!$H$15</f>
        <v>16.2</v>
      </c>
      <c r="M46" s="12">
        <f>[42]Novembro!$H$16</f>
        <v>21.240000000000002</v>
      </c>
      <c r="N46" s="12">
        <f>[42]Novembro!$H$17</f>
        <v>19.079999999999998</v>
      </c>
      <c r="O46" s="12">
        <f>[42]Novembro!$H$18</f>
        <v>11.520000000000001</v>
      </c>
      <c r="P46" s="12">
        <f>[42]Novembro!$H$19</f>
        <v>12.6</v>
      </c>
      <c r="Q46" s="12">
        <f>[42]Novembro!$H$20</f>
        <v>9.7200000000000006</v>
      </c>
      <c r="R46" s="12">
        <f>[42]Novembro!$H$21</f>
        <v>23.040000000000003</v>
      </c>
      <c r="S46" s="12">
        <f>[42]Novembro!$H$22</f>
        <v>33.480000000000004</v>
      </c>
      <c r="T46" s="12">
        <f>[42]Novembro!$H$23</f>
        <v>15.840000000000002</v>
      </c>
      <c r="U46" s="12">
        <f>[42]Novembro!$H$24</f>
        <v>17.28</v>
      </c>
      <c r="V46" s="12">
        <f>[42]Novembro!$H$25</f>
        <v>19.079999999999998</v>
      </c>
      <c r="W46" s="12">
        <f>[42]Novembro!$H$26</f>
        <v>16.2</v>
      </c>
      <c r="X46" s="12">
        <f>[42]Novembro!$H$27</f>
        <v>18.720000000000002</v>
      </c>
      <c r="Y46" s="12">
        <f>[42]Novembro!$H$28</f>
        <v>16.2</v>
      </c>
      <c r="Z46" s="12">
        <f>[42]Novembro!$H$29</f>
        <v>13.68</v>
      </c>
      <c r="AA46" s="12">
        <f>[42]Novembro!$H$30</f>
        <v>18.36</v>
      </c>
      <c r="AB46" s="12">
        <f>[42]Novembro!$H$31</f>
        <v>20.16</v>
      </c>
      <c r="AC46" s="12">
        <f>[42]Novembro!$H$32</f>
        <v>11.520000000000001</v>
      </c>
      <c r="AD46" s="12">
        <f>[42]Novembro!$H$33</f>
        <v>12.24</v>
      </c>
      <c r="AE46" s="12">
        <f>[42]Novembro!$H$34</f>
        <v>11.16</v>
      </c>
      <c r="AF46" s="16">
        <f t="shared" si="12"/>
        <v>33.480000000000004</v>
      </c>
      <c r="AG46" s="119">
        <f t="shared" si="13"/>
        <v>18.216000000000005</v>
      </c>
      <c r="AH46" s="13" t="s">
        <v>47</v>
      </c>
    </row>
    <row r="47" spans="1:34" x14ac:dyDescent="0.2">
      <c r="A47" s="59" t="s">
        <v>31</v>
      </c>
      <c r="B47" s="12">
        <f>[43]Novembro!$H$5</f>
        <v>23.759999999999998</v>
      </c>
      <c r="C47" s="12">
        <f>[43]Novembro!$H$6</f>
        <v>8.64</v>
      </c>
      <c r="D47" s="12">
        <f>[43]Novembro!$H$7</f>
        <v>14.04</v>
      </c>
      <c r="E47" s="12">
        <f>[43]Novembro!$H$8</f>
        <v>20.52</v>
      </c>
      <c r="F47" s="12">
        <f>[43]Novembro!$H$9</f>
        <v>16.2</v>
      </c>
      <c r="G47" s="12">
        <f>[43]Novembro!$H$10</f>
        <v>14.04</v>
      </c>
      <c r="H47" s="12">
        <f>[43]Novembro!$H$11</f>
        <v>16.559999999999999</v>
      </c>
      <c r="I47" s="12">
        <f>[43]Novembro!$H$12</f>
        <v>16.559999999999999</v>
      </c>
      <c r="J47" s="12">
        <f>[43]Novembro!$H$13</f>
        <v>14.04</v>
      </c>
      <c r="K47" s="12">
        <f>[43]Novembro!$H$14</f>
        <v>15.120000000000001</v>
      </c>
      <c r="L47" s="12">
        <f>[43]Novembro!$H$15</f>
        <v>12.96</v>
      </c>
      <c r="M47" s="12">
        <f>[43]Novembro!$H$16</f>
        <v>13.32</v>
      </c>
      <c r="N47" s="12">
        <f>[43]Novembro!$H$17</f>
        <v>13.68</v>
      </c>
      <c r="O47" s="12">
        <f>[43]Novembro!$H$18</f>
        <v>15.840000000000002</v>
      </c>
      <c r="P47" s="12">
        <f>[43]Novembro!$H$19</f>
        <v>11.16</v>
      </c>
      <c r="Q47" s="12">
        <f>[43]Novembro!$H$20</f>
        <v>11.879999999999999</v>
      </c>
      <c r="R47" s="12">
        <f>[43]Novembro!$H$21</f>
        <v>16.2</v>
      </c>
      <c r="S47" s="12">
        <f>[43]Novembro!$H$22</f>
        <v>25.92</v>
      </c>
      <c r="T47" s="12">
        <f>[43]Novembro!$H$23</f>
        <v>15.120000000000001</v>
      </c>
      <c r="U47" s="12">
        <f>[43]Novembro!$H$24</f>
        <v>10.8</v>
      </c>
      <c r="V47" s="12">
        <f>[43]Novembro!$H$25</f>
        <v>12.6</v>
      </c>
      <c r="W47" s="12">
        <f>[43]Novembro!$H$26</f>
        <v>20.88</v>
      </c>
      <c r="X47" s="12">
        <f>[43]Novembro!$H$27</f>
        <v>16.559999999999999</v>
      </c>
      <c r="Y47" s="12">
        <f>[43]Novembro!$H$28</f>
        <v>12.24</v>
      </c>
      <c r="Z47" s="12">
        <f>[43]Novembro!$H$29</f>
        <v>12.6</v>
      </c>
      <c r="AA47" s="12">
        <f>[43]Novembro!$H$30</f>
        <v>14.76</v>
      </c>
      <c r="AB47" s="12">
        <f>[43]Novembro!$H$31</f>
        <v>16.2</v>
      </c>
      <c r="AC47" s="12">
        <f>[43]Novembro!$H$32</f>
        <v>14.04</v>
      </c>
      <c r="AD47" s="12">
        <f>[43]Novembro!$H$33</f>
        <v>12.24</v>
      </c>
      <c r="AE47" s="12">
        <f>[43]Novembro!$H$34</f>
        <v>10.8</v>
      </c>
      <c r="AF47" s="16">
        <f t="shared" si="12"/>
        <v>25.92</v>
      </c>
      <c r="AG47" s="119">
        <f t="shared" si="13"/>
        <v>14.976000000000003</v>
      </c>
    </row>
    <row r="48" spans="1:34" x14ac:dyDescent="0.2">
      <c r="A48" s="59" t="s">
        <v>44</v>
      </c>
      <c r="B48" s="12">
        <f>[44]Novembro!$H$5</f>
        <v>23.759999999999998</v>
      </c>
      <c r="C48" s="12">
        <f>[44]Novembro!$H$6</f>
        <v>27</v>
      </c>
      <c r="D48" s="12">
        <f>[44]Novembro!$H$7</f>
        <v>34.56</v>
      </c>
      <c r="E48" s="12">
        <f>[44]Novembro!$H$8</f>
        <v>15.48</v>
      </c>
      <c r="F48" s="12">
        <f>[44]Novembro!$H$9</f>
        <v>14.04</v>
      </c>
      <c r="G48" s="12">
        <f>[44]Novembro!$H$10</f>
        <v>15.120000000000001</v>
      </c>
      <c r="H48" s="12">
        <f>[44]Novembro!$H$11</f>
        <v>25.56</v>
      </c>
      <c r="I48" s="12">
        <f>[44]Novembro!$H$12</f>
        <v>17.28</v>
      </c>
      <c r="J48" s="12">
        <f>[44]Novembro!$H$13</f>
        <v>22.68</v>
      </c>
      <c r="K48" s="12">
        <f>[44]Novembro!$H$14</f>
        <v>18.720000000000002</v>
      </c>
      <c r="L48" s="12">
        <f>[44]Novembro!$H$15</f>
        <v>18.36</v>
      </c>
      <c r="M48" s="12">
        <f>[44]Novembro!$H$16</f>
        <v>19.079999999999998</v>
      </c>
      <c r="N48" s="12">
        <f>[44]Novembro!$H$17</f>
        <v>23.040000000000003</v>
      </c>
      <c r="O48" s="12">
        <f>[44]Novembro!$H$18</f>
        <v>29.16</v>
      </c>
      <c r="P48" s="12">
        <f>[44]Novembro!$H$19</f>
        <v>20.88</v>
      </c>
      <c r="Q48" s="12" t="str">
        <f>[44]Novembro!$H$20</f>
        <v>*</v>
      </c>
      <c r="R48" s="12" t="str">
        <f>[44]Novembro!$H$21</f>
        <v>*</v>
      </c>
      <c r="S48" s="12">
        <f>[44]Novembro!$H$22</f>
        <v>25.56</v>
      </c>
      <c r="T48" s="12" t="str">
        <f>[44]Novembro!$H$23</f>
        <v>*</v>
      </c>
      <c r="U48" s="12">
        <f>[44]Novembro!$H$24</f>
        <v>14.04</v>
      </c>
      <c r="V48" s="12">
        <f>[44]Novembro!$H$25</f>
        <v>25.2</v>
      </c>
      <c r="W48" s="12">
        <f>[44]Novembro!$H$26</f>
        <v>27.720000000000002</v>
      </c>
      <c r="X48" s="12">
        <f>[44]Novembro!$H$27</f>
        <v>31.680000000000003</v>
      </c>
      <c r="Y48" s="12">
        <f>[44]Novembro!$H$28</f>
        <v>19.440000000000001</v>
      </c>
      <c r="Z48" s="12">
        <f>[44]Novembro!$H$29</f>
        <v>13.32</v>
      </c>
      <c r="AA48" s="12">
        <f>[44]Novembro!$H$30</f>
        <v>14.04</v>
      </c>
      <c r="AB48" s="12">
        <f>[44]Novembro!$H$31</f>
        <v>23.400000000000002</v>
      </c>
      <c r="AC48" s="12">
        <f>[44]Novembro!$H$32</f>
        <v>20.88</v>
      </c>
      <c r="AD48" s="12">
        <f>[44]Novembro!$H$33</f>
        <v>37.440000000000005</v>
      </c>
      <c r="AE48" s="12">
        <f>[44]Novembro!$H$34</f>
        <v>25.92</v>
      </c>
      <c r="AF48" s="16">
        <f>MAX(B48:AE48)</f>
        <v>37.440000000000005</v>
      </c>
      <c r="AG48" s="119">
        <f t="shared" si="13"/>
        <v>22.346666666666671</v>
      </c>
      <c r="AH48" s="13" t="s">
        <v>47</v>
      </c>
    </row>
    <row r="49" spans="1:34" x14ac:dyDescent="0.2">
      <c r="A49" s="59" t="s">
        <v>20</v>
      </c>
      <c r="B49" s="12">
        <f>[45]Novembro!$H$5</f>
        <v>28.08</v>
      </c>
      <c r="C49" s="12">
        <f>[45]Novembro!$H$6</f>
        <v>6.12</v>
      </c>
      <c r="D49" s="12">
        <f>[45]Novembro!$H$7</f>
        <v>8.2799999999999994</v>
      </c>
      <c r="E49" s="12">
        <f>[45]Novembro!$H$8</f>
        <v>15.48</v>
      </c>
      <c r="F49" s="12">
        <f>[45]Novembro!$H$9</f>
        <v>8.64</v>
      </c>
      <c r="G49" s="12">
        <f>[45]Novembro!$H$10</f>
        <v>10.8</v>
      </c>
      <c r="H49" s="12">
        <f>[45]Novembro!$H$11</f>
        <v>10.8</v>
      </c>
      <c r="I49" s="12">
        <f>[45]Novembro!$H$12</f>
        <v>13.68</v>
      </c>
      <c r="J49" s="12">
        <f>[45]Novembro!$H$13</f>
        <v>12.24</v>
      </c>
      <c r="K49" s="12">
        <f>[45]Novembro!$H$14</f>
        <v>7.2</v>
      </c>
      <c r="L49" s="12">
        <f>[45]Novembro!$H$15</f>
        <v>7.2</v>
      </c>
      <c r="M49" s="12">
        <f>[45]Novembro!$H$16</f>
        <v>9.7200000000000006</v>
      </c>
      <c r="N49" s="12">
        <f>[45]Novembro!$H$17</f>
        <v>12.6</v>
      </c>
      <c r="O49" s="12">
        <f>[45]Novembro!$H$18</f>
        <v>22.68</v>
      </c>
      <c r="P49" s="12">
        <f>[45]Novembro!$H$19</f>
        <v>7.5600000000000005</v>
      </c>
      <c r="Q49" s="12">
        <f>[45]Novembro!$H$20</f>
        <v>11.520000000000001</v>
      </c>
      <c r="R49" s="12">
        <f>[45]Novembro!$H$21</f>
        <v>15.48</v>
      </c>
      <c r="S49" s="12">
        <f>[45]Novembro!$H$22</f>
        <v>12.6</v>
      </c>
      <c r="T49" s="12">
        <f>[45]Novembro!$H$23</f>
        <v>10.8</v>
      </c>
      <c r="U49" s="12">
        <f>[45]Novembro!$H$24</f>
        <v>11.16</v>
      </c>
      <c r="V49" s="12">
        <f>[45]Novembro!$H$25</f>
        <v>7.9200000000000008</v>
      </c>
      <c r="W49" s="12">
        <f>[45]Novembro!$H$26</f>
        <v>10.8</v>
      </c>
      <c r="X49" s="12">
        <f>[45]Novembro!$H$27</f>
        <v>14.76</v>
      </c>
      <c r="Y49" s="12">
        <f>[45]Novembro!$H$28</f>
        <v>10.44</v>
      </c>
      <c r="Z49" s="12">
        <f>[45]Novembro!$H$29</f>
        <v>7.5600000000000005</v>
      </c>
      <c r="AA49" s="12">
        <f>[45]Novembro!$H$30</f>
        <v>9.7200000000000006</v>
      </c>
      <c r="AB49" s="12">
        <f>[45]Novembro!$H$31</f>
        <v>9.7200000000000006</v>
      </c>
      <c r="AC49" s="12">
        <f>[45]Novembro!$H$32</f>
        <v>17.28</v>
      </c>
      <c r="AD49" s="12">
        <f>[45]Novembro!$H$33</f>
        <v>12.24</v>
      </c>
      <c r="AE49" s="12">
        <f>[45]Novembro!$H$34</f>
        <v>18</v>
      </c>
      <c r="AF49" s="16">
        <f>MAX(B49:AE49)</f>
        <v>28.08</v>
      </c>
      <c r="AG49" s="119">
        <f t="shared" si="13"/>
        <v>12.036000000000001</v>
      </c>
    </row>
    <row r="50" spans="1:34" s="5" customFormat="1" ht="17.100000000000001" customHeight="1" x14ac:dyDescent="0.2">
      <c r="A50" s="60" t="s">
        <v>33</v>
      </c>
      <c r="B50" s="14">
        <f t="shared" ref="B50:AF50" si="14">MAX(B5:B49)</f>
        <v>44.28</v>
      </c>
      <c r="C50" s="14">
        <f t="shared" si="14"/>
        <v>27</v>
      </c>
      <c r="D50" s="14">
        <f t="shared" si="14"/>
        <v>55.440000000000005</v>
      </c>
      <c r="E50" s="14">
        <f t="shared" si="14"/>
        <v>36.36</v>
      </c>
      <c r="F50" s="14">
        <f t="shared" si="14"/>
        <v>29.52</v>
      </c>
      <c r="G50" s="14">
        <f t="shared" si="14"/>
        <v>25.56</v>
      </c>
      <c r="H50" s="14">
        <f t="shared" si="14"/>
        <v>29.52</v>
      </c>
      <c r="I50" s="14">
        <f t="shared" si="14"/>
        <v>33.840000000000003</v>
      </c>
      <c r="J50" s="14">
        <f t="shared" si="14"/>
        <v>40.32</v>
      </c>
      <c r="K50" s="14">
        <f t="shared" si="14"/>
        <v>26.64</v>
      </c>
      <c r="L50" s="14">
        <f t="shared" si="14"/>
        <v>24.12</v>
      </c>
      <c r="M50" s="14">
        <f t="shared" si="14"/>
        <v>32.4</v>
      </c>
      <c r="N50" s="14">
        <f t="shared" si="14"/>
        <v>29.880000000000003</v>
      </c>
      <c r="O50" s="14">
        <f t="shared" si="14"/>
        <v>36.72</v>
      </c>
      <c r="P50" s="14">
        <f t="shared" si="14"/>
        <v>25.56</v>
      </c>
      <c r="Q50" s="14">
        <f t="shared" si="14"/>
        <v>29.880000000000003</v>
      </c>
      <c r="R50" s="14">
        <f t="shared" si="14"/>
        <v>32.04</v>
      </c>
      <c r="S50" s="14">
        <f t="shared" si="14"/>
        <v>53.28</v>
      </c>
      <c r="T50" s="14">
        <f t="shared" si="14"/>
        <v>27.720000000000002</v>
      </c>
      <c r="U50" s="14">
        <f t="shared" si="14"/>
        <v>24.48</v>
      </c>
      <c r="V50" s="14">
        <f t="shared" si="14"/>
        <v>25.2</v>
      </c>
      <c r="W50" s="14">
        <f t="shared" si="14"/>
        <v>27.720000000000002</v>
      </c>
      <c r="X50" s="14">
        <f t="shared" si="14"/>
        <v>32.04</v>
      </c>
      <c r="Y50" s="14">
        <f t="shared" si="14"/>
        <v>24.48</v>
      </c>
      <c r="Z50" s="14">
        <f t="shared" si="14"/>
        <v>22.68</v>
      </c>
      <c r="AA50" s="14">
        <f t="shared" si="14"/>
        <v>25.92</v>
      </c>
      <c r="AB50" s="14">
        <f t="shared" si="14"/>
        <v>32.04</v>
      </c>
      <c r="AC50" s="14">
        <f t="shared" si="14"/>
        <v>30.96</v>
      </c>
      <c r="AD50" s="14">
        <f t="shared" si="14"/>
        <v>40.680000000000007</v>
      </c>
      <c r="AE50" s="14">
        <f t="shared" si="14"/>
        <v>33.119999999999997</v>
      </c>
      <c r="AF50" s="16">
        <f t="shared" si="14"/>
        <v>55.440000000000005</v>
      </c>
      <c r="AG50" s="95">
        <f>AVERAGE(AG5:AG49)</f>
        <v>16.993720018239856</v>
      </c>
    </row>
    <row r="51" spans="1:34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53"/>
      <c r="AG51" s="55"/>
    </row>
    <row r="52" spans="1:34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3" t="s">
        <v>97</v>
      </c>
      <c r="U52" s="143"/>
      <c r="V52" s="143"/>
      <c r="W52" s="143"/>
      <c r="X52" s="143"/>
      <c r="Y52" s="91"/>
      <c r="Z52" s="91"/>
      <c r="AA52" s="91"/>
      <c r="AB52" s="91"/>
      <c r="AC52" s="91"/>
      <c r="AD52" s="91"/>
      <c r="AE52" s="91"/>
      <c r="AF52" s="53"/>
      <c r="AG52" s="52"/>
    </row>
    <row r="53" spans="1:34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4" t="s">
        <v>98</v>
      </c>
      <c r="U53" s="144"/>
      <c r="V53" s="144"/>
      <c r="W53" s="144"/>
      <c r="X53" s="144"/>
      <c r="Y53" s="91"/>
      <c r="Z53" s="91"/>
      <c r="AA53" s="91"/>
      <c r="AB53" s="91"/>
      <c r="AC53" s="91"/>
      <c r="AD53" s="56"/>
      <c r="AE53" s="56"/>
      <c r="AF53" s="53"/>
      <c r="AG53" s="52"/>
    </row>
    <row r="54" spans="1:34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3"/>
      <c r="AG54" s="96"/>
    </row>
    <row r="55" spans="1:34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53"/>
      <c r="AG55" s="55"/>
    </row>
    <row r="56" spans="1:34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53"/>
      <c r="AG56" s="55"/>
    </row>
    <row r="57" spans="1:34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5"/>
      <c r="AG57" s="97"/>
    </row>
    <row r="58" spans="1:34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1"/>
    </row>
    <row r="60" spans="1:34" x14ac:dyDescent="0.2">
      <c r="AA60" s="3" t="s">
        <v>47</v>
      </c>
      <c r="AG60" t="s">
        <v>47</v>
      </c>
      <c r="AH60" s="13" t="s">
        <v>230</v>
      </c>
    </row>
    <row r="61" spans="1:34" x14ac:dyDescent="0.2">
      <c r="U61" s="3" t="s">
        <v>47</v>
      </c>
      <c r="Y61" s="3" t="s">
        <v>47</v>
      </c>
    </row>
    <row r="62" spans="1:34" x14ac:dyDescent="0.2">
      <c r="N62" s="3" t="s">
        <v>47</v>
      </c>
      <c r="S62" s="3" t="s">
        <v>47</v>
      </c>
      <c r="V62" s="3" t="s">
        <v>47</v>
      </c>
      <c r="AH62" s="13" t="s">
        <v>47</v>
      </c>
    </row>
    <row r="63" spans="1:34" x14ac:dyDescent="0.2">
      <c r="G63" s="3" t="s">
        <v>47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  <c r="AG63" s="13" t="s">
        <v>47</v>
      </c>
    </row>
    <row r="64" spans="1:34" x14ac:dyDescent="0.2">
      <c r="T64" s="3" t="s">
        <v>47</v>
      </c>
      <c r="W64" s="3" t="s">
        <v>47</v>
      </c>
      <c r="AA64" s="3" t="s">
        <v>47</v>
      </c>
      <c r="AE64" s="3" t="s">
        <v>47</v>
      </c>
      <c r="AG64" s="13" t="s">
        <v>47</v>
      </c>
      <c r="AH64" t="s">
        <v>230</v>
      </c>
    </row>
    <row r="65" spans="13:34" x14ac:dyDescent="0.2">
      <c r="W65" s="3" t="s">
        <v>47</v>
      </c>
      <c r="Z65" s="3" t="s">
        <v>47</v>
      </c>
    </row>
    <row r="66" spans="13:34" x14ac:dyDescent="0.2">
      <c r="Q66" s="3" t="s">
        <v>47</v>
      </c>
      <c r="AA66" s="3" t="s">
        <v>47</v>
      </c>
    </row>
    <row r="68" spans="13:34" x14ac:dyDescent="0.2">
      <c r="M68" s="3" t="s">
        <v>47</v>
      </c>
    </row>
    <row r="70" spans="13:34" x14ac:dyDescent="0.2">
      <c r="M70" s="3" t="s">
        <v>47</v>
      </c>
    </row>
    <row r="72" spans="13:34" x14ac:dyDescent="0.2">
      <c r="R72" s="3" t="s">
        <v>47</v>
      </c>
    </row>
    <row r="73" spans="13:34" x14ac:dyDescent="0.2">
      <c r="AH73" s="13" t="s">
        <v>47</v>
      </c>
    </row>
  </sheetData>
  <sheetProtection password="C6EC" sheet="1" objects="1" scenarios="1"/>
  <mergeCells count="35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workbookViewId="0">
      <selection activeCell="AH46" sqref="AH46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5" ht="20.100000000000001" customHeight="1" thickBot="1" x14ac:dyDescent="0.25">
      <c r="A1" s="136" t="s">
        <v>29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8"/>
    </row>
    <row r="2" spans="1:35" s="4" customFormat="1" ht="16.5" customHeight="1" thickBot="1" x14ac:dyDescent="0.25">
      <c r="A2" s="162" t="s">
        <v>21</v>
      </c>
      <c r="B2" s="157" t="s">
        <v>225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8"/>
    </row>
    <row r="3" spans="1:35" s="5" customFormat="1" ht="12" customHeight="1" x14ac:dyDescent="0.2">
      <c r="A3" s="163"/>
      <c r="B3" s="164">
        <v>1</v>
      </c>
      <c r="C3" s="159">
        <f>SUM(B3+1)</f>
        <v>2</v>
      </c>
      <c r="D3" s="159">
        <f t="shared" ref="D3:AD3" si="0">SUM(C3+1)</f>
        <v>3</v>
      </c>
      <c r="E3" s="159">
        <f t="shared" si="0"/>
        <v>4</v>
      </c>
      <c r="F3" s="159">
        <f t="shared" si="0"/>
        <v>5</v>
      </c>
      <c r="G3" s="159">
        <f t="shared" si="0"/>
        <v>6</v>
      </c>
      <c r="H3" s="159">
        <f t="shared" si="0"/>
        <v>7</v>
      </c>
      <c r="I3" s="159">
        <f t="shared" si="0"/>
        <v>8</v>
      </c>
      <c r="J3" s="159">
        <f t="shared" si="0"/>
        <v>9</v>
      </c>
      <c r="K3" s="159">
        <f t="shared" si="0"/>
        <v>10</v>
      </c>
      <c r="L3" s="159">
        <f t="shared" si="0"/>
        <v>11</v>
      </c>
      <c r="M3" s="159">
        <f t="shared" si="0"/>
        <v>12</v>
      </c>
      <c r="N3" s="159">
        <f t="shared" si="0"/>
        <v>13</v>
      </c>
      <c r="O3" s="159">
        <f t="shared" si="0"/>
        <v>14</v>
      </c>
      <c r="P3" s="159">
        <f t="shared" si="0"/>
        <v>15</v>
      </c>
      <c r="Q3" s="159">
        <f t="shared" si="0"/>
        <v>16</v>
      </c>
      <c r="R3" s="159">
        <f t="shared" si="0"/>
        <v>17</v>
      </c>
      <c r="S3" s="159">
        <f t="shared" si="0"/>
        <v>18</v>
      </c>
      <c r="T3" s="159">
        <f t="shared" si="0"/>
        <v>19</v>
      </c>
      <c r="U3" s="159">
        <f t="shared" si="0"/>
        <v>20</v>
      </c>
      <c r="V3" s="159">
        <f t="shared" si="0"/>
        <v>21</v>
      </c>
      <c r="W3" s="159">
        <f t="shared" si="0"/>
        <v>22</v>
      </c>
      <c r="X3" s="159">
        <f t="shared" si="0"/>
        <v>23</v>
      </c>
      <c r="Y3" s="159">
        <f t="shared" si="0"/>
        <v>24</v>
      </c>
      <c r="Z3" s="159">
        <f t="shared" si="0"/>
        <v>25</v>
      </c>
      <c r="AA3" s="159">
        <f t="shared" si="0"/>
        <v>26</v>
      </c>
      <c r="AB3" s="159">
        <f t="shared" si="0"/>
        <v>27</v>
      </c>
      <c r="AC3" s="159">
        <f t="shared" si="0"/>
        <v>28</v>
      </c>
      <c r="AD3" s="159">
        <f t="shared" si="0"/>
        <v>29</v>
      </c>
      <c r="AE3" s="160">
        <v>30</v>
      </c>
      <c r="AF3" s="109" t="s">
        <v>222</v>
      </c>
    </row>
    <row r="4" spans="1:35" s="5" customFormat="1" ht="13.5" customHeight="1" x14ac:dyDescent="0.2">
      <c r="A4" s="163"/>
      <c r="B4" s="165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61"/>
      <c r="AF4" s="110" t="s">
        <v>35</v>
      </c>
    </row>
    <row r="5" spans="1:35" s="5" customFormat="1" x14ac:dyDescent="0.2">
      <c r="A5" s="99" t="s">
        <v>40</v>
      </c>
      <c r="B5" s="120" t="str">
        <f>[1]Novembro!$I$5</f>
        <v>SO</v>
      </c>
      <c r="C5" s="120" t="str">
        <f>[1]Novembro!$I$6</f>
        <v>SO</v>
      </c>
      <c r="D5" s="120" t="str">
        <f>[1]Novembro!$I$7</f>
        <v>SO</v>
      </c>
      <c r="E5" s="120" t="str">
        <f>[1]Novembro!$I$8</f>
        <v>SO</v>
      </c>
      <c r="F5" s="120" t="str">
        <f>[1]Novembro!$I$9</f>
        <v>SO</v>
      </c>
      <c r="G5" s="120" t="str">
        <f>[1]Novembro!$I$10</f>
        <v>SO</v>
      </c>
      <c r="H5" s="120" t="str">
        <f>[1]Novembro!$I$11</f>
        <v>SO</v>
      </c>
      <c r="I5" s="120" t="str">
        <f>[1]Novembro!$I$12</f>
        <v>SO</v>
      </c>
      <c r="J5" s="120" t="str">
        <f>[1]Novembro!$I$13</f>
        <v>SO</v>
      </c>
      <c r="K5" s="120" t="str">
        <f>[1]Novembro!$I$14</f>
        <v>SO</v>
      </c>
      <c r="L5" s="120" t="str">
        <f>[1]Novembro!$I$15</f>
        <v>SO</v>
      </c>
      <c r="M5" s="120" t="str">
        <f>[1]Novembro!$I$16</f>
        <v>SO</v>
      </c>
      <c r="N5" s="120" t="str">
        <f>[1]Novembro!$I$17</f>
        <v>SO</v>
      </c>
      <c r="O5" s="120" t="str">
        <f>[1]Novembro!$I$18</f>
        <v>SO</v>
      </c>
      <c r="P5" s="120" t="str">
        <f>[1]Novembro!$I$19</f>
        <v>SO</v>
      </c>
      <c r="Q5" s="120" t="str">
        <f>[1]Novembro!$I$20</f>
        <v>SO</v>
      </c>
      <c r="R5" s="120" t="str">
        <f>[1]Novembro!$I$21</f>
        <v>SO</v>
      </c>
      <c r="S5" s="120" t="str">
        <f>[1]Novembro!$I$22</f>
        <v>SO</v>
      </c>
      <c r="T5" s="120" t="str">
        <f>[1]Novembro!$I$23</f>
        <v>SO</v>
      </c>
      <c r="U5" s="120" t="str">
        <f>[1]Novembro!$I$24</f>
        <v>SO</v>
      </c>
      <c r="V5" s="120" t="str">
        <f>[1]Novembro!$I$25</f>
        <v>SO</v>
      </c>
      <c r="W5" s="120" t="str">
        <f>[1]Novembro!$I$26</f>
        <v>SO</v>
      </c>
      <c r="X5" s="120" t="str">
        <f>[1]Novembro!$I$27</f>
        <v>SO</v>
      </c>
      <c r="Y5" s="120" t="str">
        <f>[1]Novembro!$I$28</f>
        <v>SO</v>
      </c>
      <c r="Z5" s="120" t="str">
        <f>[1]Novembro!$I$29</f>
        <v>SO</v>
      </c>
      <c r="AA5" s="120" t="str">
        <f>[1]Novembro!$I$30</f>
        <v>SO</v>
      </c>
      <c r="AB5" s="120" t="str">
        <f>[1]Novembro!$I$31</f>
        <v>SO</v>
      </c>
      <c r="AC5" s="120" t="str">
        <f>[1]Novembro!$I$32</f>
        <v>SO</v>
      </c>
      <c r="AD5" s="120" t="str">
        <f>[1]Novembro!$I$33</f>
        <v>SO</v>
      </c>
      <c r="AE5" s="120" t="str">
        <f>[1]Novembro!$I$34</f>
        <v>SO</v>
      </c>
      <c r="AF5" s="121" t="str">
        <f>[1]Abril!$I$35</f>
        <v>SO</v>
      </c>
    </row>
    <row r="6" spans="1:35" x14ac:dyDescent="0.2">
      <c r="A6" s="99" t="s">
        <v>0</v>
      </c>
      <c r="B6" s="12" t="str">
        <f>[2]Novembro!$I$5</f>
        <v>SO</v>
      </c>
      <c r="C6" s="12" t="str">
        <f>[2]Novembro!$I$6</f>
        <v>SO</v>
      </c>
      <c r="D6" s="12" t="str">
        <f>[2]Novembro!$I$7</f>
        <v>SO</v>
      </c>
      <c r="E6" s="12" t="str">
        <f>[2]Novembro!$I$8</f>
        <v>SO</v>
      </c>
      <c r="F6" s="12" t="str">
        <f>[2]Novembro!$I$9</f>
        <v>SO</v>
      </c>
      <c r="G6" s="12" t="str">
        <f>[2]Novembro!$I$10</f>
        <v>SO</v>
      </c>
      <c r="H6" s="12" t="str">
        <f>[2]Novembro!$I$11</f>
        <v>SO</v>
      </c>
      <c r="I6" s="12" t="str">
        <f>[2]Novembro!$I$12</f>
        <v>SO</v>
      </c>
      <c r="J6" s="12" t="str">
        <f>[2]Novembro!$I$13</f>
        <v>SO</v>
      </c>
      <c r="K6" s="12" t="str">
        <f>[2]Novembro!$I$14</f>
        <v>SO</v>
      </c>
      <c r="L6" s="12" t="str">
        <f>[2]Novembro!$I$15</f>
        <v>SO</v>
      </c>
      <c r="M6" s="12" t="str">
        <f>[2]Novembro!$I$16</f>
        <v>SO</v>
      </c>
      <c r="N6" s="12" t="str">
        <f>[2]Novembro!$I$17</f>
        <v>SO</v>
      </c>
      <c r="O6" s="12" t="str">
        <f>[2]Novembro!$I$18</f>
        <v>SO</v>
      </c>
      <c r="P6" s="12" t="str">
        <f>[2]Novembro!$I$19</f>
        <v>SO</v>
      </c>
      <c r="Q6" s="12" t="str">
        <f>[2]Novembro!$I$20</f>
        <v>SO</v>
      </c>
      <c r="R6" s="12" t="str">
        <f>[2]Novembro!$I$21</f>
        <v>SO</v>
      </c>
      <c r="S6" s="12" t="str">
        <f>[2]Novembro!$I$22</f>
        <v>SO</v>
      </c>
      <c r="T6" s="126" t="str">
        <f>[2]Novembro!$I$23</f>
        <v>SO</v>
      </c>
      <c r="U6" s="126" t="str">
        <f>[2]Novembro!$I$24</f>
        <v>SO</v>
      </c>
      <c r="V6" s="126" t="str">
        <f>[2]Novembro!$I$25</f>
        <v>SO</v>
      </c>
      <c r="W6" s="126" t="str">
        <f>[2]Novembro!$I$26</f>
        <v>SO</v>
      </c>
      <c r="X6" s="126" t="str">
        <f>[2]Novembro!$I$27</f>
        <v>SO</v>
      </c>
      <c r="Y6" s="126" t="str">
        <f>[2]Novembro!$I$28</f>
        <v>SO</v>
      </c>
      <c r="Z6" s="126" t="str">
        <f>[2]Novembro!$I$29</f>
        <v>SO</v>
      </c>
      <c r="AA6" s="126" t="str">
        <f>[2]Novembro!$I$30</f>
        <v>SO</v>
      </c>
      <c r="AB6" s="126" t="str">
        <f>[2]Novembro!$I$31</f>
        <v>SO</v>
      </c>
      <c r="AC6" s="126" t="str">
        <f>[2]Novembro!$I$32</f>
        <v>SO</v>
      </c>
      <c r="AD6" s="126" t="str">
        <f>[2]Novembro!$I$33</f>
        <v>SO</v>
      </c>
      <c r="AE6" s="126" t="str">
        <f>[2]Novembro!$I$34</f>
        <v>SO</v>
      </c>
      <c r="AF6" s="121" t="str">
        <f>[2]Abril!$I$35</f>
        <v>SO</v>
      </c>
    </row>
    <row r="7" spans="1:35" x14ac:dyDescent="0.2">
      <c r="A7" s="99" t="s">
        <v>104</v>
      </c>
      <c r="B7" s="120" t="str">
        <f>[3]Novembro!$I$5</f>
        <v>SE</v>
      </c>
      <c r="C7" s="120" t="str">
        <f>[3]Novembro!$I$6</f>
        <v>SE</v>
      </c>
      <c r="D7" s="120" t="str">
        <f>[3]Novembro!$I$7</f>
        <v>SE</v>
      </c>
      <c r="E7" s="120" t="str">
        <f>[3]Novembro!$I$8</f>
        <v>SE</v>
      </c>
      <c r="F7" s="120" t="str">
        <f>[3]Novembro!$I$9</f>
        <v>SE</v>
      </c>
      <c r="G7" s="120" t="str">
        <f>[3]Novembro!$I$10</f>
        <v>SE</v>
      </c>
      <c r="H7" s="120" t="str">
        <f>[3]Novembro!$I$11</f>
        <v>SE</v>
      </c>
      <c r="I7" s="120" t="str">
        <f>[3]Novembro!$I$12</f>
        <v>SE</v>
      </c>
      <c r="J7" s="120" t="str">
        <f>[3]Novembro!$I$13</f>
        <v>SE</v>
      </c>
      <c r="K7" s="120" t="str">
        <f>[3]Novembro!$I$14</f>
        <v>SE</v>
      </c>
      <c r="L7" s="120" t="str">
        <f>[3]Novembro!$I$15</f>
        <v>SE</v>
      </c>
      <c r="M7" s="120" t="str">
        <f>[3]Novembro!$I$16</f>
        <v>SE</v>
      </c>
      <c r="N7" s="120" t="str">
        <f>[3]Novembro!$I$17</f>
        <v>SE</v>
      </c>
      <c r="O7" s="120" t="str">
        <f>[3]Novembro!$I$18</f>
        <v>SE</v>
      </c>
      <c r="P7" s="120" t="str">
        <f>[3]Novembro!$I$19</f>
        <v>SE</v>
      </c>
      <c r="Q7" s="120" t="str">
        <f>[3]Novembro!$I$20</f>
        <v>SE</v>
      </c>
      <c r="R7" s="120" t="str">
        <f>[3]Novembro!$I$21</f>
        <v>SE</v>
      </c>
      <c r="S7" s="120" t="str">
        <f>[3]Novembro!$I$22</f>
        <v>SE</v>
      </c>
      <c r="T7" s="120" t="str">
        <f>[3]Novembro!$I$23</f>
        <v>SE</v>
      </c>
      <c r="U7" s="120" t="str">
        <f>[3]Novembro!$I$24</f>
        <v>SE</v>
      </c>
      <c r="V7" s="120" t="str">
        <f>[3]Novembro!$I$25</f>
        <v>SE</v>
      </c>
      <c r="W7" s="120" t="str">
        <f>[3]Novembro!$I$26</f>
        <v>SE</v>
      </c>
      <c r="X7" s="120" t="str">
        <f>[3]Novembro!$I$27</f>
        <v>SE</v>
      </c>
      <c r="Y7" s="120" t="str">
        <f>[3]Novembro!$I$28</f>
        <v>SE</v>
      </c>
      <c r="Z7" s="120" t="str">
        <f>[3]Novembro!$I$29</f>
        <v>SE</v>
      </c>
      <c r="AA7" s="120" t="str">
        <f>[3]Novembro!$I$30</f>
        <v>SE</v>
      </c>
      <c r="AB7" s="120" t="str">
        <f>[3]Novembro!$I$31</f>
        <v>SE</v>
      </c>
      <c r="AC7" s="120" t="str">
        <f>[3]Novembro!$I$32</f>
        <v>SE</v>
      </c>
      <c r="AD7" s="120" t="str">
        <f>[3]Novembro!$I$33</f>
        <v>SE</v>
      </c>
      <c r="AE7" s="120" t="str">
        <f>[3]Novembro!$I$34</f>
        <v>SE</v>
      </c>
      <c r="AF7" s="121" t="str">
        <f>[3]Abril!$I$35</f>
        <v>SE</v>
      </c>
    </row>
    <row r="8" spans="1:35" x14ac:dyDescent="0.2">
      <c r="A8" s="99" t="s">
        <v>1</v>
      </c>
      <c r="B8" s="12" t="str">
        <f>[4]Novembro!$I$5</f>
        <v>N</v>
      </c>
      <c r="C8" s="12" t="str">
        <f>[4]Novembro!$I$6</f>
        <v>N</v>
      </c>
      <c r="D8" s="12" t="str">
        <f>[4]Novembro!$I$7</f>
        <v>NO</v>
      </c>
      <c r="E8" s="12" t="str">
        <f>[4]Novembro!$I$8</f>
        <v>NO</v>
      </c>
      <c r="F8" s="12" t="str">
        <f>[4]Novembro!$I$9</f>
        <v>NO</v>
      </c>
      <c r="G8" s="12" t="str">
        <f>[4]Novembro!$I$10</f>
        <v>SE</v>
      </c>
      <c r="H8" s="12" t="str">
        <f>[4]Novembro!$I$11</f>
        <v>SE</v>
      </c>
      <c r="I8" s="12" t="str">
        <f>[4]Novembro!$I$12</f>
        <v>SE</v>
      </c>
      <c r="J8" s="12" t="str">
        <f>[4]Novembro!$I$13</f>
        <v>SE</v>
      </c>
      <c r="K8" s="12" t="str">
        <f>[4]Novembro!$I$14</f>
        <v>NO</v>
      </c>
      <c r="L8" s="12" t="str">
        <f>[4]Novembro!$I$15</f>
        <v>N</v>
      </c>
      <c r="M8" s="12" t="str">
        <f>[4]Novembro!$I$16</f>
        <v>N</v>
      </c>
      <c r="N8" s="12" t="str">
        <f>[4]Novembro!$I$17</f>
        <v>NO</v>
      </c>
      <c r="O8" s="12" t="str">
        <f>[4]Novembro!$I$18</f>
        <v>NO</v>
      </c>
      <c r="P8" s="12" t="str">
        <f>[4]Novembro!$I$19</f>
        <v>NO</v>
      </c>
      <c r="Q8" s="12" t="str">
        <f>[4]Novembro!$I$20</f>
        <v>SE</v>
      </c>
      <c r="R8" s="12" t="str">
        <f>[4]Novembro!$I$21</f>
        <v>N</v>
      </c>
      <c r="S8" s="12" t="str">
        <f>[4]Novembro!$I$22</f>
        <v>NO</v>
      </c>
      <c r="T8" s="126" t="str">
        <f>[4]Novembro!$I$23</f>
        <v>S</v>
      </c>
      <c r="U8" s="126" t="str">
        <f>[4]Novembro!$I$24</f>
        <v>SE</v>
      </c>
      <c r="V8" s="126" t="str">
        <f>[4]Novembro!$I$25</f>
        <v>SE</v>
      </c>
      <c r="W8" s="126" t="str">
        <f>[4]Novembro!$I$26</f>
        <v>N</v>
      </c>
      <c r="X8" s="126" t="str">
        <f>[4]Novembro!$I$27</f>
        <v>NO</v>
      </c>
      <c r="Y8" s="126" t="str">
        <f>[4]Novembro!$I$28</f>
        <v>SO</v>
      </c>
      <c r="Z8" s="126" t="str">
        <f>[4]Novembro!$I$29</f>
        <v>SE</v>
      </c>
      <c r="AA8" s="126" t="str">
        <f>[4]Novembro!$I$30</f>
        <v>SE</v>
      </c>
      <c r="AB8" s="126" t="str">
        <f>[4]Novembro!$I$31</f>
        <v>NE</v>
      </c>
      <c r="AC8" s="126" t="str">
        <f>[4]Novembro!$I$32</f>
        <v>N</v>
      </c>
      <c r="AD8" s="126" t="str">
        <f>[4]Novembro!$I$33</f>
        <v>S</v>
      </c>
      <c r="AE8" s="126" t="str">
        <f>[4]Novembro!$I$34</f>
        <v>N</v>
      </c>
      <c r="AF8" s="121" t="s">
        <v>232</v>
      </c>
      <c r="AI8" s="13" t="s">
        <v>47</v>
      </c>
    </row>
    <row r="9" spans="1:35" x14ac:dyDescent="0.2">
      <c r="A9" s="99" t="s">
        <v>167</v>
      </c>
      <c r="B9" s="12" t="str">
        <f>[5]Novembro!$I$5</f>
        <v>*</v>
      </c>
      <c r="C9" s="12" t="str">
        <f>[5]Novembro!$I$6</f>
        <v>*</v>
      </c>
      <c r="D9" s="12" t="str">
        <f>[5]Novembro!$I$7</f>
        <v>*</v>
      </c>
      <c r="E9" s="12" t="str">
        <f>[5]Novembro!$I$8</f>
        <v>*</v>
      </c>
      <c r="F9" s="12" t="str">
        <f>[5]Novembro!$I$9</f>
        <v>*</v>
      </c>
      <c r="G9" s="12" t="str">
        <f>[5]Novembro!$I$10</f>
        <v>*</v>
      </c>
      <c r="H9" s="12" t="str">
        <f>[5]Novembro!$I$11</f>
        <v>*</v>
      </c>
      <c r="I9" s="12" t="str">
        <f>[5]Novembro!$I$12</f>
        <v>*</v>
      </c>
      <c r="J9" s="12" t="str">
        <f>[5]Novembro!$I$13</f>
        <v>*</v>
      </c>
      <c r="K9" s="12" t="str">
        <f>[5]Novembro!$I$14</f>
        <v>*</v>
      </c>
      <c r="L9" s="12" t="str">
        <f>[5]Novembro!$I$15</f>
        <v>*</v>
      </c>
      <c r="M9" s="12" t="str">
        <f>[5]Novembro!$I$16</f>
        <v>*</v>
      </c>
      <c r="N9" s="12" t="str">
        <f>[5]Novembro!$I$17</f>
        <v>*</v>
      </c>
      <c r="O9" s="12" t="str">
        <f>[5]Novembro!$I$18</f>
        <v>*</v>
      </c>
      <c r="P9" s="12" t="str">
        <f>[5]Novembro!$I$19</f>
        <v>*</v>
      </c>
      <c r="Q9" s="12" t="str">
        <f>[5]Novembro!$I$20</f>
        <v>*</v>
      </c>
      <c r="R9" s="12" t="str">
        <f>[5]Novembro!$I$21</f>
        <v>*</v>
      </c>
      <c r="S9" s="12" t="str">
        <f>[5]Novembro!$I$22</f>
        <v>*</v>
      </c>
      <c r="T9" s="126" t="str">
        <f>[5]Novembro!$I$23</f>
        <v>*</v>
      </c>
      <c r="U9" s="126" t="str">
        <f>[5]Novembro!$I$24</f>
        <v>*</v>
      </c>
      <c r="V9" s="126" t="str">
        <f>[5]Novembro!$I$25</f>
        <v>*</v>
      </c>
      <c r="W9" s="126" t="str">
        <f>[5]Novembro!$I$26</f>
        <v>*</v>
      </c>
      <c r="X9" s="126" t="str">
        <f>[5]Novembro!$I$27</f>
        <v>*</v>
      </c>
      <c r="Y9" s="126" t="str">
        <f>[5]Novembro!$I$28</f>
        <v>*</v>
      </c>
      <c r="Z9" s="126" t="str">
        <f>[5]Novembro!$I$29</f>
        <v>*</v>
      </c>
      <c r="AA9" s="126" t="str">
        <f>[5]Novembro!$I$30</f>
        <v>*</v>
      </c>
      <c r="AB9" s="126" t="str">
        <f>[5]Novembro!$I$31</f>
        <v>*</v>
      </c>
      <c r="AC9" s="126" t="str">
        <f>[5]Novembro!$I$32</f>
        <v>*</v>
      </c>
      <c r="AD9" s="126" t="str">
        <f>[5]Novembro!$I$33</f>
        <v>*</v>
      </c>
      <c r="AE9" s="126" t="str">
        <f>[5]Novembro!$I$34</f>
        <v>*</v>
      </c>
      <c r="AF9" s="121" t="s">
        <v>227</v>
      </c>
      <c r="AI9" s="13" t="s">
        <v>47</v>
      </c>
    </row>
    <row r="10" spans="1:35" x14ac:dyDescent="0.2">
      <c r="A10" s="99" t="s">
        <v>111</v>
      </c>
      <c r="B10" s="12" t="str">
        <f>[6]Novembro!$I$5</f>
        <v>L</v>
      </c>
      <c r="C10" s="12" t="str">
        <f>[6]Novembro!$I$6</f>
        <v>L</v>
      </c>
      <c r="D10" s="12" t="str">
        <f>[6]Novembro!$I$7</f>
        <v>NO</v>
      </c>
      <c r="E10" s="12" t="str">
        <f>[6]Novembro!$I$8</f>
        <v>NO</v>
      </c>
      <c r="F10" s="12" t="str">
        <f>[6]Novembro!$I$9</f>
        <v>NO</v>
      </c>
      <c r="G10" s="12" t="str">
        <f>[6]Novembro!$I$10</f>
        <v>SE</v>
      </c>
      <c r="H10" s="12" t="str">
        <f>[6]Novembro!$I$11</f>
        <v>SE</v>
      </c>
      <c r="I10" s="12" t="str">
        <f>[6]Novembro!$I$12</f>
        <v>SE</v>
      </c>
      <c r="J10" s="12" t="str">
        <f>[6]Novembro!$I$13</f>
        <v>L</v>
      </c>
      <c r="K10" s="12" t="str">
        <f>[6]Novembro!$I$14</f>
        <v>L</v>
      </c>
      <c r="L10" s="12" t="str">
        <f>[6]Novembro!$I$15</f>
        <v>NO</v>
      </c>
      <c r="M10" s="12" t="str">
        <f>[6]Novembro!$I$16</f>
        <v>L</v>
      </c>
      <c r="N10" s="12" t="str">
        <f>[6]Novembro!$I$17</f>
        <v>L</v>
      </c>
      <c r="O10" s="12" t="str">
        <f>[6]Novembro!$I$18</f>
        <v>NO</v>
      </c>
      <c r="P10" s="12" t="str">
        <f>[6]Novembro!$I$19</f>
        <v>O</v>
      </c>
      <c r="Q10" s="12" t="str">
        <f>[6]Novembro!$I$20</f>
        <v>SE</v>
      </c>
      <c r="R10" s="12" t="str">
        <f>[6]Novembro!$I$21</f>
        <v>L</v>
      </c>
      <c r="S10" s="12" t="str">
        <f>[6]Novembro!$I$22</f>
        <v>NO</v>
      </c>
      <c r="T10" s="126" t="str">
        <f>[6]Novembro!$I$23</f>
        <v>SE</v>
      </c>
      <c r="U10" s="126" t="str">
        <f>[6]Novembro!$I$24</f>
        <v>L</v>
      </c>
      <c r="V10" s="126" t="str">
        <f>[6]Novembro!$I$25</f>
        <v>L</v>
      </c>
      <c r="W10" s="126" t="str">
        <f>[6]Novembro!$I$26</f>
        <v>NE</v>
      </c>
      <c r="X10" s="126" t="str">
        <f>[6]Novembro!$I$27</f>
        <v>N</v>
      </c>
      <c r="Y10" s="126" t="str">
        <f>[6]Novembro!$I$28</f>
        <v>NO</v>
      </c>
      <c r="Z10" s="126" t="str">
        <f>[6]Novembro!$I$29</f>
        <v>SE</v>
      </c>
      <c r="AA10" s="126" t="str">
        <f>[6]Novembro!$I$30</f>
        <v>SE</v>
      </c>
      <c r="AB10" s="126" t="str">
        <f>[6]Novembro!$I$31</f>
        <v>L</v>
      </c>
      <c r="AC10" s="126" t="str">
        <f>[6]Novembro!$I$32</f>
        <v>SE</v>
      </c>
      <c r="AD10" s="126" t="str">
        <f>[6]Novembro!$I$33</f>
        <v>SE</v>
      </c>
      <c r="AE10" s="126" t="str">
        <f>[6]Novembro!$I$34</f>
        <v>*</v>
      </c>
      <c r="AF10" s="121" t="s">
        <v>233</v>
      </c>
      <c r="AH10" s="13" t="s">
        <v>47</v>
      </c>
    </row>
    <row r="11" spans="1:35" x14ac:dyDescent="0.2">
      <c r="A11" s="99" t="s">
        <v>64</v>
      </c>
      <c r="B11" s="12" t="str">
        <f>[7]Novembro!$I$5</f>
        <v>NE</v>
      </c>
      <c r="C11" s="12" t="str">
        <f>[7]Novembro!$I$6</f>
        <v>L</v>
      </c>
      <c r="D11" s="12" t="str">
        <f>[7]Novembro!$I$7</f>
        <v>L</v>
      </c>
      <c r="E11" s="12" t="str">
        <f>[7]Novembro!$I$8</f>
        <v>SE</v>
      </c>
      <c r="F11" s="12" t="str">
        <f>[7]Novembro!$I$9</f>
        <v>L</v>
      </c>
      <c r="G11" s="12" t="str">
        <f>[7]Novembro!$I$10</f>
        <v>SE</v>
      </c>
      <c r="H11" s="12" t="str">
        <f>[7]Novembro!$I$11</f>
        <v>SE</v>
      </c>
      <c r="I11" s="12" t="str">
        <f>[7]Novembro!$I$12</f>
        <v>L</v>
      </c>
      <c r="J11" s="12" t="str">
        <f>[7]Novembro!$I$13</f>
        <v>L</v>
      </c>
      <c r="K11" s="12" t="str">
        <f>[7]Novembro!$I$14</f>
        <v>L</v>
      </c>
      <c r="L11" s="12" t="str">
        <f>[7]Novembro!$I$15</f>
        <v>L</v>
      </c>
      <c r="M11" s="12" t="str">
        <f>[7]Novembro!$I$16</f>
        <v>L</v>
      </c>
      <c r="N11" s="12" t="str">
        <f>[7]Novembro!$I$17</f>
        <v>NE</v>
      </c>
      <c r="O11" s="12" t="str">
        <f>[7]Novembro!$I$18</f>
        <v>NE</v>
      </c>
      <c r="P11" s="12" t="str">
        <f>[7]Novembro!$I$19</f>
        <v>O</v>
      </c>
      <c r="Q11" s="12" t="str">
        <f>[7]Novembro!$I$20</f>
        <v>S</v>
      </c>
      <c r="R11" s="12" t="str">
        <f>[7]Novembro!$I$21</f>
        <v>NE</v>
      </c>
      <c r="S11" s="12" t="str">
        <f>[7]Novembro!$I$22</f>
        <v>N</v>
      </c>
      <c r="T11" s="126" t="str">
        <f>[7]Novembro!$I$23</f>
        <v>SE</v>
      </c>
      <c r="U11" s="126" t="str">
        <f>[7]Novembro!$I$24</f>
        <v>SE</v>
      </c>
      <c r="V11" s="126" t="str">
        <f>[7]Novembro!$I$25</f>
        <v>SE</v>
      </c>
      <c r="W11" s="126" t="str">
        <f>[7]Novembro!$I$26</f>
        <v>L</v>
      </c>
      <c r="X11" s="126" t="str">
        <f>[7]Novembro!$I$27</f>
        <v>NO</v>
      </c>
      <c r="Y11" s="126" t="str">
        <f>[7]Novembro!$I$28</f>
        <v>N</v>
      </c>
      <c r="Z11" s="126" t="str">
        <f>[7]Novembro!$I$29</f>
        <v>S</v>
      </c>
      <c r="AA11" s="126" t="str">
        <f>[7]Novembro!$I$30</f>
        <v>L</v>
      </c>
      <c r="AB11" s="126" t="str">
        <f>[7]Novembro!$I$31</f>
        <v>L</v>
      </c>
      <c r="AC11" s="126" t="str">
        <f>[7]Novembro!$I$32</f>
        <v>L</v>
      </c>
      <c r="AD11" s="126" t="str">
        <f>[7]Novembro!$I$33</f>
        <v>L</v>
      </c>
      <c r="AE11" s="126" t="str">
        <f>[7]Novembro!$I$34</f>
        <v>NO</v>
      </c>
      <c r="AF11" s="121" t="s">
        <v>233</v>
      </c>
    </row>
    <row r="12" spans="1:35" x14ac:dyDescent="0.2">
      <c r="A12" s="99" t="s">
        <v>41</v>
      </c>
      <c r="B12" s="122" t="str">
        <f>[8]Novembro!$I$5</f>
        <v>NE</v>
      </c>
      <c r="C12" s="122" t="str">
        <f>[8]Novembro!$I$6</f>
        <v>NE</v>
      </c>
      <c r="D12" s="122" t="str">
        <f>[8]Novembro!$I$7</f>
        <v>NE</v>
      </c>
      <c r="E12" s="122" t="str">
        <f>[8]Novembro!$I$8</f>
        <v>L</v>
      </c>
      <c r="F12" s="122" t="str">
        <f>[8]Novembro!$I$9</f>
        <v>NE</v>
      </c>
      <c r="G12" s="122" t="str">
        <f>[8]Novembro!$I$10</f>
        <v>NE</v>
      </c>
      <c r="H12" s="122" t="str">
        <f>[8]Novembro!$I$11</f>
        <v>S</v>
      </c>
      <c r="I12" s="122" t="str">
        <f>[8]Novembro!$I$12</f>
        <v>L</v>
      </c>
      <c r="J12" s="122" t="str">
        <f>[8]Novembro!$I$13</f>
        <v>NE</v>
      </c>
      <c r="K12" s="122" t="str">
        <f>[8]Novembro!$I$14</f>
        <v>NE</v>
      </c>
      <c r="L12" s="122" t="str">
        <f>[8]Novembro!$I$15</f>
        <v>NE</v>
      </c>
      <c r="M12" s="122" t="str">
        <f>[8]Novembro!$I$16</f>
        <v>NE</v>
      </c>
      <c r="N12" s="122" t="str">
        <f>[8]Novembro!$I$17</f>
        <v>NE</v>
      </c>
      <c r="O12" s="122" t="str">
        <f>[8]Novembro!$I$18</f>
        <v>NE</v>
      </c>
      <c r="P12" s="122" t="str">
        <f>[8]Novembro!$I$19</f>
        <v>SO</v>
      </c>
      <c r="Q12" s="122" t="str">
        <f>[8]Novembro!$I$20</f>
        <v>NE</v>
      </c>
      <c r="R12" s="122" t="str">
        <f>[8]Novembro!$I$21</f>
        <v>NE</v>
      </c>
      <c r="S12" s="122" t="str">
        <f>[8]Novembro!$I$22</f>
        <v>NE</v>
      </c>
      <c r="T12" s="126" t="str">
        <f>[8]Novembro!$I$23</f>
        <v>S</v>
      </c>
      <c r="U12" s="126" t="str">
        <f>[8]Novembro!$I$24</f>
        <v>NE</v>
      </c>
      <c r="V12" s="126" t="str">
        <f>[8]Novembro!$I$25</f>
        <v>NE</v>
      </c>
      <c r="W12" s="126" t="str">
        <f>[8]Novembro!$I$26</f>
        <v>NE</v>
      </c>
      <c r="X12" s="126" t="str">
        <f>[8]Novembro!$I$27</f>
        <v>NE</v>
      </c>
      <c r="Y12" s="126" t="str">
        <f>[8]Novembro!$I$28</f>
        <v>S</v>
      </c>
      <c r="Z12" s="126" t="str">
        <f>[8]Novembro!$I$29</f>
        <v>S</v>
      </c>
      <c r="AA12" s="126" t="str">
        <f>[8]Novembro!$I$30</f>
        <v>NE</v>
      </c>
      <c r="AB12" s="126" t="str">
        <f>[8]Novembro!$I$31</f>
        <v>NE</v>
      </c>
      <c r="AC12" s="126" t="str">
        <f>[8]Novembro!$I$32</f>
        <v>NE</v>
      </c>
      <c r="AD12" s="126" t="str">
        <f>[8]Novembro!$I$33</f>
        <v>N</v>
      </c>
      <c r="AE12" s="126" t="str">
        <f>[8]Novembro!$I$34</f>
        <v>N</v>
      </c>
      <c r="AF12" s="121" t="str">
        <f>[8]Abril!$I$35</f>
        <v>NE</v>
      </c>
    </row>
    <row r="13" spans="1:35" x14ac:dyDescent="0.2">
      <c r="A13" s="99" t="s">
        <v>114</v>
      </c>
      <c r="B13" s="12" t="str">
        <f>[9]Novembro!$I$5</f>
        <v>N</v>
      </c>
      <c r="C13" s="12" t="str">
        <f>[9]Novembro!$I$6</f>
        <v>NE</v>
      </c>
      <c r="D13" s="12" t="str">
        <f>[9]Novembro!$I$7</f>
        <v>N</v>
      </c>
      <c r="E13" s="12" t="str">
        <f>[9]Novembro!$I$8</f>
        <v>N</v>
      </c>
      <c r="F13" s="12" t="str">
        <f>[9]Novembro!$I$9</f>
        <v>NE</v>
      </c>
      <c r="G13" s="12" t="str">
        <f>[9]Novembro!$I$10</f>
        <v>NE</v>
      </c>
      <c r="H13" s="12" t="str">
        <f>[9]Novembro!$I$11</f>
        <v>SO</v>
      </c>
      <c r="I13" s="12" t="str">
        <f>[9]Novembro!$I$12</f>
        <v>L</v>
      </c>
      <c r="J13" s="12" t="str">
        <f>[9]Novembro!$I$13</f>
        <v>L</v>
      </c>
      <c r="K13" s="12" t="str">
        <f>[9]Novembro!$I$14</f>
        <v>NE</v>
      </c>
      <c r="L13" s="12" t="str">
        <f>[9]Novembro!$I$15</f>
        <v>NE</v>
      </c>
      <c r="M13" s="12" t="str">
        <f>[9]Novembro!$I$16</f>
        <v>N</v>
      </c>
      <c r="N13" s="12" t="str">
        <f>[9]Novembro!$I$17</f>
        <v>N</v>
      </c>
      <c r="O13" s="12" t="str">
        <f>[9]Novembro!$I$18</f>
        <v>N</v>
      </c>
      <c r="P13" s="12" t="str">
        <f>[9]Novembro!$I$19</f>
        <v>SO</v>
      </c>
      <c r="Q13" s="12" t="str">
        <f>[9]Novembro!$I$20</f>
        <v>O</v>
      </c>
      <c r="R13" s="12" t="str">
        <f>[9]Novembro!$I$21</f>
        <v>N</v>
      </c>
      <c r="S13" s="12" t="str">
        <f>[9]Novembro!$I$22</f>
        <v>N</v>
      </c>
      <c r="T13" s="126" t="str">
        <f>[9]Novembro!$I$23</f>
        <v>S</v>
      </c>
      <c r="U13" s="126" t="str">
        <f>[9]Novembro!$I$24</f>
        <v>SE</v>
      </c>
      <c r="V13" s="126" t="str">
        <f>[9]Novembro!$I$25</f>
        <v>L</v>
      </c>
      <c r="W13" s="126" t="str">
        <f>[9]Novembro!$I$26</f>
        <v>NE</v>
      </c>
      <c r="X13" s="126" t="str">
        <f>[9]Novembro!$I$27</f>
        <v>N</v>
      </c>
      <c r="Y13" s="126" t="str">
        <f>[9]Novembro!$I$28</f>
        <v>SO</v>
      </c>
      <c r="Z13" s="126" t="str">
        <f>[9]Novembro!$I$29</f>
        <v>S</v>
      </c>
      <c r="AA13" s="126" t="str">
        <f>[9]Novembro!$I$30</f>
        <v>NE</v>
      </c>
      <c r="AB13" s="126" t="str">
        <f>[9]Novembro!$I$31</f>
        <v>NE</v>
      </c>
      <c r="AC13" s="126" t="str">
        <f>[9]Novembro!$I$32</f>
        <v>NE</v>
      </c>
      <c r="AD13" s="126" t="str">
        <f>[9]Novembro!$I$33</f>
        <v>N</v>
      </c>
      <c r="AE13" s="126" t="str">
        <f>[9]Novembro!$I$34</f>
        <v>N</v>
      </c>
      <c r="AF13" s="121" t="s">
        <v>234</v>
      </c>
    </row>
    <row r="14" spans="1:35" x14ac:dyDescent="0.2">
      <c r="A14" s="99" t="s">
        <v>118</v>
      </c>
      <c r="B14" s="122" t="str">
        <f>[10]Novembro!$I$5</f>
        <v>N</v>
      </c>
      <c r="C14" s="122" t="str">
        <f>[10]Novembro!$I$6</f>
        <v>N</v>
      </c>
      <c r="D14" s="122" t="str">
        <f>[10]Novembro!$I$7</f>
        <v>N</v>
      </c>
      <c r="E14" s="122" t="str">
        <f>[10]Novembro!$I$8</f>
        <v>N</v>
      </c>
      <c r="F14" s="122" t="str">
        <f>[10]Novembro!$I$9</f>
        <v>N</v>
      </c>
      <c r="G14" s="122" t="str">
        <f>[10]Novembro!$I$10</f>
        <v>N</v>
      </c>
      <c r="H14" s="122" t="str">
        <f>[10]Novembro!$I$11</f>
        <v>N</v>
      </c>
      <c r="I14" s="122" t="str">
        <f>[10]Novembro!$I$12</f>
        <v>N</v>
      </c>
      <c r="J14" s="122" t="str">
        <f>[10]Novembro!$I$13</f>
        <v>N</v>
      </c>
      <c r="K14" s="122" t="str">
        <f>[10]Novembro!$I$14</f>
        <v>N</v>
      </c>
      <c r="L14" s="122" t="str">
        <f>[10]Novembro!$I$15</f>
        <v>N</v>
      </c>
      <c r="M14" s="122" t="str">
        <f>[10]Novembro!$I$16</f>
        <v>N</v>
      </c>
      <c r="N14" s="122" t="str">
        <f>[10]Novembro!$I$17</f>
        <v>N</v>
      </c>
      <c r="O14" s="122" t="str">
        <f>[10]Novembro!$I$18</f>
        <v>N</v>
      </c>
      <c r="P14" s="122" t="str">
        <f>[10]Novembro!$I$19</f>
        <v>N</v>
      </c>
      <c r="Q14" s="122" t="str">
        <f>[10]Novembro!$I$20</f>
        <v>N</v>
      </c>
      <c r="R14" s="122" t="str">
        <f>[10]Novembro!$I$21</f>
        <v>N</v>
      </c>
      <c r="S14" s="122" t="str">
        <f>[10]Novembro!$I$22</f>
        <v>N</v>
      </c>
      <c r="T14" s="126" t="str">
        <f>[10]Novembro!$I$23</f>
        <v>N</v>
      </c>
      <c r="U14" s="126" t="str">
        <f>[10]Novembro!$I$24</f>
        <v>N</v>
      </c>
      <c r="V14" s="126" t="str">
        <f>[10]Novembro!$I$25</f>
        <v>N</v>
      </c>
      <c r="W14" s="126" t="str">
        <f>[10]Novembro!$I$26</f>
        <v>N</v>
      </c>
      <c r="X14" s="126" t="str">
        <f>[10]Novembro!$I$27</f>
        <v>N</v>
      </c>
      <c r="Y14" s="126" t="str">
        <f>[10]Novembro!$I$28</f>
        <v>N</v>
      </c>
      <c r="Z14" s="126" t="str">
        <f>[10]Novembro!$I$29</f>
        <v>N</v>
      </c>
      <c r="AA14" s="126" t="str">
        <f>[10]Novembro!$I$30</f>
        <v>N</v>
      </c>
      <c r="AB14" s="126" t="str">
        <f>[10]Novembro!$I$31</f>
        <v>N</v>
      </c>
      <c r="AC14" s="126" t="str">
        <f>[10]Novembro!$I$32</f>
        <v>N</v>
      </c>
      <c r="AD14" s="126" t="str">
        <f>[10]Novembro!$I$33</f>
        <v>N</v>
      </c>
      <c r="AE14" s="126" t="str">
        <f>[10]Novembro!$I$34</f>
        <v>N</v>
      </c>
      <c r="AF14" s="121" t="s">
        <v>234</v>
      </c>
      <c r="AH14" s="13" t="s">
        <v>47</v>
      </c>
    </row>
    <row r="15" spans="1:35" x14ac:dyDescent="0.2">
      <c r="A15" s="99" t="s">
        <v>121</v>
      </c>
      <c r="B15" s="122" t="str">
        <f>[11]Novembro!$I$5</f>
        <v>NO</v>
      </c>
      <c r="C15" s="122" t="str">
        <f>[11]Novembro!$I$6</f>
        <v>NO</v>
      </c>
      <c r="D15" s="122" t="str">
        <f>[11]Novembro!$I$7</f>
        <v>NO</v>
      </c>
      <c r="E15" s="122" t="str">
        <f>[11]Novembro!$I$8</f>
        <v>NO</v>
      </c>
      <c r="F15" s="122" t="str">
        <f>[11]Novembro!$I$9</f>
        <v>NO</v>
      </c>
      <c r="G15" s="122" t="str">
        <f>[11]Novembro!$I$10</f>
        <v>NO</v>
      </c>
      <c r="H15" s="122" t="str">
        <f>[11]Novembro!$I$11</f>
        <v>NO</v>
      </c>
      <c r="I15" s="122" t="str">
        <f>[11]Novembro!$I$12</f>
        <v>NO</v>
      </c>
      <c r="J15" s="122" t="str">
        <f>[11]Novembro!$I$13</f>
        <v>NO</v>
      </c>
      <c r="K15" s="122" t="str">
        <f>[11]Novembro!$I$14</f>
        <v>NO</v>
      </c>
      <c r="L15" s="122" t="str">
        <f>[11]Novembro!$I$15</f>
        <v>NO</v>
      </c>
      <c r="M15" s="122" t="str">
        <f>[11]Novembro!$I$16</f>
        <v>NO</v>
      </c>
      <c r="N15" s="122" t="str">
        <f>[11]Novembro!$I$17</f>
        <v>NO</v>
      </c>
      <c r="O15" s="122" t="str">
        <f>[11]Novembro!$I$18</f>
        <v>NO</v>
      </c>
      <c r="P15" s="122" t="str">
        <f>[11]Novembro!$I$19</f>
        <v>NO</v>
      </c>
      <c r="Q15" s="122" t="str">
        <f>[11]Novembro!$I$20</f>
        <v>NO</v>
      </c>
      <c r="R15" s="122" t="str">
        <f>[11]Novembro!$I$21</f>
        <v>NO</v>
      </c>
      <c r="S15" s="122" t="str">
        <f>[11]Novembro!$I$22</f>
        <v>NO</v>
      </c>
      <c r="T15" s="126" t="str">
        <f>[11]Novembro!$I$23</f>
        <v>NO</v>
      </c>
      <c r="U15" s="126" t="str">
        <f>[11]Novembro!$I$24</f>
        <v>NO</v>
      </c>
      <c r="V15" s="122" t="str">
        <f>[11]Novembro!$I$25</f>
        <v>NO</v>
      </c>
      <c r="W15" s="126" t="str">
        <f>[11]Novembro!$I$26</f>
        <v>NO</v>
      </c>
      <c r="X15" s="126" t="str">
        <f>[11]Novembro!$I$27</f>
        <v>NO</v>
      </c>
      <c r="Y15" s="126" t="str">
        <f>[11]Novembro!$I$28</f>
        <v>NO</v>
      </c>
      <c r="Z15" s="126" t="str">
        <f>[11]Novembro!$I$29</f>
        <v>NO</v>
      </c>
      <c r="AA15" s="126" t="str">
        <f>[11]Novembro!$I$30</f>
        <v>NO</v>
      </c>
      <c r="AB15" s="126" t="str">
        <f>[11]Novembro!$I$31</f>
        <v>NO</v>
      </c>
      <c r="AC15" s="126" t="str">
        <f>[11]Novembro!$I$32</f>
        <v>NO</v>
      </c>
      <c r="AD15" s="126" t="str">
        <f>[11]Novembro!$I$33</f>
        <v>NO</v>
      </c>
      <c r="AE15" s="126" t="str">
        <f>[11]Novembro!$I$34</f>
        <v>NO</v>
      </c>
      <c r="AF15" s="121" t="s">
        <v>232</v>
      </c>
      <c r="AI15" s="13" t="s">
        <v>47</v>
      </c>
    </row>
    <row r="16" spans="1:35" x14ac:dyDescent="0.2">
      <c r="A16" s="99" t="s">
        <v>168</v>
      </c>
      <c r="B16" s="122" t="str">
        <f>[12]Novembro!$I$5</f>
        <v>N</v>
      </c>
      <c r="C16" s="122" t="str">
        <f>[12]Novembro!$I$6</f>
        <v>NO</v>
      </c>
      <c r="D16" s="122" t="str">
        <f>[12]Novembro!$I$7</f>
        <v>NO</v>
      </c>
      <c r="E16" s="122" t="str">
        <f>[12]Novembro!$I$8</f>
        <v>NO</v>
      </c>
      <c r="F16" s="122" t="str">
        <f>[12]Novembro!$I$9</f>
        <v>N</v>
      </c>
      <c r="G16" s="122" t="str">
        <f>[12]Novembro!$I$10</f>
        <v>SE</v>
      </c>
      <c r="H16" s="122" t="str">
        <f>[12]Novembro!$I$11</f>
        <v>SE</v>
      </c>
      <c r="I16" s="122" t="str">
        <f>[12]Novembro!$I$12</f>
        <v>SE</v>
      </c>
      <c r="J16" s="122" t="str">
        <f>[12]Novembro!$I$13</f>
        <v>SE</v>
      </c>
      <c r="K16" s="122" t="str">
        <f>[12]Novembro!$I$14</f>
        <v>SE</v>
      </c>
      <c r="L16" s="122" t="str">
        <f>[12]Novembro!$I$15</f>
        <v>NO</v>
      </c>
      <c r="M16" s="122" t="str">
        <f>[12]Novembro!$I$16</f>
        <v>NO</v>
      </c>
      <c r="N16" s="122" t="str">
        <f>[12]Novembro!$I$17</f>
        <v>N</v>
      </c>
      <c r="O16" s="122" t="str">
        <f>[12]Novembro!$I$18</f>
        <v>NO</v>
      </c>
      <c r="P16" s="122" t="str">
        <f>[12]Novembro!$I$19</f>
        <v>SO</v>
      </c>
      <c r="Q16" s="122" t="str">
        <f>[12]Novembro!$I$20</f>
        <v>S</v>
      </c>
      <c r="R16" s="122" t="str">
        <f>[12]Novembro!$I$21</f>
        <v>L</v>
      </c>
      <c r="S16" s="122" t="str">
        <f>[12]Novembro!$I$22</f>
        <v>N</v>
      </c>
      <c r="T16" s="126" t="str">
        <f>[12]Novembro!$I$23</f>
        <v>S</v>
      </c>
      <c r="U16" s="126" t="str">
        <f>[12]Novembro!$I$24</f>
        <v>SE</v>
      </c>
      <c r="V16" s="126" t="str">
        <f>[12]Novembro!$I$25</f>
        <v>L</v>
      </c>
      <c r="W16" s="126" t="str">
        <f>[12]Novembro!$I$26</f>
        <v>N</v>
      </c>
      <c r="X16" s="126" t="str">
        <f>[12]Novembro!$I$27</f>
        <v>N</v>
      </c>
      <c r="Y16" s="126" t="str">
        <f>[12]Novembro!$I$28</f>
        <v>N</v>
      </c>
      <c r="Z16" s="126" t="str">
        <f>[12]Novembro!$I$29</f>
        <v>S</v>
      </c>
      <c r="AA16" s="126" t="str">
        <f>[12]Novembro!$I$30</f>
        <v>SE</v>
      </c>
      <c r="AB16" s="126" t="str">
        <f>[12]Novembro!$I$31</f>
        <v>L</v>
      </c>
      <c r="AC16" s="126" t="str">
        <f>[12]Novembro!$I$32</f>
        <v>L</v>
      </c>
      <c r="AD16" s="126" t="str">
        <f>[12]Novembro!$I$33</f>
        <v>N</v>
      </c>
      <c r="AE16" s="126" t="str">
        <f>[12]Novembro!$I$34</f>
        <v>NO</v>
      </c>
      <c r="AF16" s="121" t="s">
        <v>234</v>
      </c>
      <c r="AH16" s="13" t="s">
        <v>47</v>
      </c>
      <c r="AI16" s="13" t="s">
        <v>47</v>
      </c>
    </row>
    <row r="17" spans="1:36" x14ac:dyDescent="0.2">
      <c r="A17" s="99" t="s">
        <v>2</v>
      </c>
      <c r="B17" s="122" t="str">
        <f>[13]Novembro!$I$5</f>
        <v>L</v>
      </c>
      <c r="C17" s="122" t="str">
        <f>[13]Novembro!$I$6</f>
        <v>N</v>
      </c>
      <c r="D17" s="122" t="str">
        <f>[13]Novembro!$I$7</f>
        <v>N</v>
      </c>
      <c r="E17" s="122" t="str">
        <f>[13]Novembro!$I$8</f>
        <v>N</v>
      </c>
      <c r="F17" s="122" t="str">
        <f>[13]Novembro!$I$9</f>
        <v>NE</v>
      </c>
      <c r="G17" s="122" t="str">
        <f>[13]Novembro!$I$10</f>
        <v>L</v>
      </c>
      <c r="H17" s="122" t="str">
        <f>[13]Novembro!$I$11</f>
        <v>SE</v>
      </c>
      <c r="I17" s="122" t="str">
        <f>[13]Novembro!$I$12</f>
        <v>SE</v>
      </c>
      <c r="J17" s="122" t="str">
        <f>[13]Novembro!$I$13</f>
        <v>SE</v>
      </c>
      <c r="K17" s="122" t="str">
        <f>[13]Novembro!$I$14</f>
        <v>N</v>
      </c>
      <c r="L17" s="122" t="str">
        <f>[13]Novembro!$I$15</f>
        <v>N</v>
      </c>
      <c r="M17" s="122" t="str">
        <f>[13]Novembro!$I$16</f>
        <v>NE</v>
      </c>
      <c r="N17" s="122" t="str">
        <f>[13]Novembro!$I$17</f>
        <v>NE</v>
      </c>
      <c r="O17" s="122" t="str">
        <f>[13]Novembro!$I$18</f>
        <v>N</v>
      </c>
      <c r="P17" s="122" t="str">
        <f>[13]Novembro!$I$19</f>
        <v>N</v>
      </c>
      <c r="Q17" s="122" t="str">
        <f>[13]Novembro!$I$20</f>
        <v>L</v>
      </c>
      <c r="R17" s="122" t="str">
        <f>[13]Novembro!$I$21</f>
        <v>NE</v>
      </c>
      <c r="S17" s="122" t="str">
        <f>[13]Novembro!$I$22</f>
        <v>N</v>
      </c>
      <c r="T17" s="126" t="str">
        <f>[13]Novembro!$I$23</f>
        <v>NE</v>
      </c>
      <c r="U17" s="126" t="str">
        <f>[13]Novembro!$I$24</f>
        <v>L</v>
      </c>
      <c r="V17" s="122" t="str">
        <f>[13]Novembro!$I$25</f>
        <v>L</v>
      </c>
      <c r="W17" s="126" t="str">
        <f>[13]Novembro!$I$26</f>
        <v>N</v>
      </c>
      <c r="X17" s="126" t="str">
        <f>[13]Novembro!$I$27</f>
        <v>N</v>
      </c>
      <c r="Y17" s="126" t="str">
        <f>[13]Novembro!$I$28</f>
        <v>N</v>
      </c>
      <c r="Z17" s="126" t="str">
        <f>[13]Novembro!$I$29</f>
        <v>N</v>
      </c>
      <c r="AA17" s="126" t="str">
        <f>[13]Novembro!$I$30</f>
        <v>SE</v>
      </c>
      <c r="AB17" s="126" t="str">
        <f>[13]Novembro!$I$31</f>
        <v>L</v>
      </c>
      <c r="AC17" s="126" t="str">
        <f>[13]Novembro!$I$32</f>
        <v>L</v>
      </c>
      <c r="AD17" s="126" t="str">
        <f>[13]Novembro!$I$33</f>
        <v>N</v>
      </c>
      <c r="AE17" s="126" t="str">
        <f>[13]Novembro!$I$34</f>
        <v>N</v>
      </c>
      <c r="AF17" s="121" t="s">
        <v>234</v>
      </c>
      <c r="AH17" s="13" t="s">
        <v>47</v>
      </c>
      <c r="AI17" t="s">
        <v>47</v>
      </c>
    </row>
    <row r="18" spans="1:36" x14ac:dyDescent="0.2">
      <c r="A18" s="99" t="s">
        <v>3</v>
      </c>
      <c r="B18" s="122" t="str">
        <f>[14]Novembro!$I$5</f>
        <v>NO</v>
      </c>
      <c r="C18" s="122" t="str">
        <f>[14]Novembro!$I$6</f>
        <v>SE</v>
      </c>
      <c r="D18" s="122" t="str">
        <f>[14]Novembro!$I$7</f>
        <v>NO</v>
      </c>
      <c r="E18" s="122" t="str">
        <f>[14]Novembro!$I$8</f>
        <v>O</v>
      </c>
      <c r="F18" s="122" t="str">
        <f>[14]Novembro!$I$9</f>
        <v>NO</v>
      </c>
      <c r="G18" s="122" t="str">
        <f>[14]Novembro!$I$10</f>
        <v>SE</v>
      </c>
      <c r="H18" s="122" t="str">
        <f>[14]Novembro!$I$11</f>
        <v>NE</v>
      </c>
      <c r="I18" s="122" t="str">
        <f>[14]Novembro!$I$12</f>
        <v>SE</v>
      </c>
      <c r="J18" s="122" t="str">
        <f>[14]Novembro!$I$13</f>
        <v>SE</v>
      </c>
      <c r="K18" s="122" t="str">
        <f>[14]Novembro!$I$14</f>
        <v>N</v>
      </c>
      <c r="L18" s="122" t="str">
        <f>[14]Novembro!$I$15</f>
        <v>O</v>
      </c>
      <c r="M18" s="122" t="str">
        <f>[14]Novembro!$I$16</f>
        <v>SO</v>
      </c>
      <c r="N18" s="122" t="str">
        <f>[14]Novembro!$I$17</f>
        <v>SO</v>
      </c>
      <c r="O18" s="122" t="str">
        <f>[14]Novembro!$I$18</f>
        <v>NO</v>
      </c>
      <c r="P18" s="122" t="str">
        <f>[14]Novembro!$I$19</f>
        <v>NO</v>
      </c>
      <c r="Q18" s="122" t="str">
        <f>[14]Novembro!$I$20</f>
        <v>NO</v>
      </c>
      <c r="R18" s="122" t="str">
        <f>[14]Novembro!$I$21</f>
        <v>L</v>
      </c>
      <c r="S18" s="122" t="str">
        <f>[14]Novembro!$I$22</f>
        <v>NO</v>
      </c>
      <c r="T18" s="126" t="str">
        <f>[14]Novembro!$I$23</f>
        <v>NO</v>
      </c>
      <c r="U18" s="126" t="str">
        <f>[14]Novembro!$I$24</f>
        <v>SE</v>
      </c>
      <c r="V18" s="126" t="str">
        <f>[14]Novembro!$I$25</f>
        <v>SE</v>
      </c>
      <c r="W18" s="126" t="str">
        <f>[14]Novembro!$I$26</f>
        <v>NO</v>
      </c>
      <c r="X18" s="126" t="str">
        <f>[14]Novembro!$I$27</f>
        <v>NO</v>
      </c>
      <c r="Y18" s="126" t="str">
        <f>[14]Novembro!$I$28</f>
        <v>SE</v>
      </c>
      <c r="Z18" s="126" t="str">
        <f>[14]Novembro!$I$29</f>
        <v>NO</v>
      </c>
      <c r="AA18" s="126" t="str">
        <f>[14]Novembro!$I$30</f>
        <v>L</v>
      </c>
      <c r="AB18" s="126" t="str">
        <f>[14]Novembro!$I$31</f>
        <v>L</v>
      </c>
      <c r="AC18" s="126" t="str">
        <f>[14]Novembro!$I$32</f>
        <v>SE</v>
      </c>
      <c r="AD18" s="126" t="str">
        <f>[14]Novembro!$I$33</f>
        <v>NO</v>
      </c>
      <c r="AE18" s="126" t="str">
        <f>[14]Novembro!$I$34</f>
        <v>NO</v>
      </c>
      <c r="AF18" s="121" t="s">
        <v>232</v>
      </c>
      <c r="AG18" s="13" t="s">
        <v>47</v>
      </c>
      <c r="AH18" s="13" t="s">
        <v>47</v>
      </c>
      <c r="AI18" t="s">
        <v>47</v>
      </c>
      <c r="AJ18" s="13" t="s">
        <v>47</v>
      </c>
    </row>
    <row r="19" spans="1:36" x14ac:dyDescent="0.2">
      <c r="A19" s="99" t="s">
        <v>4</v>
      </c>
      <c r="B19" s="122" t="str">
        <f>[15]Novembro!$I$5</f>
        <v>SO</v>
      </c>
      <c r="C19" s="122" t="str">
        <f>[15]Novembro!$I$6</f>
        <v>SO</v>
      </c>
      <c r="D19" s="122" t="str">
        <f>[15]Novembro!$I$7</f>
        <v>SO</v>
      </c>
      <c r="E19" s="122" t="str">
        <f>[15]Novembro!$I$8</f>
        <v>SE</v>
      </c>
      <c r="F19" s="122" t="str">
        <f>[15]Novembro!$I$9</f>
        <v>NE</v>
      </c>
      <c r="G19" s="122" t="str">
        <f>[15]Novembro!$I$10</f>
        <v>N</v>
      </c>
      <c r="H19" s="122" t="str">
        <f>[15]Novembro!$I$11</f>
        <v>NO</v>
      </c>
      <c r="I19" s="122" t="str">
        <f>[15]Novembro!$I$12</f>
        <v>NO</v>
      </c>
      <c r="J19" s="122" t="str">
        <f>[15]Novembro!$I$13</f>
        <v>NO</v>
      </c>
      <c r="K19" s="122" t="str">
        <f>[15]Novembro!$I$14</f>
        <v>SE</v>
      </c>
      <c r="L19" s="122" t="str">
        <f>[15]Novembro!$I$15</f>
        <v>S</v>
      </c>
      <c r="M19" s="122" t="str">
        <f>[15]Novembro!$I$16</f>
        <v>SO</v>
      </c>
      <c r="N19" s="122" t="str">
        <f>[15]Novembro!$I$17</f>
        <v>O</v>
      </c>
      <c r="O19" s="122" t="str">
        <f>[15]Novembro!$I$18</f>
        <v>S</v>
      </c>
      <c r="P19" s="122" t="str">
        <f>[15]Novembro!$I$19</f>
        <v>S</v>
      </c>
      <c r="Q19" s="122" t="str">
        <f>[15]Novembro!$I$20</f>
        <v>NO</v>
      </c>
      <c r="R19" s="122" t="str">
        <f>[15]Novembro!$I$21</f>
        <v>O</v>
      </c>
      <c r="S19" s="122" t="str">
        <f>[15]Novembro!$I$22</f>
        <v>S</v>
      </c>
      <c r="T19" s="126" t="str">
        <f>[15]Novembro!$I$23</f>
        <v>NE</v>
      </c>
      <c r="U19" s="126" t="str">
        <f>[15]Novembro!$I$24</f>
        <v>NO</v>
      </c>
      <c r="V19" s="126" t="str">
        <f>[15]Novembro!$I$25</f>
        <v>NO</v>
      </c>
      <c r="W19" s="126" t="str">
        <f>[15]Novembro!$I$26</f>
        <v>S</v>
      </c>
      <c r="X19" s="126" t="str">
        <f>[15]Novembro!$I$27</f>
        <v>S</v>
      </c>
      <c r="Y19" s="126" t="str">
        <f>[15]Novembro!$I$28</f>
        <v>S</v>
      </c>
      <c r="Z19" s="126" t="str">
        <f>[15]Novembro!$I$29</f>
        <v>NO</v>
      </c>
      <c r="AA19" s="126" t="str">
        <f>[15]Novembro!$I$30</f>
        <v>NO</v>
      </c>
      <c r="AB19" s="126" t="str">
        <f>[15]Novembro!$I$31</f>
        <v>O</v>
      </c>
      <c r="AC19" s="126" t="str">
        <f>[15]Novembro!$I$32</f>
        <v>O</v>
      </c>
      <c r="AD19" s="126" t="str">
        <f>[15]Novembro!$I$33</f>
        <v>S</v>
      </c>
      <c r="AE19" s="126" t="str">
        <f>[15]Novembro!$I$34</f>
        <v>SE</v>
      </c>
      <c r="AF19" s="121" t="s">
        <v>232</v>
      </c>
      <c r="AI19" t="s">
        <v>47</v>
      </c>
    </row>
    <row r="20" spans="1:36" x14ac:dyDescent="0.2">
      <c r="A20" s="99" t="s">
        <v>5</v>
      </c>
      <c r="B20" s="126" t="str">
        <f>[16]Novembro!$I$5</f>
        <v>NO</v>
      </c>
      <c r="C20" s="126" t="str">
        <f>[16]Novembro!$I$6</f>
        <v>L</v>
      </c>
      <c r="D20" s="126" t="str">
        <f>[16]Novembro!$I$7</f>
        <v>L</v>
      </c>
      <c r="E20" s="126" t="str">
        <f>[16]Novembro!$I$8</f>
        <v>NE</v>
      </c>
      <c r="F20" s="126" t="str">
        <f>[16]Novembro!$I$9</f>
        <v>*</v>
      </c>
      <c r="G20" s="126" t="str">
        <f>[16]Novembro!$I$10</f>
        <v>*</v>
      </c>
      <c r="H20" s="126" t="str">
        <f>[16]Novembro!$I$11</f>
        <v>*</v>
      </c>
      <c r="I20" s="126" t="str">
        <f>[16]Novembro!$I$12</f>
        <v>*</v>
      </c>
      <c r="J20" s="126" t="str">
        <f>[16]Novembro!$I$13</f>
        <v>L</v>
      </c>
      <c r="K20" s="126" t="str">
        <f>[16]Novembro!$I$14</f>
        <v>L</v>
      </c>
      <c r="L20" s="126" t="str">
        <f>[16]Novembro!$I$15</f>
        <v>L</v>
      </c>
      <c r="M20" s="126" t="str">
        <f>[16]Novembro!$I$16</f>
        <v>L</v>
      </c>
      <c r="N20" s="126" t="str">
        <f>[16]Novembro!$I$17</f>
        <v>NE</v>
      </c>
      <c r="O20" s="126" t="str">
        <f>[16]Novembro!$I$18</f>
        <v>*</v>
      </c>
      <c r="P20" s="126" t="str">
        <f>[16]Novembro!$I$19</f>
        <v>*</v>
      </c>
      <c r="Q20" s="126" t="str">
        <f>[16]Novembro!$I$20</f>
        <v>*</v>
      </c>
      <c r="R20" s="126" t="str">
        <f>[16]Novembro!$I$21</f>
        <v>*</v>
      </c>
      <c r="S20" s="126" t="str">
        <f>[16]Novembro!$I$22</f>
        <v>*</v>
      </c>
      <c r="T20" s="126" t="str">
        <f>[16]Novembro!$I$23</f>
        <v>NE</v>
      </c>
      <c r="U20" s="126" t="str">
        <f>[16]Novembro!$I$24</f>
        <v>NO</v>
      </c>
      <c r="V20" s="126" t="str">
        <f>[16]Novembro!$I$25</f>
        <v>L</v>
      </c>
      <c r="W20" s="126" t="str">
        <f>[16]Novembro!$I$26</f>
        <v>L</v>
      </c>
      <c r="X20" s="126" t="str">
        <f>[16]Novembro!$I$27</f>
        <v>L</v>
      </c>
      <c r="Y20" s="126" t="str">
        <f>[16]Novembro!$I$28</f>
        <v>*</v>
      </c>
      <c r="Z20" s="126" t="str">
        <f>[16]Novembro!$I$29</f>
        <v>*</v>
      </c>
      <c r="AA20" s="126" t="str">
        <f>[16]Novembro!$I$30</f>
        <v>*</v>
      </c>
      <c r="AB20" s="126" t="str">
        <f>[16]Novembro!$I$31</f>
        <v>*</v>
      </c>
      <c r="AC20" s="126" t="str">
        <f>[16]Novembro!$I$32</f>
        <v>NO</v>
      </c>
      <c r="AD20" s="126" t="str">
        <f>[16]Novembro!$I$33</f>
        <v>L</v>
      </c>
      <c r="AE20" s="126" t="str">
        <f>[16]Novembro!$I$34</f>
        <v>SE</v>
      </c>
      <c r="AF20" s="121" t="s">
        <v>233</v>
      </c>
      <c r="AG20" s="13" t="s">
        <v>47</v>
      </c>
      <c r="AI20" s="13" t="s">
        <v>47</v>
      </c>
      <c r="AJ20" t="s">
        <v>47</v>
      </c>
    </row>
    <row r="21" spans="1:36" x14ac:dyDescent="0.2">
      <c r="A21" s="99" t="s">
        <v>43</v>
      </c>
      <c r="B21" s="126" t="str">
        <f>[17]Novembro!$I$5</f>
        <v>NE</v>
      </c>
      <c r="C21" s="126" t="str">
        <f>[17]Novembro!$I$6</f>
        <v>NE</v>
      </c>
      <c r="D21" s="126" t="str">
        <f>[17]Novembro!$I$7</f>
        <v>NE</v>
      </c>
      <c r="E21" s="126" t="str">
        <f>[17]Novembro!$I$8</f>
        <v>O</v>
      </c>
      <c r="F21" s="126" t="str">
        <f>[17]Novembro!$I$9</f>
        <v>N</v>
      </c>
      <c r="G21" s="126" t="str">
        <f>[17]Novembro!$I$10</f>
        <v>S</v>
      </c>
      <c r="H21" s="126" t="str">
        <f>[17]Novembro!$I$11</f>
        <v>SE</v>
      </c>
      <c r="I21" s="126" t="str">
        <f>[17]Novembro!$I$12</f>
        <v>L</v>
      </c>
      <c r="J21" s="126" t="str">
        <f>[17]Novembro!$I$13</f>
        <v>L</v>
      </c>
      <c r="K21" s="126" t="str">
        <f>[17]Novembro!$I$14</f>
        <v>NO</v>
      </c>
      <c r="L21" s="126" t="str">
        <f>[17]Novembro!$I$15</f>
        <v>NO</v>
      </c>
      <c r="M21" s="126" t="str">
        <f>[17]Novembro!$I$16</f>
        <v>NE</v>
      </c>
      <c r="N21" s="126" t="str">
        <f>[17]Novembro!$I$17</f>
        <v>NE</v>
      </c>
      <c r="O21" s="126" t="str">
        <f>[17]Novembro!$I$18</f>
        <v>NE</v>
      </c>
      <c r="P21" s="126" t="str">
        <f>[17]Novembro!$I$19</f>
        <v>N</v>
      </c>
      <c r="Q21" s="126" t="str">
        <f>[17]Novembro!$I$20</f>
        <v>NE</v>
      </c>
      <c r="R21" s="126" t="str">
        <f>[17]Novembro!$I$21</f>
        <v>L</v>
      </c>
      <c r="S21" s="126" t="str">
        <f>[17]Novembro!$I$22</f>
        <v>N</v>
      </c>
      <c r="T21" s="126" t="str">
        <f>[17]Novembro!$I$23</f>
        <v>NE</v>
      </c>
      <c r="U21" s="126" t="str">
        <f>[17]Novembro!$I$24</f>
        <v>NE</v>
      </c>
      <c r="V21" s="126" t="str">
        <f>[17]Novembro!$I$25</f>
        <v>NE</v>
      </c>
      <c r="W21" s="126" t="str">
        <f>[17]Novembro!$I$26</f>
        <v>N</v>
      </c>
      <c r="X21" s="126" t="str">
        <f>[17]Novembro!$I$27</f>
        <v>N</v>
      </c>
      <c r="Y21" s="126" t="str">
        <f>[17]Novembro!$I$28</f>
        <v>NO</v>
      </c>
      <c r="Z21" s="126" t="str">
        <f>[17]Novembro!$I$29</f>
        <v>NE</v>
      </c>
      <c r="AA21" s="126" t="str">
        <f>[17]Novembro!$I$30</f>
        <v>NE</v>
      </c>
      <c r="AB21" s="126" t="str">
        <f>[17]Novembro!$I$31</f>
        <v>L</v>
      </c>
      <c r="AC21" s="126" t="str">
        <f>[17]Novembro!$I$32</f>
        <v>NE</v>
      </c>
      <c r="AD21" s="126" t="str">
        <f>[17]Novembro!$I$33</f>
        <v>NE</v>
      </c>
      <c r="AE21" s="126" t="str">
        <f>[17]Novembro!$I$34</f>
        <v>NO</v>
      </c>
      <c r="AF21" s="121" t="s">
        <v>235</v>
      </c>
      <c r="AI21" s="13" t="s">
        <v>47</v>
      </c>
    </row>
    <row r="22" spans="1:36" x14ac:dyDescent="0.2">
      <c r="A22" s="99" t="s">
        <v>6</v>
      </c>
      <c r="B22" s="126" t="str">
        <f>[18]Novembro!$I$5</f>
        <v>L</v>
      </c>
      <c r="C22" s="126" t="str">
        <f>[18]Novembro!$I$6</f>
        <v>SE</v>
      </c>
      <c r="D22" s="126" t="str">
        <f>[18]Novembro!$I$7</f>
        <v>N</v>
      </c>
      <c r="E22" s="126" t="str">
        <f>[18]Novembro!$I$8</f>
        <v>NO</v>
      </c>
      <c r="F22" s="126" t="str">
        <f>[18]Novembro!$I$9</f>
        <v>NO</v>
      </c>
      <c r="G22" s="126" t="str">
        <f>[18]Novembro!$I$10</f>
        <v>SE</v>
      </c>
      <c r="H22" s="126" t="str">
        <f>[18]Novembro!$I$11</f>
        <v>SE</v>
      </c>
      <c r="I22" s="126" t="str">
        <f>[18]Novembro!$I$12</f>
        <v>O</v>
      </c>
      <c r="J22" s="126" t="str">
        <f>[18]Novembro!$I$13</f>
        <v>SE</v>
      </c>
      <c r="K22" s="126" t="str">
        <f>[18]Novembro!$I$14</f>
        <v>SE</v>
      </c>
      <c r="L22" s="126" t="str">
        <f>[18]Novembro!$I$15</f>
        <v>O</v>
      </c>
      <c r="M22" s="126" t="str">
        <f>[18]Novembro!$I$16</f>
        <v>O</v>
      </c>
      <c r="N22" s="126" t="str">
        <f>[18]Novembro!$I$17</f>
        <v>NE</v>
      </c>
      <c r="O22" s="126" t="str">
        <f>[18]Novembro!$I$18</f>
        <v>O</v>
      </c>
      <c r="P22" s="126" t="str">
        <f>[18]Novembro!$I$19</f>
        <v>NE</v>
      </c>
      <c r="Q22" s="126" t="str">
        <f>[18]Novembro!$I$20</f>
        <v>L</v>
      </c>
      <c r="R22" s="126" t="str">
        <f>[18]Novembro!$I$21</f>
        <v>L</v>
      </c>
      <c r="S22" s="126" t="str">
        <f>[18]Novembro!$I$22</f>
        <v>S</v>
      </c>
      <c r="T22" s="126" t="str">
        <f>[18]Novembro!$I$23</f>
        <v>NE</v>
      </c>
      <c r="U22" s="126" t="str">
        <f>[18]Novembro!$I$24</f>
        <v>SE</v>
      </c>
      <c r="V22" s="126" t="str">
        <f>[18]Novembro!$I$25</f>
        <v>L</v>
      </c>
      <c r="W22" s="126" t="str">
        <f>[18]Novembro!$I$26</f>
        <v>NE</v>
      </c>
      <c r="X22" s="126" t="str">
        <f>[18]Novembro!$I$27</f>
        <v>N</v>
      </c>
      <c r="Y22" s="126" t="str">
        <f>[18]Novembro!$I$28</f>
        <v>NO</v>
      </c>
      <c r="Z22" s="126" t="str">
        <f>[18]Novembro!$I$29</f>
        <v>L</v>
      </c>
      <c r="AA22" s="126" t="str">
        <f>[18]Novembro!$I$30</f>
        <v>*</v>
      </c>
      <c r="AB22" s="126" t="str">
        <f>[18]Novembro!$I$31</f>
        <v>L</v>
      </c>
      <c r="AC22" s="126" t="str">
        <f>[18]Novembro!$I$32</f>
        <v>L</v>
      </c>
      <c r="AD22" s="126" t="str">
        <f>[18]Novembro!$I$33</f>
        <v>L</v>
      </c>
      <c r="AE22" s="126" t="str">
        <f>[18]Novembro!$I$34</f>
        <v>SE</v>
      </c>
      <c r="AF22" s="121" t="s">
        <v>233</v>
      </c>
    </row>
    <row r="23" spans="1:36" x14ac:dyDescent="0.2">
      <c r="A23" s="99" t="s">
        <v>7</v>
      </c>
      <c r="B23" s="122" t="str">
        <f>[19]Novembro!$I$5</f>
        <v>S</v>
      </c>
      <c r="C23" s="122" t="str">
        <f>[19]Novembro!$I$6</f>
        <v>SO</v>
      </c>
      <c r="D23" s="122" t="str">
        <f>[19]Novembro!$I$7</f>
        <v>SE</v>
      </c>
      <c r="E23" s="122" t="str">
        <f>[19]Novembro!$I$8</f>
        <v>NO</v>
      </c>
      <c r="F23" s="122" t="str">
        <f>[19]Novembro!$I$9</f>
        <v>O</v>
      </c>
      <c r="G23" s="122" t="str">
        <f>[19]Novembro!$I$10</f>
        <v>O</v>
      </c>
      <c r="H23" s="122" t="str">
        <f>[19]Novembro!$I$11</f>
        <v>NO</v>
      </c>
      <c r="I23" s="122" t="str">
        <f>[19]Novembro!$I$12</f>
        <v>O</v>
      </c>
      <c r="J23" s="122" t="str">
        <f>[19]Novembro!$I$13</f>
        <v>O</v>
      </c>
      <c r="K23" s="122" t="str">
        <f>[19]Novembro!$I$14</f>
        <v>SO</v>
      </c>
      <c r="L23" s="122" t="str">
        <f>[19]Novembro!$I$15</f>
        <v>SO</v>
      </c>
      <c r="M23" s="122" t="str">
        <f>[19]Novembro!$I$16</f>
        <v>S</v>
      </c>
      <c r="N23" s="122" t="str">
        <f>[19]Novembro!$I$17</f>
        <v>SO</v>
      </c>
      <c r="O23" s="122" t="str">
        <f>[19]Novembro!$I$18</f>
        <v>S</v>
      </c>
      <c r="P23" s="122" t="str">
        <f>[19]Novembro!$I$19</f>
        <v>NO</v>
      </c>
      <c r="Q23" s="122" t="str">
        <f>[19]Novembro!$I$20</f>
        <v>S</v>
      </c>
      <c r="R23" s="122" t="str">
        <f>[19]Novembro!$I$21</f>
        <v>SO</v>
      </c>
      <c r="S23" s="122" t="str">
        <f>[19]Novembro!$I$22</f>
        <v>S</v>
      </c>
      <c r="T23" s="126" t="str">
        <f>[19]Novembro!$I$23</f>
        <v>NO</v>
      </c>
      <c r="U23" s="126" t="str">
        <f>[19]Novembro!$I$24</f>
        <v>O</v>
      </c>
      <c r="V23" s="126" t="str">
        <f>[19]Novembro!$I$25</f>
        <v>O</v>
      </c>
      <c r="W23" s="126" t="str">
        <f>[19]Novembro!$I$26</f>
        <v>SO</v>
      </c>
      <c r="X23" s="126" t="str">
        <f>[19]Novembro!$I$27</f>
        <v>S</v>
      </c>
      <c r="Y23" s="126" t="str">
        <f>[19]Novembro!$I$28</f>
        <v>NE</v>
      </c>
      <c r="Z23" s="126" t="str">
        <f>[19]Novembro!$I$29</f>
        <v>N</v>
      </c>
      <c r="AA23" s="126" t="str">
        <f>[19]Novembro!$I$30</f>
        <v>NO</v>
      </c>
      <c r="AB23" s="126" t="str">
        <f>[19]Novembro!$I$31</f>
        <v>SO</v>
      </c>
      <c r="AC23" s="126" t="str">
        <f>[19]Novembro!$I$32</f>
        <v>S</v>
      </c>
      <c r="AD23" s="126" t="str">
        <f>[19]Novembro!$I$33</f>
        <v>N</v>
      </c>
      <c r="AE23" s="126" t="str">
        <f>[19]Novembro!$I$34</f>
        <v>S</v>
      </c>
      <c r="AF23" s="121" t="s">
        <v>236</v>
      </c>
      <c r="AI23" s="13" t="s">
        <v>47</v>
      </c>
    </row>
    <row r="24" spans="1:36" x14ac:dyDescent="0.2">
      <c r="A24" s="99" t="s">
        <v>169</v>
      </c>
      <c r="B24" s="122" t="str">
        <f>[20]Novembro!$I$5</f>
        <v>SE</v>
      </c>
      <c r="C24" s="122" t="str">
        <f>[20]Novembro!$I$6</f>
        <v>L</v>
      </c>
      <c r="D24" s="122" t="str">
        <f>[20]Novembro!$I$7</f>
        <v>L</v>
      </c>
      <c r="E24" s="122" t="str">
        <f>[20]Novembro!$I$8</f>
        <v>NE</v>
      </c>
      <c r="F24" s="122" t="str">
        <f>[20]Novembro!$I$9</f>
        <v>L</v>
      </c>
      <c r="G24" s="122" t="str">
        <f>[20]Novembro!$I$10</f>
        <v>SE</v>
      </c>
      <c r="H24" s="122" t="str">
        <f>[20]Novembro!$I$11</f>
        <v>SE</v>
      </c>
      <c r="I24" s="122" t="str">
        <f>[20]Novembro!$I$12</f>
        <v>L</v>
      </c>
      <c r="J24" s="122" t="str">
        <f>[20]Novembro!$I$13</f>
        <v>L</v>
      </c>
      <c r="K24" s="122" t="str">
        <f>[20]Novembro!$I$14</f>
        <v>L</v>
      </c>
      <c r="L24" s="122" t="str">
        <f>[20]Novembro!$I$15</f>
        <v>L</v>
      </c>
      <c r="M24" s="122" t="str">
        <f>[20]Novembro!$I$16</f>
        <v>L</v>
      </c>
      <c r="N24" s="122" t="str">
        <f>[20]Novembro!$I$17</f>
        <v>N</v>
      </c>
      <c r="O24" s="122" t="str">
        <f>[20]Novembro!$I$18</f>
        <v>NE</v>
      </c>
      <c r="P24" s="122" t="str">
        <f>[20]Novembro!$I$19</f>
        <v>L</v>
      </c>
      <c r="Q24" s="122" t="str">
        <f>[20]Novembro!$I$20</f>
        <v>NE</v>
      </c>
      <c r="R24" s="122" t="str">
        <f>[20]Novembro!$I$21</f>
        <v>L</v>
      </c>
      <c r="S24" s="122" t="str">
        <f>[20]Novembro!$I$22</f>
        <v>NE</v>
      </c>
      <c r="T24" s="126" t="str">
        <f>[20]Novembro!$I$23</f>
        <v>S</v>
      </c>
      <c r="U24" s="126" t="str">
        <f>[20]Novembro!$I$24</f>
        <v>L</v>
      </c>
      <c r="V24" s="126" t="str">
        <f>[20]Novembro!$I$25</f>
        <v>L</v>
      </c>
      <c r="W24" s="126" t="str">
        <f>[20]Novembro!$I$26</f>
        <v>L</v>
      </c>
      <c r="X24" s="126" t="str">
        <f>[20]Novembro!$I$27</f>
        <v>NE</v>
      </c>
      <c r="Y24" s="126" t="str">
        <f>[20]Novembro!$I$28</f>
        <v>SO</v>
      </c>
      <c r="Z24" s="126" t="str">
        <f>[20]Novembro!$I$29</f>
        <v>S</v>
      </c>
      <c r="AA24" s="126" t="str">
        <f>[20]Novembro!$I$30</f>
        <v>L</v>
      </c>
      <c r="AB24" s="126" t="str">
        <f>[20]Novembro!$I$31</f>
        <v>L</v>
      </c>
      <c r="AC24" s="126" t="str">
        <f>[20]Novembro!$I$32</f>
        <v>L</v>
      </c>
      <c r="AD24" s="126" t="str">
        <f>[20]Novembro!$I$33</f>
        <v>S</v>
      </c>
      <c r="AE24" s="126" t="str">
        <f>[20]Novembro!$I$34</f>
        <v>NE</v>
      </c>
      <c r="AF24" s="121" t="s">
        <v>233</v>
      </c>
    </row>
    <row r="25" spans="1:36" x14ac:dyDescent="0.2">
      <c r="A25" s="99" t="s">
        <v>170</v>
      </c>
      <c r="B25" s="126" t="str">
        <f>[21]Novembro!$I$5</f>
        <v>L</v>
      </c>
      <c r="C25" s="126" t="str">
        <f>[21]Novembro!$I$6</f>
        <v>NE</v>
      </c>
      <c r="D25" s="126" t="str">
        <f>[21]Novembro!$I$7</f>
        <v>NE</v>
      </c>
      <c r="E25" s="126" t="str">
        <f>[21]Novembro!$I$8</f>
        <v>L</v>
      </c>
      <c r="F25" s="126" t="str">
        <f>[21]Novembro!$I$9</f>
        <v>NE</v>
      </c>
      <c r="G25" s="126" t="str">
        <f>[21]Novembro!$I$10</f>
        <v>L</v>
      </c>
      <c r="H25" s="126" t="str">
        <f>[21]Novembro!$I$11</f>
        <v>SE</v>
      </c>
      <c r="I25" s="126" t="str">
        <f>[21]Novembro!$I$12</f>
        <v>L</v>
      </c>
      <c r="J25" s="126" t="str">
        <f>[21]Novembro!$I$13</f>
        <v>L</v>
      </c>
      <c r="K25" s="126" t="str">
        <f>[21]Novembro!$I$14</f>
        <v>NE</v>
      </c>
      <c r="L25" s="126" t="str">
        <f>[21]Novembro!$I$15</f>
        <v>NE</v>
      </c>
      <c r="M25" s="126" t="str">
        <f>[21]Novembro!$I$16</f>
        <v>NE</v>
      </c>
      <c r="N25" s="126" t="str">
        <f>[21]Novembro!$I$17</f>
        <v>NE</v>
      </c>
      <c r="O25" s="126" t="str">
        <f>[21]Novembro!$I$18</f>
        <v>NE</v>
      </c>
      <c r="P25" s="126" t="str">
        <f>[21]Novembro!$I$19</f>
        <v>S</v>
      </c>
      <c r="Q25" s="126" t="str">
        <f>[21]Novembro!$I$20</f>
        <v>L</v>
      </c>
      <c r="R25" s="126" t="str">
        <f>[21]Novembro!$I$21</f>
        <v>NE</v>
      </c>
      <c r="S25" s="126" t="str">
        <f>[21]Novembro!$I$22</f>
        <v>NE</v>
      </c>
      <c r="T25" s="126" t="str">
        <f>[21]Novembro!$I$23</f>
        <v>S</v>
      </c>
      <c r="U25" s="126" t="str">
        <f>[21]Novembro!$I$24</f>
        <v>NE</v>
      </c>
      <c r="V25" s="126" t="str">
        <f>[21]Novembro!$I$25</f>
        <v>L</v>
      </c>
      <c r="W25" s="126" t="str">
        <f>[21]Novembro!$I$26</f>
        <v>NE</v>
      </c>
      <c r="X25" s="126" t="str">
        <f>[21]Novembro!$I$27</f>
        <v>NE</v>
      </c>
      <c r="Y25" s="126" t="str">
        <f>[21]Novembro!$I$28</f>
        <v>SO</v>
      </c>
      <c r="Z25" s="126" t="str">
        <f>[21]Novembro!$I$29</f>
        <v>S</v>
      </c>
      <c r="AA25" s="126" t="str">
        <f>[21]Novembro!$I$30</f>
        <v>NE</v>
      </c>
      <c r="AB25" s="126" t="str">
        <f>[21]Novembro!$I$31</f>
        <v>NE</v>
      </c>
      <c r="AC25" s="126" t="str">
        <f>[21]Novembro!$I$32</f>
        <v>NE</v>
      </c>
      <c r="AD25" s="126" t="str">
        <f>[21]Novembro!$I$33</f>
        <v>N</v>
      </c>
      <c r="AE25" s="126" t="str">
        <f>[21]Novembro!$I$34</f>
        <v>N</v>
      </c>
      <c r="AF25" s="121" t="s">
        <v>235</v>
      </c>
      <c r="AG25" s="13" t="s">
        <v>47</v>
      </c>
    </row>
    <row r="26" spans="1:36" x14ac:dyDescent="0.2">
      <c r="A26" s="99" t="s">
        <v>171</v>
      </c>
      <c r="B26" s="126" t="str">
        <f>[22]Novembro!$I$5</f>
        <v>L</v>
      </c>
      <c r="C26" s="126" t="str">
        <f>[22]Novembro!$I$6</f>
        <v>L</v>
      </c>
      <c r="D26" s="126" t="str">
        <f>[22]Novembro!$I$7</f>
        <v>NO</v>
      </c>
      <c r="E26" s="126" t="str">
        <f>[22]Novembro!$I$8</f>
        <v>L</v>
      </c>
      <c r="F26" s="126" t="str">
        <f>[22]Novembro!$I$9</f>
        <v>L</v>
      </c>
      <c r="G26" s="126" t="str">
        <f>[22]Novembro!$I$10</f>
        <v>SE</v>
      </c>
      <c r="H26" s="126" t="str">
        <f>[22]Novembro!$I$11</f>
        <v>SE</v>
      </c>
      <c r="I26" s="126" t="str">
        <f>[22]Novembro!$I$12</f>
        <v>L</v>
      </c>
      <c r="J26" s="126" t="str">
        <f>[22]Novembro!$I$13</f>
        <v>L</v>
      </c>
      <c r="K26" s="126" t="str">
        <f>[22]Novembro!$I$14</f>
        <v>L</v>
      </c>
      <c r="L26" s="126" t="str">
        <f>[22]Novembro!$I$15</f>
        <v>L</v>
      </c>
      <c r="M26" s="126" t="str">
        <f>[22]Novembro!$I$16</f>
        <v>L</v>
      </c>
      <c r="N26" s="126" t="str">
        <f>[22]Novembro!$I$17</f>
        <v>L</v>
      </c>
      <c r="O26" s="126" t="str">
        <f>[22]Novembro!$I$18</f>
        <v>NO</v>
      </c>
      <c r="P26" s="126" t="str">
        <f>[22]Novembro!$I$19</f>
        <v>L</v>
      </c>
      <c r="Q26" s="126" t="str">
        <f>[22]Novembro!$I$20</f>
        <v>SE</v>
      </c>
      <c r="R26" s="126" t="str">
        <f>[22]Novembro!$I$21</f>
        <v>NE</v>
      </c>
      <c r="S26" s="126" t="str">
        <f>[22]Novembro!$I$22</f>
        <v>N</v>
      </c>
      <c r="T26" s="126" t="str">
        <f>[22]Novembro!$I$23</f>
        <v>SE</v>
      </c>
      <c r="U26" s="126" t="str">
        <f>[22]Novembro!$I$24</f>
        <v>L</v>
      </c>
      <c r="V26" s="126" t="str">
        <f>[22]Novembro!$I$25</f>
        <v>L</v>
      </c>
      <c r="W26" s="126" t="str">
        <f>[22]Novembro!$I$26</f>
        <v>L</v>
      </c>
      <c r="X26" s="126" t="str">
        <f>[22]Novembro!$I$27</f>
        <v>N</v>
      </c>
      <c r="Y26" s="126" t="str">
        <f>[22]Novembro!$I$28</f>
        <v>SO</v>
      </c>
      <c r="Z26" s="126" t="str">
        <f>[22]Novembro!$I$29</f>
        <v>S</v>
      </c>
      <c r="AA26" s="126" t="str">
        <f>[22]Novembro!$I$30</f>
        <v>L</v>
      </c>
      <c r="AB26" s="126" t="str">
        <f>[22]Novembro!$I$31</f>
        <v>L</v>
      </c>
      <c r="AC26" s="126" t="str">
        <f>[22]Novembro!$I$32</f>
        <v>L</v>
      </c>
      <c r="AD26" s="126" t="str">
        <f>[22]Novembro!$I$33</f>
        <v>L</v>
      </c>
      <c r="AE26" s="126" t="str">
        <f>[22]Novembro!$I$34</f>
        <v>O</v>
      </c>
      <c r="AF26" s="121" t="s">
        <v>233</v>
      </c>
    </row>
    <row r="27" spans="1:36" x14ac:dyDescent="0.2">
      <c r="A27" s="99" t="s">
        <v>8</v>
      </c>
      <c r="B27" s="122" t="str">
        <f>[23]Novembro!$I$5</f>
        <v>L</v>
      </c>
      <c r="C27" s="122" t="str">
        <f>[23]Novembro!$I$6</f>
        <v>SE</v>
      </c>
      <c r="D27" s="122" t="str">
        <f>[23]Novembro!$I$7</f>
        <v>SE</v>
      </c>
      <c r="E27" s="122" t="str">
        <f>[23]Novembro!$I$8</f>
        <v>SO</v>
      </c>
      <c r="F27" s="122" t="str">
        <f>[23]Novembro!$I$9</f>
        <v>S</v>
      </c>
      <c r="G27" s="122" t="str">
        <f>[23]Novembro!$I$10</f>
        <v>SO</v>
      </c>
      <c r="H27" s="122" t="str">
        <f>[23]Novembro!$I$11</f>
        <v>SO</v>
      </c>
      <c r="I27" s="122" t="str">
        <f>[23]Novembro!$I$12</f>
        <v>S</v>
      </c>
      <c r="J27" s="122" t="str">
        <f>[23]Novembro!$I$13</f>
        <v>S</v>
      </c>
      <c r="K27" s="122" t="str">
        <f>[23]Novembro!$I$14</f>
        <v>S</v>
      </c>
      <c r="L27" s="122" t="str">
        <f>[23]Novembro!$I$15</f>
        <v>S</v>
      </c>
      <c r="M27" s="122" t="str">
        <f>[23]Novembro!$I$16</f>
        <v>S</v>
      </c>
      <c r="N27" s="122" t="str">
        <f>[23]Novembro!$I$17</f>
        <v>SE</v>
      </c>
      <c r="O27" s="122" t="str">
        <f>[23]Novembro!$I$18</f>
        <v>SO</v>
      </c>
      <c r="P27" s="122" t="str">
        <f>[23]Novembro!$I$19</f>
        <v>O</v>
      </c>
      <c r="Q27" s="126" t="str">
        <f>[23]Novembro!$I$20</f>
        <v>SO</v>
      </c>
      <c r="R27" s="126" t="str">
        <f>[23]Novembro!$I$21</f>
        <v>SE</v>
      </c>
      <c r="S27" s="126" t="str">
        <f>[23]Novembro!$I$22</f>
        <v>SE</v>
      </c>
      <c r="T27" s="126" t="str">
        <f>[23]Novembro!$I$23</f>
        <v>O</v>
      </c>
      <c r="U27" s="126" t="str">
        <f>[23]Novembro!$I$24</f>
        <v>S</v>
      </c>
      <c r="V27" s="126" t="str">
        <f>[23]Novembro!$I$25</f>
        <v>S</v>
      </c>
      <c r="W27" s="126" t="str">
        <f>[23]Novembro!$I$26</f>
        <v>S</v>
      </c>
      <c r="X27" s="126" t="str">
        <f>[23]Novembro!$I$27</f>
        <v>SE</v>
      </c>
      <c r="Y27" s="126" t="str">
        <f>[23]Novembro!$I$28</f>
        <v>N</v>
      </c>
      <c r="Z27" s="126" t="str">
        <f>[23]Novembro!$I$29</f>
        <v>O</v>
      </c>
      <c r="AA27" s="126" t="str">
        <f>[23]Novembro!$I$30</f>
        <v>S</v>
      </c>
      <c r="AB27" s="126" t="str">
        <f>[23]Novembro!$I$31</f>
        <v>S</v>
      </c>
      <c r="AC27" s="126" t="str">
        <f>[23]Novembro!$I$32</f>
        <v>S</v>
      </c>
      <c r="AD27" s="126" t="str">
        <f>[23]Novembro!$I$33</f>
        <v>SE</v>
      </c>
      <c r="AE27" s="126" t="str">
        <f>[23]Novembro!$I$34</f>
        <v>NE</v>
      </c>
      <c r="AF27" s="121" t="s">
        <v>236</v>
      </c>
    </row>
    <row r="28" spans="1:36" x14ac:dyDescent="0.2">
      <c r="A28" s="99" t="s">
        <v>9</v>
      </c>
      <c r="B28" s="122" t="str">
        <f>[24]Novembro!$I$5</f>
        <v>L</v>
      </c>
      <c r="C28" s="122" t="str">
        <f>[24]Novembro!$I$6</f>
        <v>NE</v>
      </c>
      <c r="D28" s="122" t="str">
        <f>[24]Novembro!$I$7</f>
        <v>NE</v>
      </c>
      <c r="E28" s="122" t="str">
        <f>[24]Novembro!$I$8</f>
        <v>SE</v>
      </c>
      <c r="F28" s="122" t="str">
        <f>[24]Novembro!$I$9</f>
        <v>L</v>
      </c>
      <c r="G28" s="122" t="str">
        <f>[24]Novembro!$I$10</f>
        <v>L</v>
      </c>
      <c r="H28" s="122" t="str">
        <f>[24]Novembro!$I$11</f>
        <v>SE</v>
      </c>
      <c r="I28" s="122" t="str">
        <f>[24]Novembro!$I$12</f>
        <v>L</v>
      </c>
      <c r="J28" s="122" t="str">
        <f>[24]Novembro!$I$13</f>
        <v>L</v>
      </c>
      <c r="K28" s="122" t="str">
        <f>[24]Novembro!$I$14</f>
        <v>L</v>
      </c>
      <c r="L28" s="122" t="str">
        <f>[24]Novembro!$I$15</f>
        <v>L</v>
      </c>
      <c r="M28" s="122" t="str">
        <f>[24]Novembro!$I$16</f>
        <v>L</v>
      </c>
      <c r="N28" s="122" t="str">
        <f>[24]Novembro!$I$17</f>
        <v>NE</v>
      </c>
      <c r="O28" s="122" t="str">
        <f>[24]Novembro!$I$18</f>
        <v>L</v>
      </c>
      <c r="P28" s="122" t="str">
        <f>[24]Novembro!$I$19</f>
        <v>N</v>
      </c>
      <c r="Q28" s="122" t="str">
        <f>[24]Novembro!$I$20</f>
        <v>O</v>
      </c>
      <c r="R28" s="122" t="str">
        <f>[24]Novembro!$I$21</f>
        <v>NE</v>
      </c>
      <c r="S28" s="122" t="str">
        <f>[24]Novembro!$I$22</f>
        <v>N</v>
      </c>
      <c r="T28" s="126" t="str">
        <f>[24]Novembro!$I$23</f>
        <v>S</v>
      </c>
      <c r="U28" s="126" t="str">
        <f>[24]Novembro!$I$24</f>
        <v>L</v>
      </c>
      <c r="V28" s="126" t="str">
        <f>[24]Novembro!$I$25</f>
        <v>L</v>
      </c>
      <c r="W28" s="126" t="str">
        <f>[24]Novembro!$I$26</f>
        <v>L</v>
      </c>
      <c r="X28" s="126" t="str">
        <f>[24]Novembro!$I$27</f>
        <v>N</v>
      </c>
      <c r="Y28" s="126" t="str">
        <f>[24]Novembro!$I$28</f>
        <v>SO</v>
      </c>
      <c r="Z28" s="126" t="str">
        <f>[24]Novembro!$I$29</f>
        <v>S</v>
      </c>
      <c r="AA28" s="126" t="str">
        <f>[24]Novembro!$I$30</f>
        <v>L</v>
      </c>
      <c r="AB28" s="126" t="str">
        <f>[24]Novembro!$I$31</f>
        <v>L</v>
      </c>
      <c r="AC28" s="126" t="str">
        <f>[24]Novembro!$I$32</f>
        <v>L</v>
      </c>
      <c r="AD28" s="126" t="str">
        <f>[24]Novembro!$I$33</f>
        <v>SO</v>
      </c>
      <c r="AE28" s="126" t="str">
        <f>[24]Novembro!$I$34</f>
        <v>NO</v>
      </c>
      <c r="AF28" s="121" t="s">
        <v>233</v>
      </c>
      <c r="AH28" s="13" t="s">
        <v>47</v>
      </c>
    </row>
    <row r="29" spans="1:36" x14ac:dyDescent="0.2">
      <c r="A29" s="99" t="s">
        <v>42</v>
      </c>
      <c r="B29" s="122" t="str">
        <f>[25]Novembro!$I$5</f>
        <v>L</v>
      </c>
      <c r="C29" s="122" t="str">
        <f>[25]Novembro!$I$6</f>
        <v>N</v>
      </c>
      <c r="D29" s="122" t="str">
        <f>[25]Novembro!$I$7</f>
        <v>N</v>
      </c>
      <c r="E29" s="122" t="str">
        <f>[25]Novembro!$I$8</f>
        <v>SE</v>
      </c>
      <c r="F29" s="122" t="str">
        <f>[25]Novembro!$I$9</f>
        <v>NE</v>
      </c>
      <c r="G29" s="122" t="str">
        <f>[25]Novembro!$I$10</f>
        <v>L</v>
      </c>
      <c r="H29" s="122" t="str">
        <f>[25]Novembro!$I$11</f>
        <v>S</v>
      </c>
      <c r="I29" s="122" t="str">
        <f>[25]Novembro!$I$12</f>
        <v>L</v>
      </c>
      <c r="J29" s="122" t="str">
        <f>[25]Novembro!$I$13</f>
        <v>L</v>
      </c>
      <c r="K29" s="122" t="str">
        <f>[25]Novembro!$I$14</f>
        <v>L</v>
      </c>
      <c r="L29" s="122" t="str">
        <f>[25]Novembro!$I$15</f>
        <v>N</v>
      </c>
      <c r="M29" s="122" t="str">
        <f>[25]Novembro!$I$16</f>
        <v>N</v>
      </c>
      <c r="N29" s="122" t="str">
        <f>[25]Novembro!$I$17</f>
        <v>SE</v>
      </c>
      <c r="O29" s="122" t="str">
        <f>[25]Novembro!$I$18</f>
        <v>N</v>
      </c>
      <c r="P29" s="122" t="str">
        <f>[25]Novembro!$I$19</f>
        <v>N</v>
      </c>
      <c r="Q29" s="122" t="str">
        <f>[25]Novembro!$I$20</f>
        <v>SE</v>
      </c>
      <c r="R29" s="122" t="str">
        <f>[25]Novembro!$I$21</f>
        <v>N</v>
      </c>
      <c r="S29" s="122" t="str">
        <f>[25]Novembro!$I$22</f>
        <v>N</v>
      </c>
      <c r="T29" s="126" t="str">
        <f>[25]Novembro!$I$23</f>
        <v>S</v>
      </c>
      <c r="U29" s="126" t="str">
        <f>[25]Novembro!$I$24</f>
        <v>SE</v>
      </c>
      <c r="V29" s="126" t="str">
        <f>[25]Novembro!$I$25</f>
        <v>L</v>
      </c>
      <c r="W29" s="126" t="str">
        <f>[25]Novembro!$I$26</f>
        <v>L</v>
      </c>
      <c r="X29" s="126" t="str">
        <f>[25]Novembro!$I$27</f>
        <v>N</v>
      </c>
      <c r="Y29" s="126" t="str">
        <f>[25]Novembro!$I$28</f>
        <v>SO</v>
      </c>
      <c r="Z29" s="126" t="str">
        <f>[25]Novembro!$I$29</f>
        <v>S</v>
      </c>
      <c r="AA29" s="126" t="str">
        <f>[25]Novembro!$I$30</f>
        <v>L</v>
      </c>
      <c r="AB29" s="126" t="str">
        <f>[25]Novembro!$I$31</f>
        <v>L</v>
      </c>
      <c r="AC29" s="126" t="str">
        <f>[25]Novembro!$I$32</f>
        <v>L</v>
      </c>
      <c r="AD29" s="126" t="str">
        <f>[25]Novembro!$I$33</f>
        <v>N</v>
      </c>
      <c r="AE29" s="126" t="str">
        <f>[25]Novembro!$I$34</f>
        <v>N</v>
      </c>
      <c r="AF29" s="121" t="s">
        <v>234</v>
      </c>
      <c r="AI29" t="s">
        <v>47</v>
      </c>
    </row>
    <row r="30" spans="1:36" x14ac:dyDescent="0.2">
      <c r="A30" s="99" t="s">
        <v>10</v>
      </c>
      <c r="B30" s="12" t="str">
        <f>[26]Novembro!$I$5</f>
        <v>NO</v>
      </c>
      <c r="C30" s="12" t="str">
        <f>[26]Novembro!$I$6</f>
        <v>SO</v>
      </c>
      <c r="D30" s="12" t="str">
        <f>[26]Novembro!$I$7</f>
        <v>S</v>
      </c>
      <c r="E30" s="12" t="str">
        <f>[26]Novembro!$I$8</f>
        <v>NO</v>
      </c>
      <c r="F30" s="12" t="str">
        <f>[26]Novembro!$I$9</f>
        <v>O</v>
      </c>
      <c r="G30" s="12" t="str">
        <f>[26]Novembro!$I$10</f>
        <v>NO</v>
      </c>
      <c r="H30" s="12" t="str">
        <f>[26]Novembro!$I$11</f>
        <v>N</v>
      </c>
      <c r="I30" s="12" t="str">
        <f>[26]Novembro!$I$12</f>
        <v>NO</v>
      </c>
      <c r="J30" s="12" t="str">
        <f>[26]Novembro!$I$13</f>
        <v>O</v>
      </c>
      <c r="K30" s="12" t="str">
        <f>[26]Novembro!$I$14</f>
        <v>O</v>
      </c>
      <c r="L30" s="12" t="str">
        <f>[26]Novembro!$I$15</f>
        <v>NO</v>
      </c>
      <c r="M30" s="12" t="str">
        <f>[26]Novembro!$I$16</f>
        <v>O</v>
      </c>
      <c r="N30" s="12" t="str">
        <f>[26]Novembro!$I$17</f>
        <v>SO</v>
      </c>
      <c r="O30" s="12" t="str">
        <f>[26]Novembro!$I$18</f>
        <v>SO</v>
      </c>
      <c r="P30" s="12" t="str">
        <f>[26]Novembro!$I$19</f>
        <v>N</v>
      </c>
      <c r="Q30" s="12" t="str">
        <f>[26]Novembro!$I$20</f>
        <v>NO</v>
      </c>
      <c r="R30" s="12" t="str">
        <f>[26]Novembro!$I$21</f>
        <v>O</v>
      </c>
      <c r="S30" s="12" t="str">
        <f>[26]Novembro!$I$22</f>
        <v>SO</v>
      </c>
      <c r="T30" s="126" t="str">
        <f>[26]Novembro!$I$23</f>
        <v>N</v>
      </c>
      <c r="U30" s="126" t="str">
        <f>[26]Novembro!$I$24</f>
        <v>NO</v>
      </c>
      <c r="V30" s="126" t="str">
        <f>[26]Novembro!$I$25</f>
        <v>NO</v>
      </c>
      <c r="W30" s="126" t="str">
        <f>[26]Novembro!$I$26</f>
        <v>O</v>
      </c>
      <c r="X30" s="126" t="str">
        <f>[26]Novembro!$I$27</f>
        <v>SO</v>
      </c>
      <c r="Y30" s="126" t="str">
        <f>[26]Novembro!$I$28</f>
        <v>L</v>
      </c>
      <c r="Z30" s="126" t="str">
        <f>[26]Novembro!$I$29</f>
        <v>N</v>
      </c>
      <c r="AA30" s="126" t="str">
        <f>[26]Novembro!$I$30</f>
        <v>O</v>
      </c>
      <c r="AB30" s="126" t="str">
        <f>[26]Novembro!$I$31</f>
        <v>O</v>
      </c>
      <c r="AC30" s="126" t="str">
        <f>[26]Novembro!$I$32</f>
        <v>O</v>
      </c>
      <c r="AD30" s="126" t="str">
        <f>[26]Novembro!$I$33</f>
        <v>N</v>
      </c>
      <c r="AE30" s="126" t="str">
        <f>[26]Novembro!$I$34</f>
        <v>SE</v>
      </c>
      <c r="AF30" s="121" t="s">
        <v>238</v>
      </c>
      <c r="AI30" t="s">
        <v>47</v>
      </c>
    </row>
    <row r="31" spans="1:36" x14ac:dyDescent="0.2">
      <c r="A31" s="99" t="s">
        <v>172</v>
      </c>
      <c r="B31" s="126" t="str">
        <f>[27]Novembro!$I$5</f>
        <v>N</v>
      </c>
      <c r="C31" s="126" t="str">
        <f>[27]Novembro!$I$6</f>
        <v>NE</v>
      </c>
      <c r="D31" s="126" t="str">
        <f>[27]Novembro!$I$7</f>
        <v>NE</v>
      </c>
      <c r="E31" s="126" t="str">
        <f>[27]Novembro!$I$8</f>
        <v>SE</v>
      </c>
      <c r="F31" s="126" t="str">
        <f>[27]Novembro!$I$9</f>
        <v>L</v>
      </c>
      <c r="G31" s="126" t="str">
        <f>[27]Novembro!$I$10</f>
        <v>L</v>
      </c>
      <c r="H31" s="126" t="str">
        <f>[27]Novembro!$I$11</f>
        <v>SE</v>
      </c>
      <c r="I31" s="126" t="str">
        <f>[27]Novembro!$I$12</f>
        <v>L</v>
      </c>
      <c r="J31" s="126" t="str">
        <f>[27]Novembro!$I$13</f>
        <v>L</v>
      </c>
      <c r="K31" s="126" t="str">
        <f>[27]Novembro!$I$14</f>
        <v>NE</v>
      </c>
      <c r="L31" s="126" t="str">
        <f>[27]Novembro!$I$15</f>
        <v>NE</v>
      </c>
      <c r="M31" s="126" t="str">
        <f>[27]Novembro!$I$16</f>
        <v>NE</v>
      </c>
      <c r="N31" s="126" t="str">
        <f>[27]Novembro!$I$17</f>
        <v>N</v>
      </c>
      <c r="O31" s="126" t="str">
        <f>[27]Novembro!$I$18</f>
        <v>NO</v>
      </c>
      <c r="P31" s="126" t="str">
        <f>[27]Novembro!$I$19</f>
        <v>L</v>
      </c>
      <c r="Q31" s="126" t="str">
        <f>[27]Novembro!$I$20</f>
        <v>L</v>
      </c>
      <c r="R31" s="126" t="str">
        <f>[27]Novembro!$I$21</f>
        <v>NE</v>
      </c>
      <c r="S31" s="126" t="str">
        <f>[27]Novembro!$I$22</f>
        <v>N</v>
      </c>
      <c r="T31" s="126" t="str">
        <f>[27]Novembro!$I$23</f>
        <v>S</v>
      </c>
      <c r="U31" s="126" t="str">
        <f>[27]Novembro!$I$24</f>
        <v>L</v>
      </c>
      <c r="V31" s="126" t="str">
        <f>[27]Novembro!$I$25</f>
        <v>L</v>
      </c>
      <c r="W31" s="126" t="str">
        <f>[27]Novembro!$I$26</f>
        <v>NE</v>
      </c>
      <c r="X31" s="126" t="str">
        <f>[27]Novembro!$I$27</f>
        <v>N</v>
      </c>
      <c r="Y31" s="126" t="str">
        <f>[27]Novembro!$I$28</f>
        <v>SO</v>
      </c>
      <c r="Z31" s="126" t="str">
        <f>[27]Novembro!$I$29</f>
        <v>S</v>
      </c>
      <c r="AA31" s="126" t="str">
        <f>[27]Novembro!$I$30</f>
        <v>SE</v>
      </c>
      <c r="AB31" s="126" t="str">
        <f>[27]Novembro!$I$31</f>
        <v>L</v>
      </c>
      <c r="AC31" s="126" t="str">
        <f>[27]Novembro!$I$32</f>
        <v>L</v>
      </c>
      <c r="AD31" s="126" t="str">
        <f>[27]Novembro!$I$33</f>
        <v>S</v>
      </c>
      <c r="AE31" s="126" t="str">
        <f>[27]Novembro!$I$34</f>
        <v>NO</v>
      </c>
      <c r="AF31" s="121" t="s">
        <v>233</v>
      </c>
      <c r="AG31" s="13" t="s">
        <v>47</v>
      </c>
    </row>
    <row r="32" spans="1:36" x14ac:dyDescent="0.2">
      <c r="A32" s="99" t="s">
        <v>11</v>
      </c>
      <c r="B32" s="122" t="str">
        <f>[28]Novembro!$I$5</f>
        <v>S</v>
      </c>
      <c r="C32" s="122" t="str">
        <f>[28]Novembro!$I$6</f>
        <v>SO</v>
      </c>
      <c r="D32" s="122" t="str">
        <f>[28]Novembro!$I$7</f>
        <v>NE</v>
      </c>
      <c r="E32" s="122" t="str">
        <f>[28]Novembro!$I$8</f>
        <v>SO</v>
      </c>
      <c r="F32" s="122" t="str">
        <f>[28]Novembro!$I$9</f>
        <v>SO</v>
      </c>
      <c r="G32" s="122" t="str">
        <f>[28]Novembro!$I$10</f>
        <v>SO</v>
      </c>
      <c r="H32" s="122" t="str">
        <f>[28]Novembro!$I$11</f>
        <v>SO</v>
      </c>
      <c r="I32" s="122" t="str">
        <f>[28]Novembro!$I$12</f>
        <v>SO</v>
      </c>
      <c r="J32" s="122" t="str">
        <f>[28]Novembro!$I$13</f>
        <v>SO</v>
      </c>
      <c r="K32" s="122" t="str">
        <f>[28]Novembro!$I$14</f>
        <v>SO</v>
      </c>
      <c r="L32" s="122" t="str">
        <f>[28]Novembro!$I$15</f>
        <v>SO</v>
      </c>
      <c r="M32" s="122" t="str">
        <f>[28]Novembro!$I$16</f>
        <v>SE</v>
      </c>
      <c r="N32" s="122" t="str">
        <f>[28]Novembro!$I$17</f>
        <v>NE</v>
      </c>
      <c r="O32" s="122" t="str">
        <f>[28]Novembro!$I$18</f>
        <v>L</v>
      </c>
      <c r="P32" s="122" t="str">
        <f>[28]Novembro!$I$19</f>
        <v>N</v>
      </c>
      <c r="Q32" s="122" t="str">
        <f>[28]Novembro!$I$20</f>
        <v>SO</v>
      </c>
      <c r="R32" s="122" t="str">
        <f>[28]Novembro!$I$21</f>
        <v>S</v>
      </c>
      <c r="S32" s="122" t="str">
        <f>[28]Novembro!$I$22</f>
        <v>L</v>
      </c>
      <c r="T32" s="126" t="str">
        <f>[28]Novembro!$I$23</f>
        <v>O</v>
      </c>
      <c r="U32" s="126" t="str">
        <f>[28]Novembro!$I$24</f>
        <v>SO</v>
      </c>
      <c r="V32" s="126" t="str">
        <f>[28]Novembro!$I$25</f>
        <v>SO</v>
      </c>
      <c r="W32" s="126" t="str">
        <f>[28]Novembro!$I$26</f>
        <v>SO</v>
      </c>
      <c r="X32" s="126" t="str">
        <f>[28]Novembro!$I$27</f>
        <v>SE</v>
      </c>
      <c r="Y32" s="126" t="str">
        <f>[28]Novembro!$I$28</f>
        <v>NO</v>
      </c>
      <c r="Z32" s="126" t="str">
        <f>[28]Novembro!$I$29</f>
        <v>O</v>
      </c>
      <c r="AA32" s="126" t="str">
        <f>[28]Novembro!$I$30</f>
        <v>SO</v>
      </c>
      <c r="AB32" s="126" t="str">
        <f>[28]Novembro!$I$31</f>
        <v>SO</v>
      </c>
      <c r="AC32" s="126" t="str">
        <f>[28]Novembro!$I$32</f>
        <v>SO</v>
      </c>
      <c r="AD32" s="126" t="str">
        <f>[28]Novembro!$I$33</f>
        <v>NE</v>
      </c>
      <c r="AE32" s="126" t="str">
        <f>[28]Novembro!$I$34</f>
        <v>NE</v>
      </c>
      <c r="AF32" s="121" t="str">
        <f>[28]Abril!$I$35</f>
        <v>SO</v>
      </c>
      <c r="AI32" t="s">
        <v>47</v>
      </c>
    </row>
    <row r="33" spans="1:36" s="5" customFormat="1" x14ac:dyDescent="0.2">
      <c r="A33" s="99" t="s">
        <v>12</v>
      </c>
      <c r="B33" s="122" t="str">
        <f>[29]Novembro!$I$5</f>
        <v>SE</v>
      </c>
      <c r="C33" s="122" t="str">
        <f>[29]Novembro!$I$6</f>
        <v>N</v>
      </c>
      <c r="D33" s="122" t="str">
        <f>[29]Novembro!$I$7</f>
        <v>NO</v>
      </c>
      <c r="E33" s="122" t="str">
        <f>[29]Novembro!$I$8</f>
        <v>NE</v>
      </c>
      <c r="F33" s="122" t="str">
        <f>[29]Novembro!$I$9</f>
        <v>N</v>
      </c>
      <c r="G33" s="122" t="str">
        <f>[29]Novembro!$I$10</f>
        <v>S</v>
      </c>
      <c r="H33" s="122" t="str">
        <f>[29]Novembro!$I$11</f>
        <v>S</v>
      </c>
      <c r="I33" s="122" t="str">
        <f>[29]Novembro!$I$12</f>
        <v>SE</v>
      </c>
      <c r="J33" s="122" t="str">
        <f>[29]Novembro!$I$13</f>
        <v>SE</v>
      </c>
      <c r="K33" s="122" t="str">
        <f>[29]Novembro!$I$14</f>
        <v>N</v>
      </c>
      <c r="L33" s="122" t="str">
        <f>[29]Novembro!$I$15</f>
        <v>N</v>
      </c>
      <c r="M33" s="122" t="str">
        <f>[29]Novembro!$I$16</f>
        <v>N</v>
      </c>
      <c r="N33" s="122" t="str">
        <f>[29]Novembro!$I$17</f>
        <v>N</v>
      </c>
      <c r="O33" s="122" t="str">
        <f>[29]Novembro!$I$18</f>
        <v>N</v>
      </c>
      <c r="P33" s="122" t="str">
        <f>[29]Novembro!$I$19</f>
        <v>N</v>
      </c>
      <c r="Q33" s="122" t="str">
        <f>[29]Novembro!$I$20</f>
        <v>O</v>
      </c>
      <c r="R33" s="122" t="str">
        <f>[29]Novembro!$I$21</f>
        <v>N</v>
      </c>
      <c r="S33" s="122" t="str">
        <f>[29]Novembro!$I$22</f>
        <v>N</v>
      </c>
      <c r="T33" s="122" t="str">
        <f>[29]Novembro!$I$23</f>
        <v>S</v>
      </c>
      <c r="U33" s="122" t="str">
        <f>[29]Novembro!$I$24</f>
        <v>SE</v>
      </c>
      <c r="V33" s="122" t="str">
        <f>[29]Novembro!$I$25</f>
        <v>SE</v>
      </c>
      <c r="W33" s="122" t="str">
        <f>[29]Novembro!$I$26</f>
        <v>NE</v>
      </c>
      <c r="X33" s="122" t="str">
        <f>[29]Novembro!$I$27</f>
        <v>N</v>
      </c>
      <c r="Y33" s="122" t="str">
        <f>[29]Novembro!$I$28</f>
        <v>S</v>
      </c>
      <c r="Z33" s="122" t="str">
        <f>[29]Novembro!$I$29</f>
        <v>S</v>
      </c>
      <c r="AA33" s="122" t="str">
        <f>[29]Novembro!$I$30</f>
        <v>L</v>
      </c>
      <c r="AB33" s="122" t="str">
        <f>[29]Novembro!$I$31</f>
        <v>NE</v>
      </c>
      <c r="AC33" s="122" t="str">
        <f>[29]Novembro!$I$32</f>
        <v>N</v>
      </c>
      <c r="AD33" s="122" t="str">
        <f>[29]Novembro!$I$33</f>
        <v>S</v>
      </c>
      <c r="AE33" s="122" t="str">
        <f>[29]Novembro!$I$34</f>
        <v>NE</v>
      </c>
      <c r="AF33" s="121" t="s">
        <v>234</v>
      </c>
      <c r="AH33" s="5" t="s">
        <v>47</v>
      </c>
    </row>
    <row r="34" spans="1:36" x14ac:dyDescent="0.2">
      <c r="A34" s="99" t="s">
        <v>13</v>
      </c>
      <c r="B34" s="126" t="str">
        <f>[30]Novembro!$I$5</f>
        <v>N</v>
      </c>
      <c r="C34" s="126" t="str">
        <f>[30]Novembro!$I$6</f>
        <v>N</v>
      </c>
      <c r="D34" s="126" t="str">
        <f>[30]Novembro!$I$7</f>
        <v>N</v>
      </c>
      <c r="E34" s="126" t="str">
        <f>[30]Novembro!$I$8</f>
        <v>NE</v>
      </c>
      <c r="F34" s="126" t="str">
        <f>[30]Novembro!$I$9</f>
        <v>NO</v>
      </c>
      <c r="G34" s="126" t="str">
        <f>[30]Novembro!$I$10</f>
        <v>L</v>
      </c>
      <c r="H34" s="126" t="str">
        <f>[30]Novembro!$I$11</f>
        <v>SO</v>
      </c>
      <c r="I34" s="126" t="str">
        <f>[30]Novembro!$I$12</f>
        <v>SE</v>
      </c>
      <c r="J34" s="126" t="str">
        <f>[30]Novembro!$I$13</f>
        <v>SE</v>
      </c>
      <c r="K34" s="126" t="str">
        <f>[30]Novembro!$I$14</f>
        <v>SO</v>
      </c>
      <c r="L34" s="126" t="str">
        <f>[30]Novembro!$I$15</f>
        <v>N</v>
      </c>
      <c r="M34" s="126" t="str">
        <f>[30]Novembro!$I$16</f>
        <v>N</v>
      </c>
      <c r="N34" s="126" t="str">
        <f>[30]Novembro!$I$17</f>
        <v>NO</v>
      </c>
      <c r="O34" s="126" t="str">
        <f>[30]Novembro!$I$18</f>
        <v>N</v>
      </c>
      <c r="P34" s="126" t="str">
        <f>[30]Novembro!$I$19</f>
        <v>SO</v>
      </c>
      <c r="Q34" s="126" t="str">
        <f>[30]Novembro!$I$20</f>
        <v>O</v>
      </c>
      <c r="R34" s="126" t="str">
        <f>[30]Novembro!$I$21</f>
        <v>N</v>
      </c>
      <c r="S34" s="126" t="str">
        <f>[30]Novembro!$I$22</f>
        <v>NE</v>
      </c>
      <c r="T34" s="126" t="str">
        <f>[30]Novembro!$I$23</f>
        <v>S</v>
      </c>
      <c r="U34" s="126" t="str">
        <f>[30]Novembro!$I$24</f>
        <v>S</v>
      </c>
      <c r="V34" s="126" t="str">
        <f>[30]Novembro!$I$25</f>
        <v>NE</v>
      </c>
      <c r="W34" s="126" t="str">
        <f>[30]Novembro!$I$26</f>
        <v>N</v>
      </c>
      <c r="X34" s="126" t="str">
        <f>[30]Novembro!$I$27</f>
        <v>N</v>
      </c>
      <c r="Y34" s="126" t="str">
        <f>[30]Novembro!$I$28</f>
        <v>S</v>
      </c>
      <c r="Z34" s="126" t="str">
        <f>[30]Novembro!$I$29</f>
        <v>SE</v>
      </c>
      <c r="AA34" s="126" t="str">
        <f>[30]Novembro!$I$30</f>
        <v>S</v>
      </c>
      <c r="AB34" s="126" t="str">
        <f>[30]Novembro!$I$31</f>
        <v>L</v>
      </c>
      <c r="AC34" s="126" t="str">
        <f>[30]Novembro!$I$32</f>
        <v>N</v>
      </c>
      <c r="AD34" s="126" t="str">
        <f>[30]Novembro!$I$33</f>
        <v>SE</v>
      </c>
      <c r="AE34" s="126" t="str">
        <f>[30]Novembro!$I$34</f>
        <v>NO</v>
      </c>
      <c r="AF34" s="121" t="s">
        <v>234</v>
      </c>
      <c r="AH34" s="13" t="s">
        <v>47</v>
      </c>
      <c r="AI34" t="s">
        <v>47</v>
      </c>
    </row>
    <row r="35" spans="1:36" x14ac:dyDescent="0.2">
      <c r="A35" s="99" t="s">
        <v>173</v>
      </c>
      <c r="B35" s="122" t="str">
        <f>[31]Novembro!$I$5</f>
        <v>NE</v>
      </c>
      <c r="C35" s="122" t="str">
        <f>[31]Novembro!$I$6</f>
        <v>NE</v>
      </c>
      <c r="D35" s="122" t="str">
        <f>[31]Novembro!$I$7</f>
        <v>NE</v>
      </c>
      <c r="E35" s="122" t="str">
        <f>[31]Novembro!$I$8</f>
        <v>SE</v>
      </c>
      <c r="F35" s="122" t="str">
        <f>[31]Novembro!$I$9</f>
        <v>L</v>
      </c>
      <c r="G35" s="122" t="str">
        <f>[31]Novembro!$I$10</f>
        <v>L</v>
      </c>
      <c r="H35" s="122" t="str">
        <f>[31]Novembro!$I$11</f>
        <v>SE</v>
      </c>
      <c r="I35" s="122" t="str">
        <f>[31]Novembro!$I$12</f>
        <v>L</v>
      </c>
      <c r="J35" s="122" t="str">
        <f>[31]Novembro!$I$13</f>
        <v>L</v>
      </c>
      <c r="K35" s="122" t="str">
        <f>[31]Novembro!$I$14</f>
        <v>NE</v>
      </c>
      <c r="L35" s="122" t="str">
        <f>[31]Novembro!$I$15</f>
        <v>NE</v>
      </c>
      <c r="M35" s="122" t="str">
        <f>[31]Novembro!$I$16</f>
        <v>NE</v>
      </c>
      <c r="N35" s="122" t="str">
        <f>[31]Novembro!$I$17</f>
        <v>NE</v>
      </c>
      <c r="O35" s="122" t="str">
        <f>[31]Novembro!$I$18</f>
        <v>NE</v>
      </c>
      <c r="P35" s="122" t="str">
        <f>[31]Novembro!$I$19</f>
        <v>NE</v>
      </c>
      <c r="Q35" s="122" t="str">
        <f>[31]Novembro!$I$20</f>
        <v>NE</v>
      </c>
      <c r="R35" s="122" t="str">
        <f>[31]Novembro!$I$21</f>
        <v>NE</v>
      </c>
      <c r="S35" s="122" t="str">
        <f>[31]Novembro!$I$22</f>
        <v>NE</v>
      </c>
      <c r="T35" s="126" t="str">
        <f>[31]Novembro!$I$23</f>
        <v>S</v>
      </c>
      <c r="U35" s="126" t="str">
        <f>[31]Novembro!$I$24</f>
        <v>L</v>
      </c>
      <c r="V35" s="126" t="str">
        <f>[31]Novembro!$I$25</f>
        <v>L</v>
      </c>
      <c r="W35" s="126" t="str">
        <f>[31]Novembro!$I$26</f>
        <v>NE</v>
      </c>
      <c r="X35" s="126" t="str">
        <f>[31]Novembro!$I$27</f>
        <v>NE</v>
      </c>
      <c r="Y35" s="126" t="str">
        <f>[31]Novembro!$I$28</f>
        <v>SO</v>
      </c>
      <c r="Z35" s="126" t="str">
        <f>[31]Novembro!$I$29</f>
        <v>S</v>
      </c>
      <c r="AA35" s="126" t="str">
        <f>[31]Novembro!$I$30</f>
        <v>L</v>
      </c>
      <c r="AB35" s="126" t="str">
        <f>[31]Novembro!$I$31</f>
        <v>L</v>
      </c>
      <c r="AC35" s="126" t="str">
        <f>[31]Novembro!$I$32</f>
        <v>NE</v>
      </c>
      <c r="AD35" s="126" t="str">
        <f>[31]Novembro!$I$33</f>
        <v>NE</v>
      </c>
      <c r="AE35" s="126" t="str">
        <f>[31]Novembro!$I$34</f>
        <v>N</v>
      </c>
      <c r="AF35" s="121" t="str">
        <f>[31]Abril!$I$35</f>
        <v>NE</v>
      </c>
    </row>
    <row r="36" spans="1:36" x14ac:dyDescent="0.2">
      <c r="A36" s="99" t="s">
        <v>144</v>
      </c>
      <c r="B36" s="122" t="str">
        <f>[32]Novembro!$I$5</f>
        <v>NE</v>
      </c>
      <c r="C36" s="122" t="str">
        <f>[32]Novembro!$I$6</f>
        <v>N</v>
      </c>
      <c r="D36" s="122" t="str">
        <f>[32]Novembro!$I$7</f>
        <v>N</v>
      </c>
      <c r="E36" s="122" t="str">
        <f>[32]Novembro!$I$8</f>
        <v>N</v>
      </c>
      <c r="F36" s="122" t="str">
        <f>[32]Novembro!$I$9</f>
        <v>N</v>
      </c>
      <c r="G36" s="122" t="str">
        <f>[32]Novembro!$I$10</f>
        <v>N</v>
      </c>
      <c r="H36" s="122" t="str">
        <f>[32]Novembro!$I$11</f>
        <v>N</v>
      </c>
      <c r="I36" s="122" t="str">
        <f>[32]Novembro!$I$12</f>
        <v>N</v>
      </c>
      <c r="J36" s="122" t="str">
        <f>[32]Novembro!$I$13</f>
        <v>N</v>
      </c>
      <c r="K36" s="122" t="str">
        <f>[32]Novembro!$I$14</f>
        <v>N</v>
      </c>
      <c r="L36" s="122" t="str">
        <f>[32]Novembro!$I$15</f>
        <v>N</v>
      </c>
      <c r="M36" s="122" t="str">
        <f>[32]Novembro!$I$16</f>
        <v>N</v>
      </c>
      <c r="N36" s="122" t="str">
        <f>[32]Novembro!$I$17</f>
        <v>N</v>
      </c>
      <c r="O36" s="122" t="str">
        <f>[32]Novembro!$I$18</f>
        <v>N</v>
      </c>
      <c r="P36" s="122" t="str">
        <f>[32]Novembro!$I$19</f>
        <v>N</v>
      </c>
      <c r="Q36" s="126" t="str">
        <f>[32]Novembro!$I$20</f>
        <v>N</v>
      </c>
      <c r="R36" s="126" t="str">
        <f>[32]Novembro!$I$21</f>
        <v>N</v>
      </c>
      <c r="S36" s="126" t="str">
        <f>[32]Novembro!$I$22</f>
        <v>N</v>
      </c>
      <c r="T36" s="126" t="str">
        <f>[32]Novembro!$I$23</f>
        <v>N</v>
      </c>
      <c r="U36" s="126" t="str">
        <f>[32]Novembro!$I$24</f>
        <v>N</v>
      </c>
      <c r="V36" s="126" t="str">
        <f>[32]Novembro!$I$25</f>
        <v>N</v>
      </c>
      <c r="W36" s="126" t="str">
        <f>[32]Novembro!$I$26</f>
        <v>N</v>
      </c>
      <c r="X36" s="126" t="str">
        <f>[32]Novembro!$I$27</f>
        <v>N</v>
      </c>
      <c r="Y36" s="126" t="str">
        <f>[32]Novembro!$I$28</f>
        <v>N</v>
      </c>
      <c r="Z36" s="126" t="str">
        <f>[32]Novembro!$I$29</f>
        <v>N</v>
      </c>
      <c r="AA36" s="126" t="str">
        <f>[32]Novembro!$I$30</f>
        <v>N</v>
      </c>
      <c r="AB36" s="126" t="str">
        <f>[32]Novembro!$I$31</f>
        <v>N</v>
      </c>
      <c r="AC36" s="126" t="str">
        <f>[32]Novembro!$I$32</f>
        <v>N</v>
      </c>
      <c r="AD36" s="126" t="str">
        <f>[32]Novembro!$I$33</f>
        <v>L</v>
      </c>
      <c r="AE36" s="126" t="str">
        <f>[32]Novembro!$I$34</f>
        <v>NO</v>
      </c>
      <c r="AF36" s="121" t="s">
        <v>234</v>
      </c>
      <c r="AH36" s="13" t="s">
        <v>47</v>
      </c>
      <c r="AI36" t="s">
        <v>47</v>
      </c>
    </row>
    <row r="37" spans="1:36" x14ac:dyDescent="0.2">
      <c r="A37" s="99" t="s">
        <v>14</v>
      </c>
      <c r="B37" s="122" t="str">
        <f>[33]Novembro!$I$5</f>
        <v>NE</v>
      </c>
      <c r="C37" s="122" t="str">
        <f>[33]Novembro!$I$6</f>
        <v>L</v>
      </c>
      <c r="D37" s="122" t="str">
        <f>[33]Novembro!$I$7</f>
        <v>N</v>
      </c>
      <c r="E37" s="122" t="str">
        <f>[33]Novembro!$I$8</f>
        <v>N</v>
      </c>
      <c r="F37" s="122" t="str">
        <f>[33]Novembro!$I$9</f>
        <v>S</v>
      </c>
      <c r="G37" s="122" t="str">
        <f>[33]Novembro!$I$10</f>
        <v>SE</v>
      </c>
      <c r="H37" s="122" t="str">
        <f>[33]Novembro!$I$11</f>
        <v>SE</v>
      </c>
      <c r="I37" s="122" t="str">
        <f>[33]Novembro!$I$12</f>
        <v>SE</v>
      </c>
      <c r="J37" s="122" t="str">
        <f>[33]Novembro!$I$13</f>
        <v>L</v>
      </c>
      <c r="K37" s="122" t="str">
        <f>[33]Novembro!$I$14</f>
        <v>NE</v>
      </c>
      <c r="L37" s="122" t="str">
        <f>[33]Novembro!$I$15</f>
        <v>L</v>
      </c>
      <c r="M37" s="122" t="str">
        <f>[33]Novembro!$I$16</f>
        <v>S</v>
      </c>
      <c r="N37" s="122" t="str">
        <f>[33]Novembro!$I$17</f>
        <v>NE</v>
      </c>
      <c r="O37" s="122" t="str">
        <f>[33]Novembro!$I$18</f>
        <v>N</v>
      </c>
      <c r="P37" s="122" t="str">
        <f>[33]Novembro!$I$19</f>
        <v>SE</v>
      </c>
      <c r="Q37" s="122" t="str">
        <f>[33]Novembro!$I$20</f>
        <v>O</v>
      </c>
      <c r="R37" s="122" t="str">
        <f>[33]Novembro!$I$21</f>
        <v>NE</v>
      </c>
      <c r="S37" s="122" t="str">
        <f>[33]Novembro!$I$22</f>
        <v>N</v>
      </c>
      <c r="T37" s="122" t="str">
        <f>[33]Novembro!$I$23</f>
        <v>N</v>
      </c>
      <c r="U37" s="122" t="str">
        <f>[33]Novembro!$I$24</f>
        <v>S</v>
      </c>
      <c r="V37" s="122" t="str">
        <f>[33]Novembro!$I$25</f>
        <v>SE</v>
      </c>
      <c r="W37" s="122" t="str">
        <f>[33]Novembro!$I$26</f>
        <v>NE</v>
      </c>
      <c r="X37" s="122" t="str">
        <f>[33]Novembro!$I$27</f>
        <v>NE</v>
      </c>
      <c r="Y37" s="122" t="str">
        <f>[33]Novembro!$I$28</f>
        <v>N</v>
      </c>
      <c r="Z37" s="122" t="str">
        <f>[33]Novembro!$I$29</f>
        <v>NE</v>
      </c>
      <c r="AA37" s="122" t="str">
        <f>[33]Novembro!$I$30</f>
        <v>L</v>
      </c>
      <c r="AB37" s="122" t="str">
        <f>[33]Novembro!$I$31</f>
        <v>L</v>
      </c>
      <c r="AC37" s="122" t="str">
        <f>[33]Novembro!$I$32</f>
        <v>NE</v>
      </c>
      <c r="AD37" s="122" t="str">
        <f>[33]Novembro!$I$33</f>
        <v>N</v>
      </c>
      <c r="AE37" s="122" t="str">
        <f>[33]Novembro!$I$34</f>
        <v>N</v>
      </c>
      <c r="AF37" s="121" t="s">
        <v>235</v>
      </c>
    </row>
    <row r="38" spans="1:36" x14ac:dyDescent="0.2">
      <c r="A38" s="99" t="s">
        <v>174</v>
      </c>
      <c r="B38" s="122" t="str">
        <f>[34]Novembro!$I$5</f>
        <v>SE</v>
      </c>
      <c r="C38" s="122" t="str">
        <f>[34]Novembro!$I$6</f>
        <v>S</v>
      </c>
      <c r="D38" s="122" t="str">
        <f>[34]Novembro!$I$7</f>
        <v>N</v>
      </c>
      <c r="E38" s="122" t="str">
        <f>[34]Novembro!$I$8</f>
        <v>N</v>
      </c>
      <c r="F38" s="122" t="str">
        <f>[34]Novembro!$I$9</f>
        <v>NE</v>
      </c>
      <c r="G38" s="122" t="str">
        <f>[34]Novembro!$I$10</f>
        <v>SE</v>
      </c>
      <c r="H38" s="122" t="str">
        <f>[34]Novembro!$I$11</f>
        <v>L</v>
      </c>
      <c r="I38" s="122" t="str">
        <f>[34]Novembro!$I$12</f>
        <v>S</v>
      </c>
      <c r="J38" s="122" t="str">
        <f>[34]Novembro!$I$13</f>
        <v>NO</v>
      </c>
      <c r="K38" s="122" t="str">
        <f>[34]Novembro!$I$14</f>
        <v>S</v>
      </c>
      <c r="L38" s="122" t="str">
        <f>[34]Novembro!$I$15</f>
        <v>N</v>
      </c>
      <c r="M38" s="122" t="str">
        <f>[34]Novembro!$I$16</f>
        <v>SE</v>
      </c>
      <c r="N38" s="122" t="str">
        <f>[34]Novembro!$I$17</f>
        <v>N</v>
      </c>
      <c r="O38" s="122" t="str">
        <f>[34]Novembro!$I$18</f>
        <v>O</v>
      </c>
      <c r="P38" s="122" t="str">
        <f>[34]Novembro!$I$19</f>
        <v>SO</v>
      </c>
      <c r="Q38" s="122" t="str">
        <f>[34]Novembro!$I$20</f>
        <v>S</v>
      </c>
      <c r="R38" s="122" t="str">
        <f>[34]Novembro!$I$21</f>
        <v>N</v>
      </c>
      <c r="S38" s="122" t="str">
        <f>[34]Novembro!$I$22</f>
        <v>O</v>
      </c>
      <c r="T38" s="126" t="str">
        <f>[34]Novembro!$I$23</f>
        <v>NO</v>
      </c>
      <c r="U38" s="126" t="str">
        <f>[34]Novembro!$I$24</f>
        <v>S</v>
      </c>
      <c r="V38" s="126" t="str">
        <f>[34]Novembro!$I$25</f>
        <v>L</v>
      </c>
      <c r="W38" s="126" t="str">
        <f>[34]Novembro!$I$26</f>
        <v>N</v>
      </c>
      <c r="X38" s="126" t="str">
        <f>[34]Novembro!$I$27</f>
        <v>N</v>
      </c>
      <c r="Y38" s="126" t="str">
        <f>[34]Novembro!$I$28</f>
        <v>N</v>
      </c>
      <c r="Z38" s="126" t="str">
        <f>[34]Novembro!$I$29</f>
        <v>L</v>
      </c>
      <c r="AA38" s="126" t="str">
        <f>[34]Novembro!$I$30</f>
        <v>NE</v>
      </c>
      <c r="AB38" s="126" t="str">
        <f>[34]Novembro!$I$31</f>
        <v>N</v>
      </c>
      <c r="AC38" s="126" t="str">
        <f>[34]Novembro!$I$32</f>
        <v>NO</v>
      </c>
      <c r="AD38" s="126" t="str">
        <f>[34]Novembro!$I$33</f>
        <v>SE</v>
      </c>
      <c r="AE38" s="126" t="str">
        <f>[34]Novembro!$I$34</f>
        <v>NO</v>
      </c>
      <c r="AF38" s="121" t="s">
        <v>234</v>
      </c>
      <c r="AH38" s="13" t="s">
        <v>47</v>
      </c>
      <c r="AI38" t="s">
        <v>47</v>
      </c>
    </row>
    <row r="39" spans="1:36" x14ac:dyDescent="0.2">
      <c r="A39" s="99" t="s">
        <v>15</v>
      </c>
      <c r="B39" s="122" t="str">
        <f>[35]Novembro!$I$5</f>
        <v>NO</v>
      </c>
      <c r="C39" s="122" t="str">
        <f>[35]Novembro!$I$6</f>
        <v>NO</v>
      </c>
      <c r="D39" s="122" t="str">
        <f>[35]Novembro!$I$7</f>
        <v>NO</v>
      </c>
      <c r="E39" s="122" t="str">
        <f>[35]Novembro!$I$8</f>
        <v>NO</v>
      </c>
      <c r="F39" s="122" t="str">
        <f>[35]Novembro!$I$9</f>
        <v>NO</v>
      </c>
      <c r="G39" s="122" t="str">
        <f>[35]Novembro!$I$10</f>
        <v>O</v>
      </c>
      <c r="H39" s="122" t="str">
        <f>[35]Novembro!$I$11</f>
        <v>SO</v>
      </c>
      <c r="I39" s="122" t="str">
        <f>[35]Novembro!$I$12</f>
        <v>O</v>
      </c>
      <c r="J39" s="122" t="str">
        <f>[35]Novembro!$I$13</f>
        <v>NE</v>
      </c>
      <c r="K39" s="122" t="str">
        <f>[35]Novembro!$I$14</f>
        <v>N</v>
      </c>
      <c r="L39" s="122" t="str">
        <f>[35]Novembro!$I$15</f>
        <v>NO</v>
      </c>
      <c r="M39" s="122" t="str">
        <f>[35]Novembro!$I$16</f>
        <v>NO</v>
      </c>
      <c r="N39" s="122" t="str">
        <f>[35]Novembro!$I$17</f>
        <v>NO</v>
      </c>
      <c r="O39" s="122" t="str">
        <f>[35]Novembro!$I$18</f>
        <v>NO</v>
      </c>
      <c r="P39" s="122" t="str">
        <f>[35]Novembro!$I$19</f>
        <v>SO</v>
      </c>
      <c r="Q39" s="122" t="str">
        <f>[35]Novembro!$I$20</f>
        <v>NO</v>
      </c>
      <c r="R39" s="122" t="str">
        <f>[35]Novembro!$I$21</f>
        <v>NO</v>
      </c>
      <c r="S39" s="122" t="str">
        <f>[35]Novembro!$I$22</f>
        <v>NO</v>
      </c>
      <c r="T39" s="122" t="str">
        <f>[35]Novembro!$I$23</f>
        <v>SO</v>
      </c>
      <c r="U39" s="122" t="str">
        <f>[35]Novembro!$I$24</f>
        <v>O</v>
      </c>
      <c r="V39" s="122" t="str">
        <f>[35]Novembro!$I$25</f>
        <v>O</v>
      </c>
      <c r="W39" s="122" t="str">
        <f>[35]Novembro!$I$26</f>
        <v>NO</v>
      </c>
      <c r="X39" s="122" t="str">
        <f>[35]Novembro!$I$27</f>
        <v>NO</v>
      </c>
      <c r="Y39" s="122" t="str">
        <f>[35]Novembro!$I$28</f>
        <v>SO</v>
      </c>
      <c r="Z39" s="122" t="str">
        <f>[35]Novembro!$I$29</f>
        <v>SO</v>
      </c>
      <c r="AA39" s="122" t="str">
        <f>[35]Novembro!$I$30</f>
        <v>NO</v>
      </c>
      <c r="AB39" s="122" t="str">
        <f>[35]Novembro!$I$31</f>
        <v>NO</v>
      </c>
      <c r="AC39" s="122" t="str">
        <f>[35]Novembro!$I$32</f>
        <v>NO</v>
      </c>
      <c r="AD39" s="122" t="str">
        <f>[35]Novembro!$I$33</f>
        <v>NO</v>
      </c>
      <c r="AE39" s="122" t="str">
        <f>[35]Novembro!$I$34</f>
        <v>NO</v>
      </c>
      <c r="AF39" s="121" t="s">
        <v>232</v>
      </c>
      <c r="AG39" s="13" t="s">
        <v>47</v>
      </c>
      <c r="AI39" s="13" t="s">
        <v>47</v>
      </c>
    </row>
    <row r="40" spans="1:36" x14ac:dyDescent="0.2">
      <c r="A40" s="99" t="s">
        <v>16</v>
      </c>
      <c r="B40" s="123" t="str">
        <f>[36]Novembro!$I$5</f>
        <v>N</v>
      </c>
      <c r="C40" s="123" t="str">
        <f>[36]Novembro!$I$6</f>
        <v>N</v>
      </c>
      <c r="D40" s="123" t="str">
        <f>[36]Novembro!$I$7</f>
        <v>N</v>
      </c>
      <c r="E40" s="123" t="str">
        <f>[36]Novembro!$I$8</f>
        <v>SE</v>
      </c>
      <c r="F40" s="123" t="str">
        <f>[36]Novembro!$I$9</f>
        <v>NE</v>
      </c>
      <c r="G40" s="123" t="str">
        <f>[36]Novembro!$I$10</f>
        <v>NE</v>
      </c>
      <c r="H40" s="123" t="str">
        <f>[36]Novembro!$I$11</f>
        <v>S</v>
      </c>
      <c r="I40" s="123" t="str">
        <f>[36]Novembro!$I$12</f>
        <v>S</v>
      </c>
      <c r="J40" s="123" t="str">
        <f>[36]Novembro!$I$13</f>
        <v>L</v>
      </c>
      <c r="K40" s="123" t="str">
        <f>[36]Novembro!$I$14</f>
        <v>NE</v>
      </c>
      <c r="L40" s="123" t="str">
        <f>[36]Novembro!$I$15</f>
        <v>NE</v>
      </c>
      <c r="M40" s="123" t="str">
        <f>[36]Novembro!$I$16</f>
        <v>N</v>
      </c>
      <c r="N40" s="123" t="str">
        <f>[36]Novembro!$I$17</f>
        <v>N</v>
      </c>
      <c r="O40" s="123" t="str">
        <f>[36]Novembro!$I$18</f>
        <v>N</v>
      </c>
      <c r="P40" s="123" t="str">
        <f>[36]Novembro!$I$19</f>
        <v>SE</v>
      </c>
      <c r="Q40" s="123" t="str">
        <f>[36]Novembro!$I$20</f>
        <v>SE</v>
      </c>
      <c r="R40" s="123" t="str">
        <f>[36]Novembro!$I$21</f>
        <v>N</v>
      </c>
      <c r="S40" s="123" t="str">
        <f>[36]Novembro!$I$22</f>
        <v>N</v>
      </c>
      <c r="T40" s="123" t="str">
        <f>[36]Novembro!$I$23</f>
        <v>S</v>
      </c>
      <c r="U40" s="123" t="str">
        <f>[36]Novembro!$I$24</f>
        <v>SE</v>
      </c>
      <c r="V40" s="123" t="str">
        <f>[36]Novembro!$I$25</f>
        <v>SE</v>
      </c>
      <c r="W40" s="123" t="str">
        <f>[36]Novembro!$I$26</f>
        <v>NE</v>
      </c>
      <c r="X40" s="123" t="str">
        <f>[36]Novembro!$I$27</f>
        <v>N</v>
      </c>
      <c r="Y40" s="123" t="str">
        <f>[36]Novembro!$I$28</f>
        <v>S</v>
      </c>
      <c r="Z40" s="123" t="str">
        <f>[36]Novembro!$I$29</f>
        <v>SE</v>
      </c>
      <c r="AA40" s="123" t="str">
        <f>[36]Novembro!$I$30</f>
        <v>S</v>
      </c>
      <c r="AB40" s="123" t="str">
        <f>[36]Novembro!$I$31</f>
        <v>SE</v>
      </c>
      <c r="AC40" s="123" t="str">
        <f>[36]Novembro!$I$32</f>
        <v>L</v>
      </c>
      <c r="AD40" s="123" t="str">
        <f>[36]Novembro!$I$33</f>
        <v>NE</v>
      </c>
      <c r="AE40" s="123" t="str">
        <f>[36]Novembro!$I$34</f>
        <v>NO</v>
      </c>
      <c r="AF40" s="121" t="s">
        <v>234</v>
      </c>
      <c r="AI40" t="s">
        <v>47</v>
      </c>
    </row>
    <row r="41" spans="1:36" x14ac:dyDescent="0.2">
      <c r="A41" s="99" t="s">
        <v>175</v>
      </c>
      <c r="B41" s="122" t="str">
        <f>[37]Novembro!$I$5</f>
        <v>N</v>
      </c>
      <c r="C41" s="122" t="str">
        <f>[37]Novembro!$I$6</f>
        <v>SE</v>
      </c>
      <c r="D41" s="122" t="str">
        <f>[37]Novembro!$I$7</f>
        <v>NO</v>
      </c>
      <c r="E41" s="122" t="str">
        <f>[37]Novembro!$I$8</f>
        <v>NO</v>
      </c>
      <c r="F41" s="122" t="str">
        <f>[37]Novembro!$I$9</f>
        <v>SE</v>
      </c>
      <c r="G41" s="122" t="str">
        <f>[37]Novembro!$I$10</f>
        <v>SE</v>
      </c>
      <c r="H41" s="122" t="str">
        <f>[37]Novembro!$I$11</f>
        <v>SE</v>
      </c>
      <c r="I41" s="122" t="str">
        <f>[37]Novembro!$I$12</f>
        <v>SE</v>
      </c>
      <c r="J41" s="122" t="str">
        <f>[37]Novembro!$I$13</f>
        <v>SE</v>
      </c>
      <c r="K41" s="122" t="str">
        <f>[37]Novembro!$I$14</f>
        <v>SE</v>
      </c>
      <c r="L41" s="122" t="str">
        <f>[37]Novembro!$I$15</f>
        <v>SE</v>
      </c>
      <c r="M41" s="122" t="str">
        <f>[37]Novembro!$I$16</f>
        <v>NO</v>
      </c>
      <c r="N41" s="122" t="str">
        <f>[37]Novembro!$I$17</f>
        <v>N</v>
      </c>
      <c r="O41" s="122" t="str">
        <f>[37]Novembro!$I$18</f>
        <v>NO</v>
      </c>
      <c r="P41" s="122" t="str">
        <f>[37]Novembro!$I$19</f>
        <v>NO</v>
      </c>
      <c r="Q41" s="122" t="str">
        <f>[37]Novembro!$I$20</f>
        <v>S</v>
      </c>
      <c r="R41" s="122" t="str">
        <f>[37]Novembro!$I$21</f>
        <v>N</v>
      </c>
      <c r="S41" s="122" t="str">
        <f>[37]Novembro!$I$22</f>
        <v>N</v>
      </c>
      <c r="T41" s="126" t="str">
        <f>[37]Novembro!$I$23</f>
        <v>S</v>
      </c>
      <c r="U41" s="126" t="str">
        <f>[37]Novembro!$I$24</f>
        <v>SE</v>
      </c>
      <c r="V41" s="126" t="str">
        <f>[37]Novembro!$I$25</f>
        <v>SE</v>
      </c>
      <c r="W41" s="126" t="str">
        <f>[37]Novembro!$I$26</f>
        <v>NO</v>
      </c>
      <c r="X41" s="126" t="str">
        <f>[37]Novembro!$I$27</f>
        <v>NO</v>
      </c>
      <c r="Y41" s="126" t="str">
        <f>[37]Novembro!$I$28</f>
        <v>NO</v>
      </c>
      <c r="Z41" s="126" t="str">
        <f>[37]Novembro!$I$29</f>
        <v>S</v>
      </c>
      <c r="AA41" s="126" t="str">
        <f>[37]Novembro!$I$30</f>
        <v>S</v>
      </c>
      <c r="AB41" s="126" t="str">
        <f>[37]Novembro!$I$31</f>
        <v>L</v>
      </c>
      <c r="AC41" s="126" t="str">
        <f>[37]Novembro!$I$32</f>
        <v>NE</v>
      </c>
      <c r="AD41" s="126" t="str">
        <f>[37]Novembro!$I$33</f>
        <v>NO</v>
      </c>
      <c r="AE41" s="126" t="str">
        <f>[37]Novembro!$I$34</f>
        <v>N</v>
      </c>
      <c r="AF41" s="121" t="str">
        <f>[37]Abril!$I$35</f>
        <v>SE</v>
      </c>
    </row>
    <row r="42" spans="1:36" x14ac:dyDescent="0.2">
      <c r="A42" s="99" t="s">
        <v>17</v>
      </c>
      <c r="B42" s="122" t="str">
        <f>[38]Novembro!$I$5</f>
        <v>N</v>
      </c>
      <c r="C42" s="122" t="str">
        <f>[38]Novembro!$I$6</f>
        <v>N</v>
      </c>
      <c r="D42" s="122" t="str">
        <f>[38]Novembro!$I$7</f>
        <v>N</v>
      </c>
      <c r="E42" s="122" t="str">
        <f>[38]Novembro!$I$8</f>
        <v>N</v>
      </c>
      <c r="F42" s="122" t="str">
        <f>[38]Novembro!$I$9</f>
        <v>N</v>
      </c>
      <c r="G42" s="122" t="str">
        <f>[38]Novembro!$I$10</f>
        <v>N</v>
      </c>
      <c r="H42" s="122" t="str">
        <f>[38]Novembro!$I$11</f>
        <v>N</v>
      </c>
      <c r="I42" s="122" t="str">
        <f>[38]Novembro!$I$12</f>
        <v>N</v>
      </c>
      <c r="J42" s="122" t="str">
        <f>[38]Novembro!$I$13</f>
        <v>N</v>
      </c>
      <c r="K42" s="122" t="str">
        <f>[38]Novembro!$I$14</f>
        <v>N</v>
      </c>
      <c r="L42" s="122" t="str">
        <f>[38]Novembro!$I$15</f>
        <v>N</v>
      </c>
      <c r="M42" s="122" t="str">
        <f>[38]Novembro!$I$16</f>
        <v>N</v>
      </c>
      <c r="N42" s="122" t="str">
        <f>[38]Novembro!$I$17</f>
        <v>N</v>
      </c>
      <c r="O42" s="122" t="str">
        <f>[38]Novembro!$I$18</f>
        <v>N</v>
      </c>
      <c r="P42" s="122" t="str">
        <f>[38]Novembro!$I$19</f>
        <v>N</v>
      </c>
      <c r="Q42" s="122" t="str">
        <f>[38]Novembro!$I$20</f>
        <v>N</v>
      </c>
      <c r="R42" s="122" t="str">
        <f>[38]Novembro!$I$21</f>
        <v>N</v>
      </c>
      <c r="S42" s="122" t="str">
        <f>[38]Novembro!$I$22</f>
        <v>N</v>
      </c>
      <c r="T42" s="122" t="str">
        <f>[38]Novembro!$I$23</f>
        <v>N</v>
      </c>
      <c r="U42" s="122" t="str">
        <f>[38]Novembro!$I$24</f>
        <v>N</v>
      </c>
      <c r="V42" s="122" t="str">
        <f>[38]Novembro!$I$25</f>
        <v>N</v>
      </c>
      <c r="W42" s="122" t="str">
        <f>[38]Novembro!$I$26</f>
        <v>N</v>
      </c>
      <c r="X42" s="122" t="str">
        <f>[38]Novembro!$I$27</f>
        <v>N</v>
      </c>
      <c r="Y42" s="122" t="str">
        <f>[38]Novembro!$I$28</f>
        <v>N</v>
      </c>
      <c r="Z42" s="122" t="str">
        <f>[38]Novembro!$I$29</f>
        <v>N</v>
      </c>
      <c r="AA42" s="122" t="str">
        <f>[38]Novembro!$I$30</f>
        <v>N</v>
      </c>
      <c r="AB42" s="122" t="str">
        <f>[38]Novembro!$I$31</f>
        <v>N</v>
      </c>
      <c r="AC42" s="122" t="str">
        <f>[38]Novembro!$I$32</f>
        <v>N</v>
      </c>
      <c r="AD42" s="122" t="str">
        <f>[38]Novembro!$I$33</f>
        <v>N</v>
      </c>
      <c r="AE42" s="122" t="str">
        <f>[38]Novembro!$I$34</f>
        <v>N</v>
      </c>
      <c r="AF42" s="121" t="s">
        <v>234</v>
      </c>
      <c r="AH42" s="13" t="s">
        <v>47</v>
      </c>
    </row>
    <row r="43" spans="1:36" x14ac:dyDescent="0.2">
      <c r="A43" s="99" t="s">
        <v>157</v>
      </c>
      <c r="B43" s="12" t="str">
        <f>[39]Novembro!$I$5</f>
        <v>NE</v>
      </c>
      <c r="C43" s="12" t="str">
        <f>[39]Novembro!$I$6</f>
        <v>NE</v>
      </c>
      <c r="D43" s="12" t="str">
        <f>[39]Novembro!$I$7</f>
        <v>N</v>
      </c>
      <c r="E43" s="12" t="str">
        <f>[39]Novembro!$I$8</f>
        <v>L</v>
      </c>
      <c r="F43" s="12" t="str">
        <f>[39]Novembro!$I$9</f>
        <v>L</v>
      </c>
      <c r="G43" s="12" t="str">
        <f>[39]Novembro!$I$10</f>
        <v>SE</v>
      </c>
      <c r="H43" s="12" t="str">
        <f>[39]Novembro!$I$11</f>
        <v>SE</v>
      </c>
      <c r="I43" s="12" t="str">
        <f>[39]Novembro!$I$12</f>
        <v>L</v>
      </c>
      <c r="J43" s="12" t="str">
        <f>[39]Novembro!$I$13</f>
        <v>L</v>
      </c>
      <c r="K43" s="12" t="str">
        <f>[39]Novembro!$I$14</f>
        <v>L</v>
      </c>
      <c r="L43" s="12" t="str">
        <f>[39]Novembro!$I$15</f>
        <v>SE</v>
      </c>
      <c r="M43" s="12" t="str">
        <f>[39]Novembro!$I$16</f>
        <v>NE</v>
      </c>
      <c r="N43" s="12" t="str">
        <f>[39]Novembro!$I$17</f>
        <v>NE</v>
      </c>
      <c r="O43" s="12" t="str">
        <f>[39]Novembro!$I$18</f>
        <v>NE</v>
      </c>
      <c r="P43" s="12" t="str">
        <f>[39]Novembro!$I$19</f>
        <v>S</v>
      </c>
      <c r="Q43" s="12" t="str">
        <f>[39]Novembro!$I$20</f>
        <v>SE</v>
      </c>
      <c r="R43" s="12" t="str">
        <f>[39]Novembro!$I$21</f>
        <v>L</v>
      </c>
      <c r="S43" s="12" t="str">
        <f>[39]Novembro!$I$22</f>
        <v>N</v>
      </c>
      <c r="T43" s="126" t="str">
        <f>[39]Novembro!$I$23</f>
        <v>S</v>
      </c>
      <c r="U43" s="126" t="str">
        <f>[39]Novembro!$I$24</f>
        <v>SE</v>
      </c>
      <c r="V43" s="126" t="str">
        <f>[39]Novembro!$I$25</f>
        <v>SE</v>
      </c>
      <c r="W43" s="126" t="str">
        <f>[39]Novembro!$I$26</f>
        <v>L</v>
      </c>
      <c r="X43" s="126" t="str">
        <f>[39]Novembro!$I$27</f>
        <v>NO</v>
      </c>
      <c r="Y43" s="126" t="str">
        <f>[39]Novembro!$I$28</f>
        <v>N</v>
      </c>
      <c r="Z43" s="126" t="str">
        <f>[39]Novembro!$I$29</f>
        <v>SE</v>
      </c>
      <c r="AA43" s="126" t="str">
        <f>[39]Novembro!$I$30</f>
        <v>L</v>
      </c>
      <c r="AB43" s="126" t="str">
        <f>[39]Novembro!$I$31</f>
        <v>L</v>
      </c>
      <c r="AC43" s="126" t="str">
        <f>[39]Novembro!$I$32</f>
        <v>L</v>
      </c>
      <c r="AD43" s="126" t="str">
        <f>[39]Novembro!$I$33</f>
        <v>L</v>
      </c>
      <c r="AE43" s="126" t="str">
        <f>[39]Novembro!$I$34</f>
        <v>O</v>
      </c>
      <c r="AF43" s="121" t="s">
        <v>233</v>
      </c>
      <c r="AH43" s="13" t="s">
        <v>47</v>
      </c>
      <c r="AI43" s="13" t="s">
        <v>47</v>
      </c>
    </row>
    <row r="44" spans="1:36" x14ac:dyDescent="0.2">
      <c r="A44" s="99" t="s">
        <v>18</v>
      </c>
      <c r="B44" s="122" t="str">
        <f>[40]Novembro!$I$5</f>
        <v>*</v>
      </c>
      <c r="C44" s="122" t="str">
        <f>[40]Novembro!$I$6</f>
        <v>*</v>
      </c>
      <c r="D44" s="122" t="str">
        <f>[40]Novembro!$I$7</f>
        <v>*</v>
      </c>
      <c r="E44" s="122" t="str">
        <f>[40]Novembro!$I$8</f>
        <v>*</v>
      </c>
      <c r="F44" s="122" t="str">
        <f>[40]Novembro!$I$9</f>
        <v>*</v>
      </c>
      <c r="G44" s="122" t="str">
        <f>[40]Novembro!$I$10</f>
        <v>N</v>
      </c>
      <c r="H44" s="122" t="str">
        <f>[40]Novembro!$I$11</f>
        <v>*</v>
      </c>
      <c r="I44" s="122" t="str">
        <f>[40]Novembro!$I$12</f>
        <v>*</v>
      </c>
      <c r="J44" s="122" t="str">
        <f>[40]Novembro!$I$13</f>
        <v>N</v>
      </c>
      <c r="K44" s="122" t="str">
        <f>[40]Novembro!$I$14</f>
        <v>N</v>
      </c>
      <c r="L44" s="122" t="str">
        <f>[40]Novembro!$I$15</f>
        <v>N</v>
      </c>
      <c r="M44" s="122" t="str">
        <f>[40]Novembro!$I$16</f>
        <v>N</v>
      </c>
      <c r="N44" s="122" t="str">
        <f>[40]Novembro!$I$17</f>
        <v>N</v>
      </c>
      <c r="O44" s="122" t="str">
        <f>[40]Novembro!$I$18</f>
        <v>N</v>
      </c>
      <c r="P44" s="122" t="str">
        <f>[40]Novembro!$I$19</f>
        <v>N</v>
      </c>
      <c r="Q44" s="122" t="str">
        <f>[40]Novembro!$I$20</f>
        <v>*</v>
      </c>
      <c r="R44" s="122" t="str">
        <f>[40]Novembro!$I$21</f>
        <v>*</v>
      </c>
      <c r="S44" s="122" t="str">
        <f>[40]Novembro!$I$22</f>
        <v>*</v>
      </c>
      <c r="T44" s="122" t="str">
        <f>[40]Novembro!$I$23</f>
        <v>*</v>
      </c>
      <c r="U44" s="122" t="str">
        <f>[40]Novembro!$I$24</f>
        <v>*</v>
      </c>
      <c r="V44" s="122" t="str">
        <f>[40]Novembro!$I$25</f>
        <v>N</v>
      </c>
      <c r="W44" s="122" t="str">
        <f>[40]Novembro!$I$26</f>
        <v>N</v>
      </c>
      <c r="X44" s="122" t="str">
        <f>[40]Novembro!$I$27</f>
        <v>N</v>
      </c>
      <c r="Y44" s="122" t="str">
        <f>[40]Novembro!$I$28</f>
        <v>N</v>
      </c>
      <c r="Z44" s="122" t="str">
        <f>[40]Novembro!$I$29</f>
        <v>N</v>
      </c>
      <c r="AA44" s="122" t="str">
        <f>[40]Novembro!$I$30</f>
        <v>N</v>
      </c>
      <c r="AB44" s="122" t="str">
        <f>[40]Novembro!$I$31</f>
        <v>N</v>
      </c>
      <c r="AC44" s="122" t="str">
        <f>[40]Novembro!$I$32</f>
        <v>N</v>
      </c>
      <c r="AD44" s="122" t="str">
        <f>[40]Novembro!$I$33</f>
        <v>N</v>
      </c>
      <c r="AE44" s="122" t="str">
        <f>[40]Novembro!$I$34</f>
        <v>N</v>
      </c>
      <c r="AF44" s="121" t="s">
        <v>234</v>
      </c>
    </row>
    <row r="45" spans="1:36" x14ac:dyDescent="0.2">
      <c r="A45" s="99" t="s">
        <v>162</v>
      </c>
      <c r="B45" s="122" t="str">
        <f>[41]Novembro!$I$5</f>
        <v>S</v>
      </c>
      <c r="C45" s="122" t="str">
        <f>[41]Novembro!$I$6</f>
        <v>L</v>
      </c>
      <c r="D45" s="122" t="str">
        <f>[41]Novembro!$I$7</f>
        <v>NO</v>
      </c>
      <c r="E45" s="122" t="str">
        <f>[41]Novembro!$I$8</f>
        <v>SE</v>
      </c>
      <c r="F45" s="122" t="str">
        <f>[41]Novembro!$I$9</f>
        <v>SE</v>
      </c>
      <c r="G45" s="122" t="str">
        <f>[41]Novembro!$I$10</f>
        <v>SE</v>
      </c>
      <c r="H45" s="122" t="str">
        <f>[41]Novembro!$I$11</f>
        <v>SE</v>
      </c>
      <c r="I45" s="122" t="str">
        <f>[41]Novembro!$I$12</f>
        <v>SE</v>
      </c>
      <c r="J45" s="122" t="str">
        <f>[41]Novembro!$I$13</f>
        <v>L</v>
      </c>
      <c r="K45" s="122" t="str">
        <f>[41]Novembro!$I$14</f>
        <v>SE</v>
      </c>
      <c r="L45" s="122" t="str">
        <f>[41]Novembro!$I$15</f>
        <v>L</v>
      </c>
      <c r="M45" s="122" t="str">
        <f>[41]Novembro!$I$16</f>
        <v>N</v>
      </c>
      <c r="N45" s="122" t="str">
        <f>[41]Novembro!$I$17</f>
        <v>L</v>
      </c>
      <c r="O45" s="122" t="str">
        <f>[41]Novembro!$I$18</f>
        <v>N</v>
      </c>
      <c r="P45" s="122" t="str">
        <f>[41]Novembro!$I$19</f>
        <v>S</v>
      </c>
      <c r="Q45" s="122" t="str">
        <f>[41]Novembro!$I$20</f>
        <v>O</v>
      </c>
      <c r="R45" s="122" t="str">
        <f>[41]Novembro!$I$21</f>
        <v>NE</v>
      </c>
      <c r="S45" s="122" t="str">
        <f>[41]Novembro!$I$22</f>
        <v>N</v>
      </c>
      <c r="T45" s="126" t="str">
        <f>[41]Novembro!$I$23</f>
        <v>SO</v>
      </c>
      <c r="U45" s="126" t="str">
        <f>[41]Novembro!$I$24</f>
        <v>SE</v>
      </c>
      <c r="V45" s="126" t="str">
        <f>[41]Novembro!$I$25</f>
        <v>SE</v>
      </c>
      <c r="W45" s="126" t="str">
        <f>[41]Novembro!$I$26</f>
        <v>NE</v>
      </c>
      <c r="X45" s="126" t="str">
        <f>[41]Novembro!$I$27</f>
        <v>NE</v>
      </c>
      <c r="Y45" s="126" t="str">
        <f>[41]Novembro!$I$28</f>
        <v>N</v>
      </c>
      <c r="Z45" s="126" t="str">
        <f>[41]Novembro!$I$29</f>
        <v>S</v>
      </c>
      <c r="AA45" s="126" t="str">
        <f>[41]Novembro!$I$30</f>
        <v>L</v>
      </c>
      <c r="AB45" s="126" t="str">
        <f>[41]Novembro!$I$31</f>
        <v>SE</v>
      </c>
      <c r="AC45" s="126" t="str">
        <f>[41]Novembro!$I$32</f>
        <v>NE</v>
      </c>
      <c r="AD45" s="126" t="str">
        <f>[41]Novembro!$I$33</f>
        <v>NO</v>
      </c>
      <c r="AE45" s="126" t="str">
        <f>[41]Novembro!$I$34</f>
        <v>NO</v>
      </c>
      <c r="AF45" s="121" t="s">
        <v>237</v>
      </c>
      <c r="AH45" s="13" t="s">
        <v>47</v>
      </c>
      <c r="AI45" t="s">
        <v>47</v>
      </c>
    </row>
    <row r="46" spans="1:36" x14ac:dyDescent="0.2">
      <c r="A46" s="99" t="s">
        <v>19</v>
      </c>
      <c r="B46" s="122" t="str">
        <f>[42]Novembro!$I$5</f>
        <v>L</v>
      </c>
      <c r="C46" s="122" t="str">
        <f>[42]Novembro!$I$6</f>
        <v>NE</v>
      </c>
      <c r="D46" s="122" t="str">
        <f>[42]Novembro!$I$7</f>
        <v>NE</v>
      </c>
      <c r="E46" s="122" t="str">
        <f>[42]Novembro!$I$8</f>
        <v>NE</v>
      </c>
      <c r="F46" s="122" t="str">
        <f>[42]Novembro!$I$9</f>
        <v>SE</v>
      </c>
      <c r="G46" s="122" t="str">
        <f>[42]Novembro!$I$10</f>
        <v>L</v>
      </c>
      <c r="H46" s="122" t="str">
        <f>[42]Novembro!$I$11</f>
        <v>SE</v>
      </c>
      <c r="I46" s="122" t="str">
        <f>[42]Novembro!$I$12</f>
        <v>L</v>
      </c>
      <c r="J46" s="122" t="str">
        <f>[42]Novembro!$I$13</f>
        <v>L</v>
      </c>
      <c r="K46" s="122" t="str">
        <f>[42]Novembro!$I$14</f>
        <v>NE</v>
      </c>
      <c r="L46" s="122" t="str">
        <f>[42]Novembro!$I$15</f>
        <v>NE</v>
      </c>
      <c r="M46" s="122" t="str">
        <f>[42]Novembro!$I$16</f>
        <v>NE</v>
      </c>
      <c r="N46" s="122" t="str">
        <f>[42]Novembro!$I$17</f>
        <v>N</v>
      </c>
      <c r="O46" s="122" t="str">
        <f>[42]Novembro!$I$18</f>
        <v>SO</v>
      </c>
      <c r="P46" s="122" t="str">
        <f>[42]Novembro!$I$19</f>
        <v>S</v>
      </c>
      <c r="Q46" s="122" t="str">
        <f>[42]Novembro!$I$20</f>
        <v>SE</v>
      </c>
      <c r="R46" s="122" t="str">
        <f>[42]Novembro!$I$21</f>
        <v>NE</v>
      </c>
      <c r="S46" s="122" t="str">
        <f>[42]Novembro!$I$22</f>
        <v>N</v>
      </c>
      <c r="T46" s="122" t="str">
        <f>[42]Novembro!$I$23</f>
        <v>S</v>
      </c>
      <c r="U46" s="122" t="str">
        <f>[42]Novembro!$I$24</f>
        <v>NE</v>
      </c>
      <c r="V46" s="122" t="str">
        <f>[42]Novembro!$I$25</f>
        <v>SE</v>
      </c>
      <c r="W46" s="122" t="str">
        <f>[42]Novembro!$I$26</f>
        <v>NE</v>
      </c>
      <c r="X46" s="122" t="str">
        <f>[42]Novembro!$I$27</f>
        <v>NE</v>
      </c>
      <c r="Y46" s="122" t="str">
        <f>[42]Novembro!$I$28</f>
        <v>O</v>
      </c>
      <c r="Z46" s="122" t="str">
        <f>[42]Novembro!$I$29</f>
        <v>S</v>
      </c>
      <c r="AA46" s="122" t="str">
        <f>[42]Novembro!$I$30</f>
        <v>NE</v>
      </c>
      <c r="AB46" s="122" t="str">
        <f>[42]Novembro!$I$31</f>
        <v>NE</v>
      </c>
      <c r="AC46" s="122" t="str">
        <f>[42]Novembro!$I$32</f>
        <v>NE</v>
      </c>
      <c r="AD46" s="122" t="str">
        <f>[42]Novembro!$I$33</f>
        <v>SE</v>
      </c>
      <c r="AE46" s="122" t="str">
        <f>[42]Novembro!$I$34</f>
        <v>NO</v>
      </c>
      <c r="AF46" s="121" t="str">
        <f>[42]Abril!$I$35</f>
        <v>NE</v>
      </c>
      <c r="AG46" s="13" t="s">
        <v>47</v>
      </c>
      <c r="AH46" s="13" t="s">
        <v>47</v>
      </c>
      <c r="AI46" t="s">
        <v>47</v>
      </c>
    </row>
    <row r="47" spans="1:36" x14ac:dyDescent="0.2">
      <c r="A47" s="99" t="s">
        <v>31</v>
      </c>
      <c r="B47" s="122" t="str">
        <f>[43]Novembro!$I$5</f>
        <v>L</v>
      </c>
      <c r="C47" s="122" t="str">
        <f>[43]Novembro!$I$6</f>
        <v>NO</v>
      </c>
      <c r="D47" s="122" t="str">
        <f>[43]Novembro!$I$7</f>
        <v>NO</v>
      </c>
      <c r="E47" s="122" t="str">
        <f>[43]Novembro!$I$8</f>
        <v>SE</v>
      </c>
      <c r="F47" s="122" t="str">
        <f>[43]Novembro!$I$9</f>
        <v>SO</v>
      </c>
      <c r="G47" s="122" t="str">
        <f>[43]Novembro!$I$10</f>
        <v>SE</v>
      </c>
      <c r="H47" s="122" t="str">
        <f>[43]Novembro!$I$11</f>
        <v>SE</v>
      </c>
      <c r="I47" s="122" t="str">
        <f>[43]Novembro!$I$12</f>
        <v>SE</v>
      </c>
      <c r="J47" s="122" t="str">
        <f>[43]Novembro!$I$13</f>
        <v>L</v>
      </c>
      <c r="K47" s="122" t="str">
        <f>[43]Novembro!$I$14</f>
        <v>L</v>
      </c>
      <c r="L47" s="122" t="str">
        <f>[43]Novembro!$I$15</f>
        <v>NO</v>
      </c>
      <c r="M47" s="122" t="str">
        <f>[43]Novembro!$I$16</f>
        <v>NO</v>
      </c>
      <c r="N47" s="122" t="str">
        <f>[43]Novembro!$I$17</f>
        <v>N</v>
      </c>
      <c r="O47" s="122" t="str">
        <f>[43]Novembro!$I$18</f>
        <v>NO</v>
      </c>
      <c r="P47" s="122" t="str">
        <f>[43]Novembro!$I$19</f>
        <v>NO</v>
      </c>
      <c r="Q47" s="122" t="str">
        <f>[43]Novembro!$I$20</f>
        <v>SE</v>
      </c>
      <c r="R47" s="122" t="str">
        <f>[43]Novembro!$I$21</f>
        <v>NE</v>
      </c>
      <c r="S47" s="122" t="str">
        <f>[43]Novembro!$I$22</f>
        <v>NO</v>
      </c>
      <c r="T47" s="122" t="str">
        <f>[43]Novembro!$I$23</f>
        <v>SE</v>
      </c>
      <c r="U47" s="122" t="str">
        <f>[43]Novembro!$I$24</f>
        <v>SE</v>
      </c>
      <c r="V47" s="122" t="str">
        <f>[43]Novembro!$I$25</f>
        <v>SE</v>
      </c>
      <c r="W47" s="122" t="str">
        <f>[43]Novembro!$I$26</f>
        <v>NO</v>
      </c>
      <c r="X47" s="122" t="str">
        <f>[43]Novembro!$I$27</f>
        <v>N</v>
      </c>
      <c r="Y47" s="122" t="str">
        <f>[43]Novembro!$I$28</f>
        <v>S</v>
      </c>
      <c r="Z47" s="122" t="str">
        <f>[43]Novembro!$I$29</f>
        <v>SE</v>
      </c>
      <c r="AA47" s="122" t="str">
        <f>[43]Novembro!$I$30</f>
        <v>SE</v>
      </c>
      <c r="AB47" s="122" t="str">
        <f>[43]Novembro!$I$31</f>
        <v>SE</v>
      </c>
      <c r="AC47" s="122" t="str">
        <f>[43]Novembro!$I$32</f>
        <v>NE</v>
      </c>
      <c r="AD47" s="122" t="str">
        <f>[43]Novembro!$I$33</f>
        <v>SE</v>
      </c>
      <c r="AE47" s="122" t="str">
        <f>[43]Novembro!$I$34</f>
        <v>NO</v>
      </c>
      <c r="AF47" s="121" t="s">
        <v>237</v>
      </c>
      <c r="AJ47" t="s">
        <v>47</v>
      </c>
    </row>
    <row r="48" spans="1:36" x14ac:dyDescent="0.2">
      <c r="A48" s="99" t="s">
        <v>44</v>
      </c>
      <c r="B48" s="122" t="str">
        <f>[44]Novembro!$I$5</f>
        <v>NO</v>
      </c>
      <c r="C48" s="122" t="str">
        <f>[44]Novembro!$I$6</f>
        <v>N</v>
      </c>
      <c r="D48" s="122" t="str">
        <f>[44]Novembro!$I$7</f>
        <v>N</v>
      </c>
      <c r="E48" s="122" t="str">
        <f>[44]Novembro!$I$8</f>
        <v>N</v>
      </c>
      <c r="F48" s="122" t="str">
        <f>[44]Novembro!$I$9</f>
        <v>NO</v>
      </c>
      <c r="G48" s="122" t="str">
        <f>[44]Novembro!$I$10</f>
        <v>L</v>
      </c>
      <c r="H48" s="122" t="str">
        <f>[44]Novembro!$I$11</f>
        <v>SO</v>
      </c>
      <c r="I48" s="122" t="str">
        <f>[44]Novembro!$I$12</f>
        <v>NO</v>
      </c>
      <c r="J48" s="122" t="str">
        <f>[44]Novembro!$I$13</f>
        <v>NO</v>
      </c>
      <c r="K48" s="122" t="str">
        <f>[44]Novembro!$I$14</f>
        <v>NO</v>
      </c>
      <c r="L48" s="122" t="str">
        <f>[44]Novembro!$I$15</f>
        <v>NO</v>
      </c>
      <c r="M48" s="122" t="str">
        <f>[44]Novembro!$I$16</f>
        <v>NO</v>
      </c>
      <c r="N48" s="122" t="str">
        <f>[44]Novembro!$I$17</f>
        <v>N</v>
      </c>
      <c r="O48" s="122" t="str">
        <f>[44]Novembro!$I$18</f>
        <v>NO</v>
      </c>
      <c r="P48" s="122" t="str">
        <f>[44]Novembro!$I$19</f>
        <v>SO</v>
      </c>
      <c r="Q48" s="122" t="str">
        <f>[44]Novembro!$I$20</f>
        <v>*</v>
      </c>
      <c r="R48" s="122" t="str">
        <f>[44]Novembro!$I$21</f>
        <v>*</v>
      </c>
      <c r="S48" s="122" t="str">
        <f>[44]Novembro!$I$22</f>
        <v>NO</v>
      </c>
      <c r="T48" s="122" t="str">
        <f>[44]Novembro!$I$23</f>
        <v>*</v>
      </c>
      <c r="U48" s="122" t="str">
        <f>[44]Novembro!$I$24</f>
        <v>NO</v>
      </c>
      <c r="V48" s="122" t="str">
        <f>[44]Novembro!$I$25</f>
        <v>NE</v>
      </c>
      <c r="W48" s="122" t="str">
        <f>[44]Novembro!$I$26</f>
        <v>N</v>
      </c>
      <c r="X48" s="122" t="str">
        <f>[44]Novembro!$I$27</f>
        <v>N</v>
      </c>
      <c r="Y48" s="122" t="str">
        <f>[44]Novembro!$I$28</f>
        <v>NO</v>
      </c>
      <c r="Z48" s="122" t="str">
        <f>[44]Novembro!$I$29</f>
        <v>S</v>
      </c>
      <c r="AA48" s="122" t="str">
        <f>[44]Novembro!$I$30</f>
        <v>NE</v>
      </c>
      <c r="AB48" s="122" t="str">
        <f>[44]Novembro!$I$31</f>
        <v>L</v>
      </c>
      <c r="AC48" s="122" t="str">
        <f>[44]Novembro!$I$32</f>
        <v>L</v>
      </c>
      <c r="AD48" s="122" t="str">
        <f>[44]Novembro!$I$33</f>
        <v>NE</v>
      </c>
      <c r="AE48" s="122" t="str">
        <f>[44]Novembro!$I$34</f>
        <v>N</v>
      </c>
      <c r="AF48" s="121" t="s">
        <v>232</v>
      </c>
      <c r="AG48" s="13" t="s">
        <v>47</v>
      </c>
      <c r="AI48" s="13" t="s">
        <v>47</v>
      </c>
    </row>
    <row r="49" spans="1:37" ht="13.5" thickBot="1" x14ac:dyDescent="0.25">
      <c r="A49" s="100" t="s">
        <v>20</v>
      </c>
      <c r="B49" s="126" t="str">
        <f>[45]Novembro!$I$5</f>
        <v>N</v>
      </c>
      <c r="C49" s="126" t="str">
        <f>[45]Novembro!$I$6</f>
        <v>L</v>
      </c>
      <c r="D49" s="126" t="str">
        <f>[45]Novembro!$I$7</f>
        <v>N</v>
      </c>
      <c r="E49" s="126" t="str">
        <f>[45]Novembro!$I$8</f>
        <v>SE</v>
      </c>
      <c r="F49" s="126" t="str">
        <f>[45]Novembro!$I$9</f>
        <v>SE</v>
      </c>
      <c r="G49" s="126" t="str">
        <f>[45]Novembro!$I$10</f>
        <v>SE</v>
      </c>
      <c r="H49" s="126" t="str">
        <f>[45]Novembro!$I$11</f>
        <v>SE</v>
      </c>
      <c r="I49" s="126" t="str">
        <f>[45]Novembro!$I$12</f>
        <v>SE</v>
      </c>
      <c r="J49" s="126" t="str">
        <f>[45]Novembro!$I$13</f>
        <v>SE</v>
      </c>
      <c r="K49" s="126" t="str">
        <f>[45]Novembro!$I$14</f>
        <v>L</v>
      </c>
      <c r="L49" s="126" t="str">
        <f>[45]Novembro!$I$15</f>
        <v>SO</v>
      </c>
      <c r="M49" s="126" t="str">
        <f>[45]Novembro!$I$16</f>
        <v>SE</v>
      </c>
      <c r="N49" s="126" t="str">
        <f>[45]Novembro!$I$17</f>
        <v>NE</v>
      </c>
      <c r="O49" s="126" t="str">
        <f>[45]Novembro!$I$18</f>
        <v>N</v>
      </c>
      <c r="P49" s="126" t="str">
        <f>[45]Novembro!$I$19</f>
        <v>S</v>
      </c>
      <c r="Q49" s="126" t="str">
        <f>[45]Novembro!$I$20</f>
        <v>SE</v>
      </c>
      <c r="R49" s="126" t="str">
        <f>[45]Novembro!$I$21</f>
        <v>NE</v>
      </c>
      <c r="S49" s="126" t="str">
        <f>[45]Novembro!$I$22</f>
        <v>N</v>
      </c>
      <c r="T49" s="126" t="str">
        <f>[45]Novembro!$I$23</f>
        <v>SO</v>
      </c>
      <c r="U49" s="126" t="str">
        <f>[45]Novembro!$I$24</f>
        <v>SE</v>
      </c>
      <c r="V49" s="126" t="str">
        <f>[45]Novembro!$I$25</f>
        <v>SE</v>
      </c>
      <c r="W49" s="126" t="str">
        <f>[45]Novembro!$I$26</f>
        <v>L</v>
      </c>
      <c r="X49" s="126" t="str">
        <f>[45]Novembro!$I$27</f>
        <v>NE</v>
      </c>
      <c r="Y49" s="126" t="str">
        <f>[45]Novembro!$I$28</f>
        <v>N</v>
      </c>
      <c r="Z49" s="126" t="str">
        <f>[45]Novembro!$I$29</f>
        <v>S</v>
      </c>
      <c r="AA49" s="126" t="str">
        <f>[45]Novembro!$I$30</f>
        <v>L</v>
      </c>
      <c r="AB49" s="126" t="str">
        <f>[45]Novembro!$I$31</f>
        <v>L</v>
      </c>
      <c r="AC49" s="126" t="str">
        <f>[45]Novembro!$I$32</f>
        <v>L</v>
      </c>
      <c r="AD49" s="126" t="str">
        <f>[45]Novembro!$I$33</f>
        <v>NE</v>
      </c>
      <c r="AE49" s="126" t="str">
        <f>[45]Novembro!$I$34</f>
        <v>NO</v>
      </c>
      <c r="AF49" s="121" t="s">
        <v>237</v>
      </c>
      <c r="AI49" s="13" t="s">
        <v>47</v>
      </c>
    </row>
    <row r="50" spans="1:37" s="5" customFormat="1" ht="17.100000000000001" customHeight="1" thickBot="1" x14ac:dyDescent="0.25">
      <c r="A50" s="101" t="s">
        <v>224</v>
      </c>
      <c r="B50" s="130" t="s">
        <v>233</v>
      </c>
      <c r="C50" s="131" t="s">
        <v>234</v>
      </c>
      <c r="D50" s="131" t="s">
        <v>234</v>
      </c>
      <c r="E50" s="131" t="s">
        <v>237</v>
      </c>
      <c r="F50" s="131" t="s">
        <v>233</v>
      </c>
      <c r="G50" s="131" t="s">
        <v>237</v>
      </c>
      <c r="H50" s="131" t="s">
        <v>237</v>
      </c>
      <c r="I50" s="131" t="s">
        <v>233</v>
      </c>
      <c r="J50" s="131" t="s">
        <v>233</v>
      </c>
      <c r="K50" s="131" t="s">
        <v>233</v>
      </c>
      <c r="L50" s="131" t="s">
        <v>232</v>
      </c>
      <c r="M50" s="131" t="s">
        <v>234</v>
      </c>
      <c r="N50" s="131" t="s">
        <v>234</v>
      </c>
      <c r="O50" s="131" t="s">
        <v>234</v>
      </c>
      <c r="P50" s="131" t="s">
        <v>234</v>
      </c>
      <c r="Q50" s="131" t="s">
        <v>237</v>
      </c>
      <c r="R50" s="131" t="s">
        <v>234</v>
      </c>
      <c r="S50" s="131" t="s">
        <v>234</v>
      </c>
      <c r="T50" s="131" t="s">
        <v>236</v>
      </c>
      <c r="U50" s="131" t="s">
        <v>237</v>
      </c>
      <c r="V50" s="131" t="s">
        <v>237</v>
      </c>
      <c r="W50" s="131" t="s">
        <v>234</v>
      </c>
      <c r="X50" s="131" t="s">
        <v>234</v>
      </c>
      <c r="Y50" s="131" t="s">
        <v>234</v>
      </c>
      <c r="Z50" s="131" t="s">
        <v>236</v>
      </c>
      <c r="AA50" s="131" t="s">
        <v>233</v>
      </c>
      <c r="AB50" s="131" t="s">
        <v>233</v>
      </c>
      <c r="AC50" s="131" t="s">
        <v>233</v>
      </c>
      <c r="AD50" s="131" t="s">
        <v>234</v>
      </c>
      <c r="AE50" s="132" t="s">
        <v>234</v>
      </c>
      <c r="AF50" s="111"/>
      <c r="AK50" s="5" t="s">
        <v>47</v>
      </c>
    </row>
    <row r="51" spans="1:37" s="8" customFormat="1" ht="13.5" thickBot="1" x14ac:dyDescent="0.25">
      <c r="A51" s="166" t="s">
        <v>223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8"/>
      <c r="AF51" s="129" t="s">
        <v>234</v>
      </c>
    </row>
    <row r="52" spans="1:37" x14ac:dyDescent="0.2">
      <c r="A52" s="48"/>
      <c r="B52" s="49"/>
      <c r="C52" s="49"/>
      <c r="D52" s="49" t="s">
        <v>101</v>
      </c>
      <c r="E52" s="49"/>
      <c r="F52" s="49"/>
      <c r="G52" s="49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56"/>
      <c r="AE52" s="62" t="s">
        <v>47</v>
      </c>
      <c r="AF52" s="89"/>
    </row>
    <row r="53" spans="1:37" x14ac:dyDescent="0.2">
      <c r="A53" s="48"/>
      <c r="B53" s="50" t="s">
        <v>102</v>
      </c>
      <c r="C53" s="50"/>
      <c r="D53" s="50"/>
      <c r="E53" s="50"/>
      <c r="F53" s="50"/>
      <c r="G53" s="50"/>
      <c r="H53" s="50"/>
      <c r="I53" s="50"/>
      <c r="J53" s="87"/>
      <c r="K53" s="87"/>
      <c r="L53" s="87"/>
      <c r="M53" s="87" t="s">
        <v>45</v>
      </c>
      <c r="N53" s="87"/>
      <c r="O53" s="87"/>
      <c r="P53" s="87"/>
      <c r="Q53" s="87"/>
      <c r="R53" s="87"/>
      <c r="S53" s="87"/>
      <c r="T53" s="143" t="s">
        <v>97</v>
      </c>
      <c r="U53" s="143"/>
      <c r="V53" s="143"/>
      <c r="W53" s="143"/>
      <c r="X53" s="143"/>
      <c r="Y53" s="87"/>
      <c r="Z53" s="87"/>
      <c r="AA53" s="87"/>
      <c r="AB53" s="87"/>
      <c r="AC53" s="87"/>
      <c r="AD53" s="87"/>
      <c r="AE53" s="87"/>
      <c r="AF53" s="89"/>
    </row>
    <row r="54" spans="1:37" x14ac:dyDescent="0.2">
      <c r="A54" s="51"/>
      <c r="B54" s="87"/>
      <c r="C54" s="87"/>
      <c r="D54" s="87"/>
      <c r="E54" s="87"/>
      <c r="F54" s="87"/>
      <c r="G54" s="87"/>
      <c r="H54" s="87"/>
      <c r="I54" s="87"/>
      <c r="J54" s="88"/>
      <c r="K54" s="88"/>
      <c r="L54" s="88"/>
      <c r="M54" s="88" t="s">
        <v>46</v>
      </c>
      <c r="N54" s="88"/>
      <c r="O54" s="88"/>
      <c r="P54" s="88"/>
      <c r="Q54" s="87"/>
      <c r="R54" s="87"/>
      <c r="S54" s="87"/>
      <c r="T54" s="144" t="s">
        <v>98</v>
      </c>
      <c r="U54" s="144"/>
      <c r="V54" s="144"/>
      <c r="W54" s="144"/>
      <c r="X54" s="144"/>
      <c r="Y54" s="87"/>
      <c r="Z54" s="87"/>
      <c r="AA54" s="87"/>
      <c r="AB54" s="87"/>
      <c r="AC54" s="87"/>
      <c r="AD54" s="56"/>
      <c r="AE54" s="56"/>
      <c r="AF54" s="89"/>
    </row>
    <row r="55" spans="1:37" x14ac:dyDescent="0.2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56"/>
      <c r="AE55" s="56"/>
      <c r="AF55" s="89"/>
    </row>
    <row r="56" spans="1:37" x14ac:dyDescent="0.2">
      <c r="A56" s="51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56"/>
      <c r="AF56" s="89"/>
    </row>
    <row r="57" spans="1:37" x14ac:dyDescent="0.2">
      <c r="A57" s="51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57"/>
      <c r="AF57" s="89"/>
    </row>
    <row r="58" spans="1:37" ht="13.5" thickBot="1" x14ac:dyDescent="0.25">
      <c r="A58" s="63"/>
      <c r="B58" s="64"/>
      <c r="C58" s="64"/>
      <c r="D58" s="64"/>
      <c r="E58" s="64"/>
      <c r="F58" s="64"/>
      <c r="G58" s="64" t="s">
        <v>47</v>
      </c>
      <c r="H58" s="64"/>
      <c r="I58" s="64"/>
      <c r="J58" s="64"/>
      <c r="K58" s="64"/>
      <c r="L58" s="64" t="s">
        <v>47</v>
      </c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90"/>
    </row>
    <row r="59" spans="1:37" x14ac:dyDescent="0.2">
      <c r="AF59" s="7"/>
    </row>
    <row r="69" spans="32:32" x14ac:dyDescent="0.2">
      <c r="AF69" s="6" t="s">
        <v>47</v>
      </c>
    </row>
  </sheetData>
  <sheetProtection password="C6EC" sheet="1" objects="1" scenarios="1"/>
  <mergeCells count="36">
    <mergeCell ref="T53:X53"/>
    <mergeCell ref="T54:X54"/>
    <mergeCell ref="M3:M4"/>
    <mergeCell ref="N3:N4"/>
    <mergeCell ref="O3:O4"/>
    <mergeCell ref="P3:P4"/>
    <mergeCell ref="Q3:Q4"/>
    <mergeCell ref="A51:AE51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zoomScale="90" zoomScaleNormal="90" workbookViewId="0">
      <selection activeCell="U60" sqref="U6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6.85546875" style="2" customWidth="1"/>
    <col min="14" max="23" width="5.42578125" style="2" bestFit="1" customWidth="1"/>
    <col min="24" max="24" width="6.42578125" style="2" bestFit="1" customWidth="1"/>
    <col min="2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4" ht="20.100000000000001" customHeight="1" x14ac:dyDescent="0.2">
      <c r="A1" s="136" t="s">
        <v>32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71"/>
    </row>
    <row r="2" spans="1:34" s="4" customFormat="1" ht="20.100000000000001" customHeight="1" x14ac:dyDescent="0.2">
      <c r="A2" s="139" t="s">
        <v>21</v>
      </c>
      <c r="B2" s="133" t="s">
        <v>225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5"/>
    </row>
    <row r="3" spans="1:34" s="5" customFormat="1" ht="20.100000000000001" customHeight="1" x14ac:dyDescent="0.2">
      <c r="A3" s="139"/>
      <c r="B3" s="140">
        <v>1</v>
      </c>
      <c r="C3" s="140">
        <f>SUM(B3+1)</f>
        <v>2</v>
      </c>
      <c r="D3" s="140">
        <f t="shared" ref="D3:AD3" si="0">SUM(C3+1)</f>
        <v>3</v>
      </c>
      <c r="E3" s="140">
        <f t="shared" si="0"/>
        <v>4</v>
      </c>
      <c r="F3" s="140">
        <f t="shared" si="0"/>
        <v>5</v>
      </c>
      <c r="G3" s="140">
        <f t="shared" si="0"/>
        <v>6</v>
      </c>
      <c r="H3" s="140">
        <f t="shared" si="0"/>
        <v>7</v>
      </c>
      <c r="I3" s="140">
        <f t="shared" si="0"/>
        <v>8</v>
      </c>
      <c r="J3" s="140">
        <f t="shared" si="0"/>
        <v>9</v>
      </c>
      <c r="K3" s="140">
        <f t="shared" si="0"/>
        <v>10</v>
      </c>
      <c r="L3" s="140">
        <f t="shared" si="0"/>
        <v>11</v>
      </c>
      <c r="M3" s="140">
        <f t="shared" si="0"/>
        <v>12</v>
      </c>
      <c r="N3" s="140">
        <f t="shared" si="0"/>
        <v>13</v>
      </c>
      <c r="O3" s="140">
        <f t="shared" si="0"/>
        <v>14</v>
      </c>
      <c r="P3" s="140">
        <f t="shared" si="0"/>
        <v>15</v>
      </c>
      <c r="Q3" s="140">
        <f t="shared" si="0"/>
        <v>16</v>
      </c>
      <c r="R3" s="140">
        <f t="shared" si="0"/>
        <v>17</v>
      </c>
      <c r="S3" s="140">
        <f t="shared" si="0"/>
        <v>18</v>
      </c>
      <c r="T3" s="140">
        <f t="shared" si="0"/>
        <v>19</v>
      </c>
      <c r="U3" s="140">
        <f t="shared" si="0"/>
        <v>20</v>
      </c>
      <c r="V3" s="140">
        <f t="shared" si="0"/>
        <v>21</v>
      </c>
      <c r="W3" s="140">
        <f t="shared" si="0"/>
        <v>22</v>
      </c>
      <c r="X3" s="140">
        <f t="shared" si="0"/>
        <v>23</v>
      </c>
      <c r="Y3" s="140">
        <f t="shared" si="0"/>
        <v>24</v>
      </c>
      <c r="Z3" s="140">
        <f t="shared" si="0"/>
        <v>25</v>
      </c>
      <c r="AA3" s="140">
        <f t="shared" si="0"/>
        <v>26</v>
      </c>
      <c r="AB3" s="140">
        <f t="shared" si="0"/>
        <v>27</v>
      </c>
      <c r="AC3" s="140">
        <f t="shared" si="0"/>
        <v>28</v>
      </c>
      <c r="AD3" s="140">
        <f t="shared" si="0"/>
        <v>29</v>
      </c>
      <c r="AE3" s="140">
        <v>30</v>
      </c>
      <c r="AF3" s="47" t="s">
        <v>37</v>
      </c>
      <c r="AG3" s="108" t="s">
        <v>36</v>
      </c>
    </row>
    <row r="4" spans="1:34" s="5" customFormat="1" ht="20.100000000000001" customHeigh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47" t="s">
        <v>35</v>
      </c>
      <c r="AG4" s="61" t="s">
        <v>35</v>
      </c>
    </row>
    <row r="5" spans="1:34" s="5" customFormat="1" x14ac:dyDescent="0.2">
      <c r="A5" s="59" t="s">
        <v>40</v>
      </c>
      <c r="B5" s="11">
        <f>[1]Novembro!$J$5</f>
        <v>65.52</v>
      </c>
      <c r="C5" s="11">
        <f>[1]Novembro!$J$6</f>
        <v>19.079999999999998</v>
      </c>
      <c r="D5" s="11">
        <f>[1]Novembro!$J$7</f>
        <v>47.16</v>
      </c>
      <c r="E5" s="11">
        <f>[1]Novembro!$J$8</f>
        <v>37.080000000000005</v>
      </c>
      <c r="F5" s="11">
        <f>[1]Novembro!$J$9</f>
        <v>21.240000000000002</v>
      </c>
      <c r="G5" s="11">
        <f>[1]Novembro!$J$10</f>
        <v>20.16</v>
      </c>
      <c r="H5" s="11">
        <f>[1]Novembro!$J$11</f>
        <v>32.76</v>
      </c>
      <c r="I5" s="11">
        <f>[1]Novembro!$J$12</f>
        <v>32.76</v>
      </c>
      <c r="J5" s="11">
        <f>[1]Novembro!$J$13</f>
        <v>32.76</v>
      </c>
      <c r="K5" s="11">
        <f>[1]Novembro!$J$14</f>
        <v>15.48</v>
      </c>
      <c r="L5" s="11">
        <f>[1]Novembro!$J$15</f>
        <v>18.720000000000002</v>
      </c>
      <c r="M5" s="11">
        <f>[1]Novembro!$J$16</f>
        <v>19.8</v>
      </c>
      <c r="N5" s="11">
        <f>[1]Novembro!$J$17</f>
        <v>25.56</v>
      </c>
      <c r="O5" s="11">
        <f>[1]Novembro!$J$18</f>
        <v>57.960000000000008</v>
      </c>
      <c r="P5" s="11">
        <f>[1]Novembro!$J$19</f>
        <v>19.8</v>
      </c>
      <c r="Q5" s="11">
        <f>[1]Novembro!$J$20</f>
        <v>40.32</v>
      </c>
      <c r="R5" s="11">
        <f>[1]Novembro!$J$21</f>
        <v>38.159999999999997</v>
      </c>
      <c r="S5" s="11">
        <f>[1]Novembro!$J$22</f>
        <v>52.92</v>
      </c>
      <c r="T5" s="11">
        <f>[1]Novembro!$J$23</f>
        <v>19.8</v>
      </c>
      <c r="U5" s="11">
        <f>[1]Novembro!$J$24</f>
        <v>21.6</v>
      </c>
      <c r="V5" s="11">
        <f>[1]Novembro!$J$25</f>
        <v>21.6</v>
      </c>
      <c r="W5" s="11">
        <f>[1]Novembro!$J$26</f>
        <v>40.32</v>
      </c>
      <c r="X5" s="11">
        <f>[1]Novembro!$J$27</f>
        <v>47.519999999999996</v>
      </c>
      <c r="Y5" s="11">
        <f>[1]Novembro!$J$28</f>
        <v>22.32</v>
      </c>
      <c r="Z5" s="11">
        <f>[1]Novembro!$J$29</f>
        <v>19.079999999999998</v>
      </c>
      <c r="AA5" s="11">
        <f>[1]Novembro!$J$30</f>
        <v>31.319999999999997</v>
      </c>
      <c r="AB5" s="11">
        <f>[1]Novembro!$J$31</f>
        <v>28.8</v>
      </c>
      <c r="AC5" s="11">
        <f>[1]Novembro!$J$32</f>
        <v>35.28</v>
      </c>
      <c r="AD5" s="11">
        <f>[1]Novembro!$J$33</f>
        <v>70.92</v>
      </c>
      <c r="AE5" s="11">
        <f>[1]Novembro!$J$34</f>
        <v>42.480000000000004</v>
      </c>
      <c r="AF5" s="15">
        <f t="shared" ref="AF5:AF6" si="1">MAX(B5:AE5)</f>
        <v>70.92</v>
      </c>
      <c r="AG5" s="119">
        <f>AVERAGE(B5:AE5)</f>
        <v>33.276000000000003</v>
      </c>
    </row>
    <row r="6" spans="1:34" x14ac:dyDescent="0.2">
      <c r="A6" s="59" t="s">
        <v>0</v>
      </c>
      <c r="B6" s="12">
        <f>[2]Novembro!$J$5</f>
        <v>30.96</v>
      </c>
      <c r="C6" s="12">
        <f>[2]Novembro!$J$6</f>
        <v>35.64</v>
      </c>
      <c r="D6" s="12">
        <f>[2]Novembro!$J$7</f>
        <v>30.96</v>
      </c>
      <c r="E6" s="12">
        <f>[2]Novembro!$J$8</f>
        <v>47.16</v>
      </c>
      <c r="F6" s="12">
        <f>[2]Novembro!$J$9</f>
        <v>34.56</v>
      </c>
      <c r="G6" s="12">
        <f>[2]Novembro!$J$10</f>
        <v>33.480000000000004</v>
      </c>
      <c r="H6" s="12">
        <f>[2]Novembro!$J$11</f>
        <v>29.52</v>
      </c>
      <c r="I6" s="12">
        <f>[2]Novembro!$J$12</f>
        <v>46.800000000000004</v>
      </c>
      <c r="J6" s="12">
        <f>[2]Novembro!$J$13</f>
        <v>43.56</v>
      </c>
      <c r="K6" s="12">
        <f>[2]Novembro!$J$14</f>
        <v>35.64</v>
      </c>
      <c r="L6" s="12">
        <f>[2]Novembro!$J$15</f>
        <v>29.880000000000003</v>
      </c>
      <c r="M6" s="12">
        <f>[2]Novembro!$J$16</f>
        <v>36</v>
      </c>
      <c r="N6" s="12">
        <f>[2]Novembro!$J$17</f>
        <v>47.519999999999996</v>
      </c>
      <c r="O6" s="12">
        <f>[2]Novembro!$J$18</f>
        <v>48.24</v>
      </c>
      <c r="P6" s="12">
        <f>[2]Novembro!$J$19</f>
        <v>20.88</v>
      </c>
      <c r="Q6" s="12">
        <f>[2]Novembro!$J$20</f>
        <v>49.32</v>
      </c>
      <c r="R6" s="12">
        <f>[2]Novembro!$J$21</f>
        <v>40.680000000000007</v>
      </c>
      <c r="S6" s="12">
        <f>[2]Novembro!$J$22</f>
        <v>64.8</v>
      </c>
      <c r="T6" s="12">
        <f>[2]Novembro!$J$23</f>
        <v>24.840000000000003</v>
      </c>
      <c r="U6" s="12">
        <f>[2]Novembro!$J$24</f>
        <v>29.880000000000003</v>
      </c>
      <c r="V6" s="12">
        <f>[2]Novembro!$J$25</f>
        <v>34.92</v>
      </c>
      <c r="W6" s="12">
        <f>[2]Novembro!$J$26</f>
        <v>31.319999999999997</v>
      </c>
      <c r="X6" s="12">
        <f>[2]Novembro!$J$27</f>
        <v>38.880000000000003</v>
      </c>
      <c r="Y6" s="12">
        <f>[2]Novembro!$J$28</f>
        <v>32.4</v>
      </c>
      <c r="Z6" s="12">
        <f>[2]Novembro!$J$29</f>
        <v>24.48</v>
      </c>
      <c r="AA6" s="12">
        <f>[2]Novembro!$J$30</f>
        <v>32.76</v>
      </c>
      <c r="AB6" s="12">
        <f>[2]Novembro!$J$31</f>
        <v>37.800000000000004</v>
      </c>
      <c r="AC6" s="12">
        <f>[2]Novembro!$J$32</f>
        <v>19.8</v>
      </c>
      <c r="AD6" s="12">
        <f>[2]Novembro!$J$33</f>
        <v>28.08</v>
      </c>
      <c r="AE6" s="12">
        <f>[2]Novembro!$J$34</f>
        <v>32.4</v>
      </c>
      <c r="AF6" s="16">
        <f t="shared" si="1"/>
        <v>64.8</v>
      </c>
      <c r="AG6" s="119">
        <f t="shared" ref="AG6" si="2">AVERAGE(B6:AE6)</f>
        <v>35.771999999999998</v>
      </c>
    </row>
    <row r="7" spans="1:34" x14ac:dyDescent="0.2">
      <c r="A7" s="59" t="s">
        <v>104</v>
      </c>
      <c r="B7" s="11">
        <f>[3]Novembro!$J$5</f>
        <v>43.92</v>
      </c>
      <c r="C7" s="11">
        <f>[3]Novembro!$J$6</f>
        <v>25.2</v>
      </c>
      <c r="D7" s="11">
        <f>[3]Novembro!$J$7</f>
        <v>34.92</v>
      </c>
      <c r="E7" s="11">
        <f>[3]Novembro!$J$8</f>
        <v>61.2</v>
      </c>
      <c r="F7" s="11">
        <f>[3]Novembro!$J$9</f>
        <v>39.6</v>
      </c>
      <c r="G7" s="11">
        <f>[3]Novembro!$J$10</f>
        <v>27.36</v>
      </c>
      <c r="H7" s="11">
        <f>[3]Novembro!$J$11</f>
        <v>30.6</v>
      </c>
      <c r="I7" s="11">
        <f>[3]Novembro!$J$12</f>
        <v>47.16</v>
      </c>
      <c r="J7" s="11">
        <f>[3]Novembro!$J$13</f>
        <v>46.080000000000005</v>
      </c>
      <c r="K7" s="11">
        <f>[3]Novembro!$J$14</f>
        <v>25.56</v>
      </c>
      <c r="L7" s="11">
        <f>[3]Novembro!$J$15</f>
        <v>28.44</v>
      </c>
      <c r="M7" s="11">
        <f>[3]Novembro!$J$16</f>
        <v>30.96</v>
      </c>
      <c r="N7" s="11">
        <f>[3]Novembro!$J$17</f>
        <v>33.840000000000003</v>
      </c>
      <c r="O7" s="11">
        <f>[3]Novembro!$J$18</f>
        <v>61.2</v>
      </c>
      <c r="P7" s="11">
        <f>[3]Novembro!$J$19</f>
        <v>21.96</v>
      </c>
      <c r="Q7" s="11">
        <f>[3]Novembro!$J$20</f>
        <v>47.519999999999996</v>
      </c>
      <c r="R7" s="11">
        <f>[3]Novembro!$J$21</f>
        <v>34.56</v>
      </c>
      <c r="S7" s="11">
        <f>[3]Novembro!$J$22</f>
        <v>69.84</v>
      </c>
      <c r="T7" s="11">
        <f>[3]Novembro!$J$23</f>
        <v>27.720000000000002</v>
      </c>
      <c r="U7" s="11">
        <f>[3]Novembro!$J$24</f>
        <v>33.119999999999997</v>
      </c>
      <c r="V7" s="11">
        <f>[3]Novembro!$J$25</f>
        <v>31.680000000000003</v>
      </c>
      <c r="W7" s="11">
        <f>[3]Novembro!$J$26</f>
        <v>46.800000000000004</v>
      </c>
      <c r="X7" s="11">
        <f>[3]Novembro!$J$27</f>
        <v>46.800000000000004</v>
      </c>
      <c r="Y7" s="11">
        <f>[3]Novembro!$J$28</f>
        <v>31.680000000000003</v>
      </c>
      <c r="Z7" s="11">
        <f>[3]Novembro!$J$29</f>
        <v>21.96</v>
      </c>
      <c r="AA7" s="11">
        <f>[3]Novembro!$J$30</f>
        <v>37.440000000000005</v>
      </c>
      <c r="AB7" s="11">
        <f>[3]Novembro!$J$31</f>
        <v>35.64</v>
      </c>
      <c r="AC7" s="11">
        <f>[3]Novembro!$J$32</f>
        <v>37.440000000000005</v>
      </c>
      <c r="AD7" s="11">
        <f>[3]Novembro!$J$33</f>
        <v>43.92</v>
      </c>
      <c r="AE7" s="11">
        <f>[3]Novembro!$J$34</f>
        <v>61.2</v>
      </c>
      <c r="AF7" s="15">
        <f t="shared" ref="AF7:AF8" si="3">MAX(B7:AE7)</f>
        <v>69.84</v>
      </c>
      <c r="AG7" s="119">
        <f>AVERAGE(B7:AE7)</f>
        <v>38.844000000000008</v>
      </c>
    </row>
    <row r="8" spans="1:34" x14ac:dyDescent="0.2">
      <c r="A8" s="59" t="s">
        <v>1</v>
      </c>
      <c r="B8" s="12">
        <f>[4]Novembro!$J$5</f>
        <v>38.880000000000003</v>
      </c>
      <c r="C8" s="12">
        <f>[4]Novembro!$J$6</f>
        <v>20.16</v>
      </c>
      <c r="D8" s="12">
        <f>[4]Novembro!$J$7</f>
        <v>30.6</v>
      </c>
      <c r="E8" s="12">
        <f>[4]Novembro!$J$8</f>
        <v>20.16</v>
      </c>
      <c r="F8" s="12">
        <f>[4]Novembro!$J$9</f>
        <v>41.4</v>
      </c>
      <c r="G8" s="12">
        <f>[4]Novembro!$J$10</f>
        <v>32.04</v>
      </c>
      <c r="H8" s="12">
        <f>[4]Novembro!$J$11</f>
        <v>38.159999999999997</v>
      </c>
      <c r="I8" s="12">
        <f>[4]Novembro!$J$12</f>
        <v>34.56</v>
      </c>
      <c r="J8" s="12">
        <f>[4]Novembro!$J$13</f>
        <v>30.6</v>
      </c>
      <c r="K8" s="12">
        <f>[4]Novembro!$J$14</f>
        <v>22.68</v>
      </c>
      <c r="L8" s="12">
        <f>[4]Novembro!$J$15</f>
        <v>28.44</v>
      </c>
      <c r="M8" s="12">
        <f>[4]Novembro!$J$16</f>
        <v>30.240000000000002</v>
      </c>
      <c r="N8" s="12">
        <f>[4]Novembro!$J$17</f>
        <v>38.519999999999996</v>
      </c>
      <c r="O8" s="12">
        <f>[4]Novembro!$J$18</f>
        <v>33.480000000000004</v>
      </c>
      <c r="P8" s="12">
        <f>[4]Novembro!$J$19</f>
        <v>21.96</v>
      </c>
      <c r="Q8" s="12">
        <f>[4]Novembro!$J$20</f>
        <v>28.8</v>
      </c>
      <c r="R8" s="12">
        <f>[4]Novembro!$J$21</f>
        <v>33.480000000000004</v>
      </c>
      <c r="S8" s="12">
        <f>[4]Novembro!$J$22</f>
        <v>48.24</v>
      </c>
      <c r="T8" s="12">
        <f>[4]Novembro!$J$23</f>
        <v>24.12</v>
      </c>
      <c r="U8" s="12">
        <f>[4]Novembro!$J$24</f>
        <v>19.440000000000001</v>
      </c>
      <c r="V8" s="12">
        <f>[4]Novembro!$J$25</f>
        <v>24.12</v>
      </c>
      <c r="W8" s="12">
        <f>[4]Novembro!$J$26</f>
        <v>42.84</v>
      </c>
      <c r="X8" s="12">
        <f>[4]Novembro!$J$27</f>
        <v>30.96</v>
      </c>
      <c r="Y8" s="12">
        <f>[4]Novembro!$J$28</f>
        <v>20.16</v>
      </c>
      <c r="Z8" s="12">
        <f>[4]Novembro!$J$29</f>
        <v>25.2</v>
      </c>
      <c r="AA8" s="12">
        <f>[4]Novembro!$J$30</f>
        <v>23.040000000000003</v>
      </c>
      <c r="AB8" s="12">
        <f>[4]Novembro!$J$31</f>
        <v>30.6</v>
      </c>
      <c r="AC8" s="12">
        <f>[4]Novembro!$J$32</f>
        <v>32.76</v>
      </c>
      <c r="AD8" s="12">
        <f>[4]Novembro!$J$33</f>
        <v>15.120000000000001</v>
      </c>
      <c r="AE8" s="12">
        <f>[4]Novembro!$J$34</f>
        <v>39.6</v>
      </c>
      <c r="AF8" s="16">
        <f t="shared" si="3"/>
        <v>48.24</v>
      </c>
      <c r="AG8" s="119">
        <f t="shared" ref="AG8" si="4">AVERAGE(B8:AE8)</f>
        <v>30.012000000000004</v>
      </c>
      <c r="AH8" s="13" t="s">
        <v>47</v>
      </c>
    </row>
    <row r="9" spans="1:34" x14ac:dyDescent="0.2">
      <c r="A9" s="59" t="s">
        <v>167</v>
      </c>
      <c r="B9" s="12" t="str">
        <f>[5]Novembro!$J$5</f>
        <v>*</v>
      </c>
      <c r="C9" s="12" t="str">
        <f>[5]Novembro!$J$6</f>
        <v>*</v>
      </c>
      <c r="D9" s="12" t="str">
        <f>[5]Novembro!$J$7</f>
        <v>*</v>
      </c>
      <c r="E9" s="12" t="str">
        <f>[5]Novembro!$J$8</f>
        <v>*</v>
      </c>
      <c r="F9" s="12" t="str">
        <f>[5]Novembro!$J$9</f>
        <v>*</v>
      </c>
      <c r="G9" s="12" t="str">
        <f>[5]Novembro!$J$10</f>
        <v>*</v>
      </c>
      <c r="H9" s="12" t="str">
        <f>[5]Novembro!$J$11</f>
        <v>*</v>
      </c>
      <c r="I9" s="12" t="str">
        <f>[5]Novembro!$J$12</f>
        <v>*</v>
      </c>
      <c r="J9" s="12" t="str">
        <f>[5]Novembro!$J$13</f>
        <v>*</v>
      </c>
      <c r="K9" s="12" t="str">
        <f>[5]Novembro!$J$14</f>
        <v>*</v>
      </c>
      <c r="L9" s="12" t="str">
        <f>[5]Novembro!$J$15</f>
        <v>*</v>
      </c>
      <c r="M9" s="12" t="str">
        <f>[5]Novembro!$J$16</f>
        <v>*</v>
      </c>
      <c r="N9" s="12" t="str">
        <f>[5]Novembro!$J$17</f>
        <v>*</v>
      </c>
      <c r="O9" s="12" t="str">
        <f>[5]Novembro!$J$18</f>
        <v>*</v>
      </c>
      <c r="P9" s="12" t="str">
        <f>[5]Novembro!$J$19</f>
        <v>*</v>
      </c>
      <c r="Q9" s="12" t="str">
        <f>[5]Novembro!$J$20</f>
        <v>*</v>
      </c>
      <c r="R9" s="12" t="str">
        <f>[5]Novembro!$J$21</f>
        <v>*</v>
      </c>
      <c r="S9" s="12" t="str">
        <f>[5]Novembro!$J$22</f>
        <v>*</v>
      </c>
      <c r="T9" s="12" t="str">
        <f>[5]Novembro!$J$23</f>
        <v>*</v>
      </c>
      <c r="U9" s="12" t="str">
        <f>[5]Novembro!$J$24</f>
        <v>*</v>
      </c>
      <c r="V9" s="12" t="str">
        <f>[5]Novembro!$J$25</f>
        <v>*</v>
      </c>
      <c r="W9" s="12" t="str">
        <f>[5]Novembro!$J$26</f>
        <v>*</v>
      </c>
      <c r="X9" s="12" t="str">
        <f>[5]Novembro!$J$27</f>
        <v>*</v>
      </c>
      <c r="Y9" s="12" t="str">
        <f>[5]Novembro!$J$28</f>
        <v>*</v>
      </c>
      <c r="Z9" s="12" t="str">
        <f>[5]Novembro!$J$29</f>
        <v>*</v>
      </c>
      <c r="AA9" s="12" t="str">
        <f>[5]Novembro!$J$30</f>
        <v>*</v>
      </c>
      <c r="AB9" s="12" t="str">
        <f>[5]Novembro!$J$31</f>
        <v>*</v>
      </c>
      <c r="AC9" s="12" t="str">
        <f>[5]Novembro!$J$32</f>
        <v>*</v>
      </c>
      <c r="AD9" s="12" t="str">
        <f>[5]Novembro!$J$33</f>
        <v>*</v>
      </c>
      <c r="AE9" s="12" t="str">
        <f>[5]Novembro!$J$34</f>
        <v>*</v>
      </c>
      <c r="AF9" s="16" t="s">
        <v>227</v>
      </c>
      <c r="AG9" s="119" t="s">
        <v>227</v>
      </c>
    </row>
    <row r="10" spans="1:34" x14ac:dyDescent="0.2">
      <c r="A10" s="59" t="s">
        <v>111</v>
      </c>
      <c r="B10" s="12">
        <f>[6]Novembro!$J$5</f>
        <v>67.680000000000007</v>
      </c>
      <c r="C10" s="12">
        <f>[6]Novembro!$J$6</f>
        <v>31.319999999999997</v>
      </c>
      <c r="D10" s="12">
        <f>[6]Novembro!$J$7</f>
        <v>46.080000000000005</v>
      </c>
      <c r="E10" s="12">
        <f>[6]Novembro!$J$8</f>
        <v>31.680000000000003</v>
      </c>
      <c r="F10" s="12">
        <f>[6]Novembro!$J$9</f>
        <v>24.840000000000003</v>
      </c>
      <c r="G10" s="12">
        <f>[6]Novembro!$J$10</f>
        <v>38.159999999999997</v>
      </c>
      <c r="H10" s="12">
        <f>[6]Novembro!$J$11</f>
        <v>45.72</v>
      </c>
      <c r="I10" s="12">
        <f>[6]Novembro!$J$12</f>
        <v>52.92</v>
      </c>
      <c r="J10" s="12">
        <f>[6]Novembro!$J$13</f>
        <v>52.2</v>
      </c>
      <c r="K10" s="12">
        <f>[6]Novembro!$J$14</f>
        <v>35.64</v>
      </c>
      <c r="L10" s="12">
        <f>[6]Novembro!$J$15</f>
        <v>37.800000000000004</v>
      </c>
      <c r="M10" s="12">
        <f>[6]Novembro!$J$16</f>
        <v>25.2</v>
      </c>
      <c r="N10" s="12">
        <f>[6]Novembro!$J$17</f>
        <v>54.36</v>
      </c>
      <c r="O10" s="12">
        <f>[6]Novembro!$J$18</f>
        <v>52.2</v>
      </c>
      <c r="P10" s="12">
        <f>[6]Novembro!$J$19</f>
        <v>30.96</v>
      </c>
      <c r="Q10" s="12">
        <f>[6]Novembro!$J$20</f>
        <v>43.56</v>
      </c>
      <c r="R10" s="12">
        <f>[6]Novembro!$J$21</f>
        <v>46.800000000000004</v>
      </c>
      <c r="S10" s="12">
        <f>[6]Novembro!$J$22</f>
        <v>59.4</v>
      </c>
      <c r="T10" s="12">
        <f>[6]Novembro!$J$23</f>
        <v>39.96</v>
      </c>
      <c r="U10" s="12">
        <f>[6]Novembro!$J$24</f>
        <v>28.44</v>
      </c>
      <c r="V10" s="12">
        <f>[6]Novembro!$J$25</f>
        <v>39.6</v>
      </c>
      <c r="W10" s="12">
        <f>[6]Novembro!$J$26</f>
        <v>43.2</v>
      </c>
      <c r="X10" s="12">
        <f>[6]Novembro!$J$27</f>
        <v>62.639999999999993</v>
      </c>
      <c r="Y10" s="12">
        <f>[6]Novembro!$J$28</f>
        <v>31.319999999999997</v>
      </c>
      <c r="Z10" s="12">
        <f>[6]Novembro!$J$29</f>
        <v>28.8</v>
      </c>
      <c r="AA10" s="12">
        <f>[6]Novembro!$J$30</f>
        <v>32.76</v>
      </c>
      <c r="AB10" s="12">
        <f>[6]Novembro!$J$31</f>
        <v>46.800000000000004</v>
      </c>
      <c r="AC10" s="12">
        <f>[6]Novembro!$J$32</f>
        <v>42.84</v>
      </c>
      <c r="AD10" s="12">
        <f>[6]Novembro!$J$33</f>
        <v>46.080000000000005</v>
      </c>
      <c r="AE10" s="12" t="str">
        <f>[6]Novembro!$J$34</f>
        <v>*</v>
      </c>
      <c r="AF10" s="16">
        <f t="shared" ref="AF10" si="5">MAX(B10:AE10)</f>
        <v>67.680000000000007</v>
      </c>
      <c r="AG10" s="119">
        <f t="shared" ref="AG10:AG12" si="6">AVERAGE(B10:AE10)</f>
        <v>42.033103448275867</v>
      </c>
    </row>
    <row r="11" spans="1:34" x14ac:dyDescent="0.2">
      <c r="A11" s="59" t="s">
        <v>64</v>
      </c>
      <c r="B11" s="12">
        <f>[7]Novembro!$J$5</f>
        <v>59.760000000000005</v>
      </c>
      <c r="C11" s="12">
        <f>[7]Novembro!$J$6</f>
        <v>25.56</v>
      </c>
      <c r="D11" s="12">
        <f>[7]Novembro!$J$7</f>
        <v>31.680000000000003</v>
      </c>
      <c r="E11" s="12">
        <f>[7]Novembro!$J$8</f>
        <v>53.28</v>
      </c>
      <c r="F11" s="12">
        <f>[7]Novembro!$J$9</f>
        <v>35.28</v>
      </c>
      <c r="G11" s="12">
        <f>[7]Novembro!$J$10</f>
        <v>39.96</v>
      </c>
      <c r="H11" s="12">
        <f>[7]Novembro!$J$11</f>
        <v>46.440000000000005</v>
      </c>
      <c r="I11" s="12">
        <f>[7]Novembro!$J$12</f>
        <v>54</v>
      </c>
      <c r="J11" s="12">
        <f>[7]Novembro!$J$13</f>
        <v>51.84</v>
      </c>
      <c r="K11" s="12">
        <f>[7]Novembro!$J$14</f>
        <v>30.240000000000002</v>
      </c>
      <c r="L11" s="12">
        <f>[7]Novembro!$J$15</f>
        <v>27</v>
      </c>
      <c r="M11" s="12">
        <f>[7]Novembro!$J$16</f>
        <v>73.8</v>
      </c>
      <c r="N11" s="12">
        <f>[7]Novembro!$J$17</f>
        <v>33.119999999999997</v>
      </c>
      <c r="O11" s="12">
        <f>[7]Novembro!$J$18</f>
        <v>68.039999999999992</v>
      </c>
      <c r="P11" s="12">
        <f>[7]Novembro!$J$19</f>
        <v>28.08</v>
      </c>
      <c r="Q11" s="12">
        <f>[7]Novembro!$J$20</f>
        <v>50.76</v>
      </c>
      <c r="R11" s="12">
        <f>[7]Novembro!$J$21</f>
        <v>37.440000000000005</v>
      </c>
      <c r="S11" s="12">
        <f>[7]Novembro!$J$22</f>
        <v>62.639999999999993</v>
      </c>
      <c r="T11" s="12">
        <f>[7]Novembro!$J$23</f>
        <v>38.159999999999997</v>
      </c>
      <c r="U11" s="12">
        <f>[7]Novembro!$J$24</f>
        <v>38.159999999999997</v>
      </c>
      <c r="V11" s="12">
        <f>[7]Novembro!$J$25</f>
        <v>31.319999999999997</v>
      </c>
      <c r="W11" s="12">
        <f>[7]Novembro!$J$26</f>
        <v>32.4</v>
      </c>
      <c r="X11" s="12">
        <f>[7]Novembro!$J$27</f>
        <v>54</v>
      </c>
      <c r="Y11" s="12">
        <f>[7]Novembro!$J$28</f>
        <v>37.440000000000005</v>
      </c>
      <c r="Z11" s="12">
        <f>[7]Novembro!$J$29</f>
        <v>20.52</v>
      </c>
      <c r="AA11" s="12">
        <f>[7]Novembro!$J$30</f>
        <v>38.880000000000003</v>
      </c>
      <c r="AB11" s="12">
        <f>[7]Novembro!$J$31</f>
        <v>38.159999999999997</v>
      </c>
      <c r="AC11" s="12">
        <f>[7]Novembro!$J$32</f>
        <v>38.519999999999996</v>
      </c>
      <c r="AD11" s="12">
        <f>[7]Novembro!$J$33</f>
        <v>28.44</v>
      </c>
      <c r="AE11" s="12">
        <f>[7]Novembro!$J$34</f>
        <v>34.200000000000003</v>
      </c>
      <c r="AF11" s="16">
        <f>MAX(B11:AE11)</f>
        <v>73.8</v>
      </c>
      <c r="AG11" s="119">
        <f t="shared" si="6"/>
        <v>41.304000000000009</v>
      </c>
    </row>
    <row r="12" spans="1:34" x14ac:dyDescent="0.2">
      <c r="A12" s="59" t="s">
        <v>41</v>
      </c>
      <c r="B12" s="12">
        <f>[8]Novembro!$J$5</f>
        <v>39.96</v>
      </c>
      <c r="C12" s="12">
        <f>[8]Novembro!$J$6</f>
        <v>30.6</v>
      </c>
      <c r="D12" s="12">
        <f>[8]Novembro!$J$7</f>
        <v>29.880000000000003</v>
      </c>
      <c r="E12" s="12">
        <f>[8]Novembro!$J$8</f>
        <v>50.4</v>
      </c>
      <c r="F12" s="12">
        <f>[8]Novembro!$J$9</f>
        <v>30.96</v>
      </c>
      <c r="G12" s="12">
        <f>[8]Novembro!$J$10</f>
        <v>22.68</v>
      </c>
      <c r="H12" s="12">
        <f>[8]Novembro!$J$11</f>
        <v>30.96</v>
      </c>
      <c r="I12" s="12">
        <f>[8]Novembro!$J$12</f>
        <v>32.4</v>
      </c>
      <c r="J12" s="12">
        <f>[8]Novembro!$J$13</f>
        <v>30.6</v>
      </c>
      <c r="K12" s="12">
        <f>[8]Novembro!$J$14</f>
        <v>29.16</v>
      </c>
      <c r="L12" s="12">
        <f>[8]Novembro!$J$15</f>
        <v>30.240000000000002</v>
      </c>
      <c r="M12" s="12">
        <f>[8]Novembro!$J$16</f>
        <v>41.04</v>
      </c>
      <c r="N12" s="12">
        <f>[8]Novembro!$J$17</f>
        <v>43.2</v>
      </c>
      <c r="O12" s="12">
        <f>[8]Novembro!$J$18</f>
        <v>38.159999999999997</v>
      </c>
      <c r="P12" s="12">
        <f>[8]Novembro!$J$19</f>
        <v>20.16</v>
      </c>
      <c r="Q12" s="12">
        <f>[8]Novembro!$J$20</f>
        <v>52.92</v>
      </c>
      <c r="R12" s="12">
        <f>[8]Novembro!$J$21</f>
        <v>41.04</v>
      </c>
      <c r="S12" s="12">
        <f>[8]Novembro!$J$22</f>
        <v>74.88000000000001</v>
      </c>
      <c r="T12" s="12">
        <f>[8]Novembro!$J$23</f>
        <v>26.64</v>
      </c>
      <c r="U12" s="12">
        <f>[8]Novembro!$J$24</f>
        <v>23.759999999999998</v>
      </c>
      <c r="V12" s="12">
        <f>[8]Novembro!$J$25</f>
        <v>23.400000000000002</v>
      </c>
      <c r="W12" s="12">
        <f>[8]Novembro!$J$26</f>
        <v>32.76</v>
      </c>
      <c r="X12" s="12">
        <f>[8]Novembro!$J$27</f>
        <v>52.2</v>
      </c>
      <c r="Y12" s="12">
        <f>[8]Novembro!$J$28</f>
        <v>27.36</v>
      </c>
      <c r="Z12" s="12">
        <f>[8]Novembro!$J$29</f>
        <v>23.759999999999998</v>
      </c>
      <c r="AA12" s="12">
        <f>[8]Novembro!$J$30</f>
        <v>22.68</v>
      </c>
      <c r="AB12" s="12">
        <f>[8]Novembro!$J$31</f>
        <v>32.4</v>
      </c>
      <c r="AC12" s="12">
        <f>[8]Novembro!$J$32</f>
        <v>36.36</v>
      </c>
      <c r="AD12" s="12">
        <f>[8]Novembro!$J$33</f>
        <v>30.6</v>
      </c>
      <c r="AE12" s="12">
        <f>[8]Novembro!$J$34</f>
        <v>35.64</v>
      </c>
      <c r="AF12" s="16">
        <f t="shared" ref="AF12" si="7">MAX(B12:AE12)</f>
        <v>74.88000000000001</v>
      </c>
      <c r="AG12" s="119">
        <f t="shared" si="6"/>
        <v>34.560000000000009</v>
      </c>
    </row>
    <row r="13" spans="1:34" x14ac:dyDescent="0.2">
      <c r="A13" s="59" t="s">
        <v>114</v>
      </c>
      <c r="B13" s="12">
        <f>[9]Novembro!$J$5</f>
        <v>56.519999999999996</v>
      </c>
      <c r="C13" s="12">
        <f>[9]Novembro!$J$6</f>
        <v>30.6</v>
      </c>
      <c r="D13" s="12">
        <f>[9]Novembro!$J$7</f>
        <v>57.24</v>
      </c>
      <c r="E13" s="12">
        <f>[9]Novembro!$J$8</f>
        <v>45.72</v>
      </c>
      <c r="F13" s="12">
        <f>[9]Novembro!$J$9</f>
        <v>42.480000000000004</v>
      </c>
      <c r="G13" s="12">
        <f>[9]Novembro!$J$10</f>
        <v>42.12</v>
      </c>
      <c r="H13" s="12">
        <f>[9]Novembro!$J$11</f>
        <v>43.56</v>
      </c>
      <c r="I13" s="12">
        <f>[9]Novembro!$J$12</f>
        <v>43.2</v>
      </c>
      <c r="J13" s="12">
        <f>[9]Novembro!$J$13</f>
        <v>42.84</v>
      </c>
      <c r="K13" s="12">
        <f>[9]Novembro!$J$14</f>
        <v>29.16</v>
      </c>
      <c r="L13" s="12">
        <f>[9]Novembro!$J$15</f>
        <v>33.840000000000003</v>
      </c>
      <c r="M13" s="12">
        <f>[9]Novembro!$J$16</f>
        <v>39.24</v>
      </c>
      <c r="N13" s="12">
        <f>[9]Novembro!$J$17</f>
        <v>46.080000000000005</v>
      </c>
      <c r="O13" s="12">
        <f>[9]Novembro!$J$18</f>
        <v>40.32</v>
      </c>
      <c r="P13" s="12">
        <f>[9]Novembro!$J$19</f>
        <v>27</v>
      </c>
      <c r="Q13" s="12">
        <f>[9]Novembro!$J$20</f>
        <v>58.680000000000007</v>
      </c>
      <c r="R13" s="12">
        <f>[9]Novembro!$J$21</f>
        <v>37.440000000000005</v>
      </c>
      <c r="S13" s="12">
        <f>[9]Novembro!$J$22</f>
        <v>75.600000000000009</v>
      </c>
      <c r="T13" s="12">
        <f>[9]Novembro!$J$23</f>
        <v>36.72</v>
      </c>
      <c r="U13" s="12">
        <f>[9]Novembro!$J$24</f>
        <v>38.880000000000003</v>
      </c>
      <c r="V13" s="12">
        <f>[9]Novembro!$J$25</f>
        <v>35.28</v>
      </c>
      <c r="W13" s="12">
        <f>[9]Novembro!$J$26</f>
        <v>34.56</v>
      </c>
      <c r="X13" s="12">
        <f>[9]Novembro!$J$27</f>
        <v>50.4</v>
      </c>
      <c r="Y13" s="12">
        <f>[9]Novembro!$J$28</f>
        <v>34.200000000000003</v>
      </c>
      <c r="Z13" s="12">
        <f>[9]Novembro!$J$29</f>
        <v>28.8</v>
      </c>
      <c r="AA13" s="12">
        <f>[9]Novembro!$J$30</f>
        <v>32.76</v>
      </c>
      <c r="AB13" s="12">
        <f>[9]Novembro!$J$31</f>
        <v>38.519999999999996</v>
      </c>
      <c r="AC13" s="12">
        <f>[9]Novembro!$J$32</f>
        <v>45.36</v>
      </c>
      <c r="AD13" s="12">
        <f>[9]Novembro!$J$33</f>
        <v>35.64</v>
      </c>
      <c r="AE13" s="12">
        <f>[9]Novembro!$J$34</f>
        <v>21.6</v>
      </c>
      <c r="AF13" s="16">
        <f t="shared" ref="AF13:AF43" si="8">MAX(B13:AE13)</f>
        <v>75.600000000000009</v>
      </c>
      <c r="AG13" s="119">
        <f t="shared" ref="AG13:AG43" si="9">AVERAGE(B13:AE13)</f>
        <v>40.812000000000005</v>
      </c>
    </row>
    <row r="14" spans="1:34" x14ac:dyDescent="0.2">
      <c r="A14" s="59" t="s">
        <v>118</v>
      </c>
      <c r="B14" s="12" t="str">
        <f>[10]Novembro!$J$5</f>
        <v>*</v>
      </c>
      <c r="C14" s="12" t="str">
        <f>[10]Novembro!$J$6</f>
        <v>*</v>
      </c>
      <c r="D14" s="12" t="str">
        <f>[10]Novembro!$J$7</f>
        <v>*</v>
      </c>
      <c r="E14" s="12" t="str">
        <f>[10]Novembro!$J$8</f>
        <v>*</v>
      </c>
      <c r="F14" s="12" t="str">
        <f>[10]Novembro!$J$9</f>
        <v>*</v>
      </c>
      <c r="G14" s="12" t="str">
        <f>[10]Novembro!$J$10</f>
        <v>*</v>
      </c>
      <c r="H14" s="12" t="str">
        <f>[10]Novembro!$J$11</f>
        <v>*</v>
      </c>
      <c r="I14" s="12" t="str">
        <f>[10]Novembro!$J$12</f>
        <v>*</v>
      </c>
      <c r="J14" s="12" t="str">
        <f>[10]Novembro!$J$13</f>
        <v>*</v>
      </c>
      <c r="K14" s="12" t="str">
        <f>[10]Novembro!$J$14</f>
        <v>*</v>
      </c>
      <c r="L14" s="12" t="str">
        <f>[10]Novembro!$J$15</f>
        <v>*</v>
      </c>
      <c r="M14" s="12" t="str">
        <f>[10]Novembro!$J$16</f>
        <v>*</v>
      </c>
      <c r="N14" s="12" t="str">
        <f>[10]Novembro!$J$17</f>
        <v>*</v>
      </c>
      <c r="O14" s="12" t="str">
        <f>[10]Novembro!$J$18</f>
        <v>*</v>
      </c>
      <c r="P14" s="12" t="str">
        <f>[10]Novembro!$J$19</f>
        <v>*</v>
      </c>
      <c r="Q14" s="12" t="str">
        <f>[10]Novembro!$J$20</f>
        <v>*</v>
      </c>
      <c r="R14" s="12" t="str">
        <f>[10]Novembro!$J$21</f>
        <v>*</v>
      </c>
      <c r="S14" s="12" t="str">
        <f>[10]Novembro!$J$22</f>
        <v>*</v>
      </c>
      <c r="T14" s="12" t="str">
        <f>[10]Novembro!$J$23</f>
        <v>*</v>
      </c>
      <c r="U14" s="12" t="str">
        <f>[10]Novembro!$J$24</f>
        <v>*</v>
      </c>
      <c r="V14" s="12" t="str">
        <f>[10]Novembro!$J$25</f>
        <v>*</v>
      </c>
      <c r="W14" s="12" t="str">
        <f>[10]Novembro!$J$26</f>
        <v>*</v>
      </c>
      <c r="X14" s="12" t="str">
        <f>[10]Novembro!$J$27</f>
        <v>*</v>
      </c>
      <c r="Y14" s="12" t="str">
        <f>[10]Novembro!$J$28</f>
        <v>*</v>
      </c>
      <c r="Z14" s="12" t="str">
        <f>[10]Novembro!$J$29</f>
        <v>*</v>
      </c>
      <c r="AA14" s="12" t="str">
        <f>[10]Novembro!$J$30</f>
        <v>*</v>
      </c>
      <c r="AB14" s="12" t="str">
        <f>[10]Novembro!$J$31</f>
        <v>*</v>
      </c>
      <c r="AC14" s="12" t="str">
        <f>[10]Novembro!$J$32</f>
        <v>*</v>
      </c>
      <c r="AD14" s="12" t="str">
        <f>[10]Novembro!$J$33</f>
        <v>*</v>
      </c>
      <c r="AE14" s="12" t="str">
        <f>[10]Novembro!$J$34</f>
        <v>*</v>
      </c>
      <c r="AF14" s="16" t="s">
        <v>227</v>
      </c>
      <c r="AG14" s="119" t="s">
        <v>227</v>
      </c>
    </row>
    <row r="15" spans="1:34" x14ac:dyDescent="0.2">
      <c r="A15" s="59" t="s">
        <v>121</v>
      </c>
      <c r="B15" s="12">
        <f>[11]Novembro!$J$5</f>
        <v>47.16</v>
      </c>
      <c r="C15" s="12">
        <f>[11]Novembro!$J$6</f>
        <v>36</v>
      </c>
      <c r="D15" s="12">
        <f>[11]Novembro!$J$7</f>
        <v>38.519999999999996</v>
      </c>
      <c r="E15" s="12">
        <f>[11]Novembro!$J$8</f>
        <v>58.32</v>
      </c>
      <c r="F15" s="12">
        <f>[11]Novembro!$J$9</f>
        <v>40.32</v>
      </c>
      <c r="G15" s="12">
        <f>[11]Novembro!$J$10</f>
        <v>33.119999999999997</v>
      </c>
      <c r="H15" s="12">
        <f>[11]Novembro!$J$11</f>
        <v>33.480000000000004</v>
      </c>
      <c r="I15" s="12">
        <f>[11]Novembro!$J$12</f>
        <v>47.519999999999996</v>
      </c>
      <c r="J15" s="12">
        <f>[11]Novembro!$J$13</f>
        <v>45</v>
      </c>
      <c r="K15" s="12">
        <f>[11]Novembro!$J$14</f>
        <v>34.200000000000003</v>
      </c>
      <c r="L15" s="12">
        <f>[11]Novembro!$J$15</f>
        <v>33.480000000000004</v>
      </c>
      <c r="M15" s="12">
        <f>[11]Novembro!$J$16</f>
        <v>40.680000000000007</v>
      </c>
      <c r="N15" s="12">
        <f>[11]Novembro!$J$17</f>
        <v>47.519999999999996</v>
      </c>
      <c r="O15" s="12">
        <f>[11]Novembro!$J$18</f>
        <v>49.680000000000007</v>
      </c>
      <c r="P15" s="12">
        <f>[11]Novembro!$J$19</f>
        <v>25.56</v>
      </c>
      <c r="Q15" s="12">
        <f>[11]Novembro!$J$20</f>
        <v>42.480000000000004</v>
      </c>
      <c r="R15" s="12">
        <f>[11]Novembro!$J$21</f>
        <v>46.800000000000004</v>
      </c>
      <c r="S15" s="12">
        <f>[11]Novembro!$J$22</f>
        <v>83.160000000000011</v>
      </c>
      <c r="T15" s="12">
        <f>[11]Novembro!$J$23</f>
        <v>33.840000000000003</v>
      </c>
      <c r="U15" s="12">
        <f>[11]Novembro!$J$24</f>
        <v>35.28</v>
      </c>
      <c r="V15" s="12">
        <f>[11]Novembro!$J$25</f>
        <v>32.76</v>
      </c>
      <c r="W15" s="12">
        <f>[11]Novembro!$J$26</f>
        <v>38.880000000000003</v>
      </c>
      <c r="X15" s="12">
        <f>[11]Novembro!$J$27</f>
        <v>53.28</v>
      </c>
      <c r="Y15" s="12">
        <f>[11]Novembro!$J$28</f>
        <v>34.200000000000003</v>
      </c>
      <c r="Z15" s="12">
        <f>[11]Novembro!$J$29</f>
        <v>25.56</v>
      </c>
      <c r="AA15" s="12">
        <f>[11]Novembro!$J$30</f>
        <v>34.56</v>
      </c>
      <c r="AB15" s="12">
        <f>[11]Novembro!$J$31</f>
        <v>41.4</v>
      </c>
      <c r="AC15" s="12">
        <f>[11]Novembro!$J$32</f>
        <v>62.28</v>
      </c>
      <c r="AD15" s="12">
        <f>[11]Novembro!$J$33</f>
        <v>31.319999999999997</v>
      </c>
      <c r="AE15" s="12">
        <f>[11]Novembro!$J$34</f>
        <v>37.800000000000004</v>
      </c>
      <c r="AF15" s="16">
        <f t="shared" ref="AF15:AF23" si="10">MAX(B15:AE15)</f>
        <v>83.160000000000011</v>
      </c>
      <c r="AG15" s="119">
        <f t="shared" si="9"/>
        <v>41.471999999999994</v>
      </c>
    </row>
    <row r="16" spans="1:34" x14ac:dyDescent="0.2">
      <c r="A16" s="59" t="s">
        <v>168</v>
      </c>
      <c r="B16" s="12">
        <f>[12]Novembro!$J$5</f>
        <v>69.84</v>
      </c>
      <c r="C16" s="12">
        <f>[12]Novembro!$J$6</f>
        <v>36.72</v>
      </c>
      <c r="D16" s="12">
        <f>[12]Novembro!$J$7</f>
        <v>57.960000000000008</v>
      </c>
      <c r="E16" s="12">
        <f>[12]Novembro!$J$8</f>
        <v>29.16</v>
      </c>
      <c r="F16" s="12">
        <f>[12]Novembro!$J$9</f>
        <v>28.44</v>
      </c>
      <c r="G16" s="12">
        <f>[12]Novembro!$J$10</f>
        <v>29.16</v>
      </c>
      <c r="H16" s="12">
        <f>[12]Novembro!$J$11</f>
        <v>45.72</v>
      </c>
      <c r="I16" s="12">
        <f>[12]Novembro!$J$12</f>
        <v>49.32</v>
      </c>
      <c r="J16" s="12">
        <f>[12]Novembro!$J$13</f>
        <v>43.2</v>
      </c>
      <c r="K16" s="12">
        <f>[12]Novembro!$J$14</f>
        <v>35.64</v>
      </c>
      <c r="L16" s="12">
        <f>[12]Novembro!$J$15</f>
        <v>33.840000000000003</v>
      </c>
      <c r="M16" s="12">
        <f>[12]Novembro!$J$16</f>
        <v>27.36</v>
      </c>
      <c r="N16" s="12">
        <f>[12]Novembro!$J$17</f>
        <v>36.72</v>
      </c>
      <c r="O16" s="12">
        <f>[12]Novembro!$J$18</f>
        <v>41.04</v>
      </c>
      <c r="P16" s="12">
        <f>[12]Novembro!$J$19</f>
        <v>26.64</v>
      </c>
      <c r="Q16" s="12">
        <f>[12]Novembro!$J$20</f>
        <v>40.32</v>
      </c>
      <c r="R16" s="12">
        <f>[12]Novembro!$J$21</f>
        <v>37.800000000000004</v>
      </c>
      <c r="S16" s="12">
        <f>[12]Novembro!$J$22</f>
        <v>52.56</v>
      </c>
      <c r="T16" s="12">
        <f>[12]Novembro!$J$23</f>
        <v>46.440000000000005</v>
      </c>
      <c r="U16" s="12">
        <f>[12]Novembro!$J$24</f>
        <v>26.28</v>
      </c>
      <c r="V16" s="12">
        <f>[12]Novembro!$J$25</f>
        <v>29.880000000000003</v>
      </c>
      <c r="W16" s="12">
        <f>[12]Novembro!$J$26</f>
        <v>32.76</v>
      </c>
      <c r="X16" s="12">
        <f>[12]Novembro!$J$27</f>
        <v>45</v>
      </c>
      <c r="Y16" s="12">
        <f>[12]Novembro!$J$28</f>
        <v>33.119999999999997</v>
      </c>
      <c r="Z16" s="12">
        <f>[12]Novembro!$J$29</f>
        <v>27.720000000000002</v>
      </c>
      <c r="AA16" s="12">
        <f>[12]Novembro!$J$30</f>
        <v>40.32</v>
      </c>
      <c r="AB16" s="12">
        <f>[12]Novembro!$J$31</f>
        <v>36.36</v>
      </c>
      <c r="AC16" s="12">
        <f>[12]Novembro!$J$32</f>
        <v>40.680000000000007</v>
      </c>
      <c r="AD16" s="12">
        <f>[12]Novembro!$J$33</f>
        <v>42.12</v>
      </c>
      <c r="AE16" s="12">
        <f>[12]Novembro!$J$34</f>
        <v>37.800000000000004</v>
      </c>
      <c r="AF16" s="16">
        <f t="shared" si="10"/>
        <v>69.84</v>
      </c>
      <c r="AG16" s="119">
        <f t="shared" si="9"/>
        <v>38.664000000000001</v>
      </c>
    </row>
    <row r="17" spans="1:35" x14ac:dyDescent="0.2">
      <c r="A17" s="59" t="s">
        <v>2</v>
      </c>
      <c r="B17" s="12">
        <f>[13]Novembro!$J$5</f>
        <v>71.28</v>
      </c>
      <c r="C17" s="12">
        <f>[13]Novembro!$J$6</f>
        <v>27.36</v>
      </c>
      <c r="D17" s="12">
        <f>[13]Novembro!$J$7</f>
        <v>36.36</v>
      </c>
      <c r="E17" s="12">
        <f>[13]Novembro!$J$8</f>
        <v>38.880000000000003</v>
      </c>
      <c r="F17" s="12">
        <f>[13]Novembro!$J$9</f>
        <v>28.8</v>
      </c>
      <c r="G17" s="12">
        <f>[13]Novembro!$J$10</f>
        <v>35.28</v>
      </c>
      <c r="H17" s="12">
        <f>[13]Novembro!$J$11</f>
        <v>38.159999999999997</v>
      </c>
      <c r="I17" s="12">
        <f>[13]Novembro!$J$12</f>
        <v>52.56</v>
      </c>
      <c r="J17" s="12">
        <f>[13]Novembro!$J$13</f>
        <v>66.600000000000009</v>
      </c>
      <c r="K17" s="12">
        <f>[13]Novembro!$J$14</f>
        <v>32.4</v>
      </c>
      <c r="L17" s="12">
        <f>[13]Novembro!$J$15</f>
        <v>32.04</v>
      </c>
      <c r="M17" s="12">
        <f>[13]Novembro!$J$16</f>
        <v>30.6</v>
      </c>
      <c r="N17" s="12">
        <f>[13]Novembro!$J$17</f>
        <v>34.92</v>
      </c>
      <c r="O17" s="12">
        <f>[13]Novembro!$J$18</f>
        <v>39.96</v>
      </c>
      <c r="P17" s="12">
        <f>[13]Novembro!$J$19</f>
        <v>24.48</v>
      </c>
      <c r="Q17" s="12">
        <f>[13]Novembro!$J$20</f>
        <v>35.28</v>
      </c>
      <c r="R17" s="12">
        <f>[13]Novembro!$J$21</f>
        <v>55.080000000000005</v>
      </c>
      <c r="S17" s="12">
        <f>[13]Novembro!$J$22</f>
        <v>55.800000000000004</v>
      </c>
      <c r="T17" s="12">
        <f>[13]Novembro!$J$23</f>
        <v>39.6</v>
      </c>
      <c r="U17" s="12">
        <f>[13]Novembro!$J$24</f>
        <v>27.36</v>
      </c>
      <c r="V17" s="12">
        <f>[13]Novembro!$J$25</f>
        <v>39.96</v>
      </c>
      <c r="W17" s="12">
        <f>[13]Novembro!$J$26</f>
        <v>38.519999999999996</v>
      </c>
      <c r="X17" s="12">
        <f>[13]Novembro!$J$27</f>
        <v>34.56</v>
      </c>
      <c r="Y17" s="12">
        <f>[13]Novembro!$J$28</f>
        <v>25.92</v>
      </c>
      <c r="Z17" s="12">
        <f>[13]Novembro!$J$29</f>
        <v>28.8</v>
      </c>
      <c r="AA17" s="12">
        <f>[13]Novembro!$J$30</f>
        <v>31.680000000000003</v>
      </c>
      <c r="AB17" s="12">
        <f>[13]Novembro!$J$31</f>
        <v>46.440000000000005</v>
      </c>
      <c r="AC17" s="12">
        <f>[13]Novembro!$J$32</f>
        <v>36.72</v>
      </c>
      <c r="AD17" s="12">
        <f>[13]Novembro!$J$33</f>
        <v>37.440000000000005</v>
      </c>
      <c r="AE17" s="12">
        <f>[13]Novembro!$J$34</f>
        <v>47.519999999999996</v>
      </c>
      <c r="AF17" s="16">
        <f t="shared" si="10"/>
        <v>71.28</v>
      </c>
      <c r="AG17" s="119">
        <f t="shared" si="9"/>
        <v>39.012000000000008</v>
      </c>
      <c r="AI17" s="13" t="s">
        <v>47</v>
      </c>
    </row>
    <row r="18" spans="1:35" x14ac:dyDescent="0.2">
      <c r="A18" s="59" t="s">
        <v>3</v>
      </c>
      <c r="B18" s="12">
        <f>[14]Novembro!$J$5</f>
        <v>74.160000000000011</v>
      </c>
      <c r="C18" s="12">
        <f>[14]Novembro!$J$6</f>
        <v>45.72</v>
      </c>
      <c r="D18" s="12">
        <f>[14]Novembro!$J$7</f>
        <v>53.64</v>
      </c>
      <c r="E18" s="12">
        <f>[14]Novembro!$J$8</f>
        <v>23.400000000000002</v>
      </c>
      <c r="F18" s="12">
        <f>[14]Novembro!$J$9</f>
        <v>25.2</v>
      </c>
      <c r="G18" s="12">
        <f>[14]Novembro!$J$10</f>
        <v>59.4</v>
      </c>
      <c r="H18" s="12">
        <f>[14]Novembro!$J$11</f>
        <v>34.56</v>
      </c>
      <c r="I18" s="12">
        <f>[14]Novembro!$J$12</f>
        <v>34.92</v>
      </c>
      <c r="J18" s="12">
        <f>[14]Novembro!$J$13</f>
        <v>43.2</v>
      </c>
      <c r="K18" s="12">
        <f>[14]Novembro!$J$14</f>
        <v>20.16</v>
      </c>
      <c r="L18" s="12">
        <f>[14]Novembro!$J$15</f>
        <v>24.840000000000003</v>
      </c>
      <c r="M18" s="12">
        <f>[14]Novembro!$J$16</f>
        <v>25.56</v>
      </c>
      <c r="N18" s="12">
        <f>[14]Novembro!$J$17</f>
        <v>28.44</v>
      </c>
      <c r="O18" s="12">
        <f>[14]Novembro!$J$18</f>
        <v>40.32</v>
      </c>
      <c r="P18" s="12">
        <f>[14]Novembro!$J$19</f>
        <v>18.720000000000002</v>
      </c>
      <c r="Q18" s="12">
        <f>[14]Novembro!$J$20</f>
        <v>40.680000000000007</v>
      </c>
      <c r="R18" s="12">
        <f>[14]Novembro!$J$21</f>
        <v>28.8</v>
      </c>
      <c r="S18" s="12">
        <f>[14]Novembro!$J$22</f>
        <v>36.36</v>
      </c>
      <c r="T18" s="12">
        <f>[14]Novembro!$J$23</f>
        <v>30.96</v>
      </c>
      <c r="U18" s="12">
        <f>[14]Novembro!$J$24</f>
        <v>16.2</v>
      </c>
      <c r="V18" s="12">
        <f>[14]Novembro!$J$25</f>
        <v>22.32</v>
      </c>
      <c r="W18" s="12">
        <f>[14]Novembro!$J$26</f>
        <v>31.319999999999997</v>
      </c>
      <c r="X18" s="12">
        <f>[14]Novembro!$J$27</f>
        <v>35.64</v>
      </c>
      <c r="Y18" s="12">
        <f>[14]Novembro!$J$28</f>
        <v>25.92</v>
      </c>
      <c r="Z18" s="12">
        <f>[14]Novembro!$J$29</f>
        <v>26.28</v>
      </c>
      <c r="AA18" s="12">
        <f>[14]Novembro!$J$30</f>
        <v>37.800000000000004</v>
      </c>
      <c r="AB18" s="12">
        <f>[14]Novembro!$J$31</f>
        <v>29.16</v>
      </c>
      <c r="AC18" s="12">
        <f>[14]Novembro!$J$32</f>
        <v>36.72</v>
      </c>
      <c r="AD18" s="12">
        <f>[14]Novembro!$J$33</f>
        <v>28.08</v>
      </c>
      <c r="AE18" s="12">
        <f>[14]Novembro!$J$34</f>
        <v>42.12</v>
      </c>
      <c r="AF18" s="16">
        <f t="shared" si="10"/>
        <v>74.160000000000011</v>
      </c>
      <c r="AG18" s="119">
        <f t="shared" si="9"/>
        <v>34.020000000000003</v>
      </c>
      <c r="AH18" s="13" t="s">
        <v>47</v>
      </c>
      <c r="AI18" s="13" t="s">
        <v>47</v>
      </c>
    </row>
    <row r="19" spans="1:35" x14ac:dyDescent="0.2">
      <c r="A19" s="59" t="s">
        <v>4</v>
      </c>
      <c r="B19" s="12">
        <f>[15]Novembro!$J$5</f>
        <v>59.04</v>
      </c>
      <c r="C19" s="12">
        <f>[15]Novembro!$J$6</f>
        <v>45</v>
      </c>
      <c r="D19" s="12">
        <f>[15]Novembro!$J$7</f>
        <v>50.04</v>
      </c>
      <c r="E19" s="12">
        <f>[15]Novembro!$J$8</f>
        <v>36.72</v>
      </c>
      <c r="F19" s="12">
        <f>[15]Novembro!$J$9</f>
        <v>31.680000000000003</v>
      </c>
      <c r="G19" s="12">
        <f>[15]Novembro!$J$10</f>
        <v>29.16</v>
      </c>
      <c r="H19" s="12">
        <f>[15]Novembro!$J$11</f>
        <v>39.6</v>
      </c>
      <c r="I19" s="12">
        <f>[15]Novembro!$J$12</f>
        <v>37.080000000000005</v>
      </c>
      <c r="J19" s="12">
        <f>[15]Novembro!$J$13</f>
        <v>34.92</v>
      </c>
      <c r="K19" s="12">
        <f>[15]Novembro!$J$14</f>
        <v>28.8</v>
      </c>
      <c r="L19" s="12">
        <f>[15]Novembro!$J$15</f>
        <v>33.480000000000004</v>
      </c>
      <c r="M19" s="12">
        <f>[15]Novembro!$J$16</f>
        <v>23.400000000000002</v>
      </c>
      <c r="N19" s="12">
        <f>[15]Novembro!$J$17</f>
        <v>47.519999999999996</v>
      </c>
      <c r="O19" s="12">
        <f>[15]Novembro!$J$18</f>
        <v>46.800000000000004</v>
      </c>
      <c r="P19" s="12">
        <f>[15]Novembro!$J$19</f>
        <v>39.24</v>
      </c>
      <c r="Q19" s="12">
        <f>[15]Novembro!$J$20</f>
        <v>37.080000000000005</v>
      </c>
      <c r="R19" s="12">
        <f>[15]Novembro!$J$21</f>
        <v>42.84</v>
      </c>
      <c r="S19" s="12">
        <f>[15]Novembro!$J$22</f>
        <v>48.6</v>
      </c>
      <c r="T19" s="12">
        <f>[15]Novembro!$J$23</f>
        <v>29.880000000000003</v>
      </c>
      <c r="U19" s="12">
        <f>[15]Novembro!$J$24</f>
        <v>23.759999999999998</v>
      </c>
      <c r="V19" s="12">
        <f>[15]Novembro!$J$25</f>
        <v>38.159999999999997</v>
      </c>
      <c r="W19" s="12">
        <f>[15]Novembro!$J$26</f>
        <v>44.64</v>
      </c>
      <c r="X19" s="12">
        <f>[15]Novembro!$J$27</f>
        <v>41.76</v>
      </c>
      <c r="Y19" s="12">
        <f>[15]Novembro!$J$28</f>
        <v>33.119999999999997</v>
      </c>
      <c r="Z19" s="12">
        <f>[15]Novembro!$J$29</f>
        <v>21.96</v>
      </c>
      <c r="AA19" s="12">
        <f>[15]Novembro!$J$30</f>
        <v>33.119999999999997</v>
      </c>
      <c r="AB19" s="12">
        <f>[15]Novembro!$J$31</f>
        <v>37.800000000000004</v>
      </c>
      <c r="AC19" s="12">
        <f>[15]Novembro!$J$32</f>
        <v>42.84</v>
      </c>
      <c r="AD19" s="12">
        <f>[15]Novembro!$J$33</f>
        <v>38.159999999999997</v>
      </c>
      <c r="AE19" s="12">
        <f>[15]Novembro!$J$34</f>
        <v>46.800000000000004</v>
      </c>
      <c r="AF19" s="16">
        <f t="shared" si="10"/>
        <v>59.04</v>
      </c>
      <c r="AG19" s="119">
        <f t="shared" si="9"/>
        <v>38.1</v>
      </c>
    </row>
    <row r="20" spans="1:35" x14ac:dyDescent="0.2">
      <c r="A20" s="59" t="s">
        <v>5</v>
      </c>
      <c r="B20" s="12">
        <f>[16]Novembro!$J$5</f>
        <v>55.080000000000005</v>
      </c>
      <c r="C20" s="12">
        <f>[16]Novembro!$J$6</f>
        <v>29.880000000000003</v>
      </c>
      <c r="D20" s="12">
        <f>[16]Novembro!$J$7</f>
        <v>34.200000000000003</v>
      </c>
      <c r="E20" s="12">
        <f>[16]Novembro!$J$8</f>
        <v>30.96</v>
      </c>
      <c r="F20" s="12" t="str">
        <f>[16]Novembro!$J$9</f>
        <v>*</v>
      </c>
      <c r="G20" s="12" t="str">
        <f>[16]Novembro!$J$10</f>
        <v>*</v>
      </c>
      <c r="H20" s="12" t="str">
        <f>[16]Novembro!$J$11</f>
        <v>*</v>
      </c>
      <c r="I20" s="12" t="str">
        <f>[16]Novembro!$J$12</f>
        <v>*</v>
      </c>
      <c r="J20" s="12">
        <f>[16]Novembro!$J$13</f>
        <v>27.720000000000002</v>
      </c>
      <c r="K20" s="12">
        <f>[16]Novembro!$J$14</f>
        <v>28.08</v>
      </c>
      <c r="L20" s="12">
        <f>[16]Novembro!$J$15</f>
        <v>24.48</v>
      </c>
      <c r="M20" s="12">
        <f>[16]Novembro!$J$16</f>
        <v>25.92</v>
      </c>
      <c r="N20" s="12">
        <f>[16]Novembro!$J$17</f>
        <v>14.76</v>
      </c>
      <c r="O20" s="12" t="str">
        <f>[16]Novembro!$J$18</f>
        <v>*</v>
      </c>
      <c r="P20" s="12" t="str">
        <f>[16]Novembro!$J$19</f>
        <v>*</v>
      </c>
      <c r="Q20" s="12" t="str">
        <f>[16]Novembro!$J$20</f>
        <v>*</v>
      </c>
      <c r="R20" s="12" t="str">
        <f>[16]Novembro!$J$21</f>
        <v>*</v>
      </c>
      <c r="S20" s="12" t="str">
        <f>[16]Novembro!$J$22</f>
        <v>*</v>
      </c>
      <c r="T20" s="12">
        <f>[16]Novembro!$J$23</f>
        <v>7.2</v>
      </c>
      <c r="U20" s="12">
        <f>[16]Novembro!$J$24</f>
        <v>13.32</v>
      </c>
      <c r="V20" s="12">
        <f>[16]Novembro!$J$25</f>
        <v>0</v>
      </c>
      <c r="W20" s="12">
        <f>[16]Novembro!$J$26</f>
        <v>45</v>
      </c>
      <c r="X20" s="12">
        <f>[16]Novembro!$J$27</f>
        <v>16.920000000000002</v>
      </c>
      <c r="Y20" s="12" t="str">
        <f>[16]Novembro!$J$28</f>
        <v>*</v>
      </c>
      <c r="Z20" s="12" t="str">
        <f>[16]Novembro!$J$29</f>
        <v>*</v>
      </c>
      <c r="AA20" s="12" t="str">
        <f>[16]Novembro!$J$30</f>
        <v>*</v>
      </c>
      <c r="AB20" s="12" t="str">
        <f>[16]Novembro!$J$31</f>
        <v>*</v>
      </c>
      <c r="AC20" s="12">
        <f>[16]Novembro!$J$32</f>
        <v>37.080000000000005</v>
      </c>
      <c r="AD20" s="12">
        <f>[16]Novembro!$J$33</f>
        <v>25.56</v>
      </c>
      <c r="AE20" s="12">
        <f>[16]Novembro!$J$34</f>
        <v>32.04</v>
      </c>
      <c r="AF20" s="16">
        <f t="shared" si="10"/>
        <v>55.080000000000005</v>
      </c>
      <c r="AG20" s="119">
        <f t="shared" si="9"/>
        <v>26.36470588235294</v>
      </c>
      <c r="AH20" s="13" t="s">
        <v>47</v>
      </c>
    </row>
    <row r="21" spans="1:35" x14ac:dyDescent="0.2">
      <c r="A21" s="59" t="s">
        <v>43</v>
      </c>
      <c r="B21" s="12">
        <f>[17]Novembro!$J$5</f>
        <v>55.080000000000005</v>
      </c>
      <c r="C21" s="12">
        <f>[17]Novembro!$J$6</f>
        <v>46.800000000000004</v>
      </c>
      <c r="D21" s="12">
        <f>[17]Novembro!$J$7</f>
        <v>37.800000000000004</v>
      </c>
      <c r="E21" s="12">
        <f>[17]Novembro!$J$8</f>
        <v>30.96</v>
      </c>
      <c r="F21" s="12">
        <f>[17]Novembro!$J$9</f>
        <v>34.200000000000003</v>
      </c>
      <c r="G21" s="12">
        <f>[17]Novembro!$J$10</f>
        <v>28.8</v>
      </c>
      <c r="H21" s="12">
        <f>[17]Novembro!$J$11</f>
        <v>35.64</v>
      </c>
      <c r="I21" s="12">
        <f>[17]Novembro!$J$12</f>
        <v>32.04</v>
      </c>
      <c r="J21" s="12">
        <f>[17]Novembro!$J$13</f>
        <v>43.56</v>
      </c>
      <c r="K21" s="12">
        <f>[17]Novembro!$J$14</f>
        <v>35.64</v>
      </c>
      <c r="L21" s="12">
        <f>[17]Novembro!$J$15</f>
        <v>29.880000000000003</v>
      </c>
      <c r="M21" s="12">
        <f>[17]Novembro!$J$16</f>
        <v>33.480000000000004</v>
      </c>
      <c r="N21" s="12">
        <f>[17]Novembro!$J$17</f>
        <v>46.080000000000005</v>
      </c>
      <c r="O21" s="12">
        <f>[17]Novembro!$J$18</f>
        <v>38.880000000000003</v>
      </c>
      <c r="P21" s="12">
        <f>[17]Novembro!$J$19</f>
        <v>40.680000000000007</v>
      </c>
      <c r="Q21" s="12">
        <f>[17]Novembro!$J$20</f>
        <v>79.2</v>
      </c>
      <c r="R21" s="12">
        <f>[17]Novembro!$J$21</f>
        <v>47.88</v>
      </c>
      <c r="S21" s="12">
        <f>[17]Novembro!$J$22</f>
        <v>43.56</v>
      </c>
      <c r="T21" s="12">
        <f>[17]Novembro!$J$23</f>
        <v>44.64</v>
      </c>
      <c r="U21" s="12">
        <f>[17]Novembro!$J$24</f>
        <v>25.92</v>
      </c>
      <c r="V21" s="12">
        <f>[17]Novembro!$J$25</f>
        <v>36</v>
      </c>
      <c r="W21" s="12">
        <f>[17]Novembro!$J$26</f>
        <v>36</v>
      </c>
      <c r="X21" s="12">
        <f>[17]Novembro!$J$27</f>
        <v>46.800000000000004</v>
      </c>
      <c r="Y21" s="12">
        <f>[17]Novembro!$J$28</f>
        <v>33.840000000000003</v>
      </c>
      <c r="Z21" s="12">
        <f>[17]Novembro!$J$29</f>
        <v>33.119999999999997</v>
      </c>
      <c r="AA21" s="12">
        <f>[17]Novembro!$J$30</f>
        <v>31.319999999999997</v>
      </c>
      <c r="AB21" s="12">
        <f>[17]Novembro!$J$31</f>
        <v>36</v>
      </c>
      <c r="AC21" s="12">
        <f>[17]Novembro!$J$32</f>
        <v>44.28</v>
      </c>
      <c r="AD21" s="12">
        <f>[17]Novembro!$J$33</f>
        <v>56.16</v>
      </c>
      <c r="AE21" s="12">
        <f>[17]Novembro!$J$34</f>
        <v>50.4</v>
      </c>
      <c r="AF21" s="16">
        <f t="shared" si="10"/>
        <v>79.2</v>
      </c>
      <c r="AG21" s="119">
        <f t="shared" si="9"/>
        <v>40.488000000000007</v>
      </c>
    </row>
    <row r="22" spans="1:35" x14ac:dyDescent="0.2">
      <c r="A22" s="59" t="s">
        <v>6</v>
      </c>
      <c r="B22" s="12">
        <f>[18]Novembro!$J$5</f>
        <v>53.64</v>
      </c>
      <c r="C22" s="12">
        <f>[18]Novembro!$J$6</f>
        <v>39.6</v>
      </c>
      <c r="D22" s="12">
        <f>[18]Novembro!$J$7</f>
        <v>38.519999999999996</v>
      </c>
      <c r="E22" s="12">
        <f>[18]Novembro!$J$8</f>
        <v>27</v>
      </c>
      <c r="F22" s="12">
        <f>[18]Novembro!$J$9</f>
        <v>20.52</v>
      </c>
      <c r="G22" s="12">
        <f>[18]Novembro!$J$10</f>
        <v>23.400000000000002</v>
      </c>
      <c r="H22" s="12">
        <f>[18]Novembro!$J$11</f>
        <v>23.759999999999998</v>
      </c>
      <c r="I22" s="12">
        <f>[18]Novembro!$J$12</f>
        <v>15.48</v>
      </c>
      <c r="J22" s="12">
        <f>[18]Novembro!$J$13</f>
        <v>23.400000000000002</v>
      </c>
      <c r="K22" s="12">
        <f>[18]Novembro!$J$14</f>
        <v>23.759999999999998</v>
      </c>
      <c r="L22" s="12">
        <f>[18]Novembro!$J$15</f>
        <v>15.48</v>
      </c>
      <c r="M22" s="12">
        <f>[18]Novembro!$J$16</f>
        <v>19.440000000000001</v>
      </c>
      <c r="N22" s="12">
        <f>[18]Novembro!$J$17</f>
        <v>66.239999999999995</v>
      </c>
      <c r="O22" s="12">
        <f>[18]Novembro!$J$18</f>
        <v>58.680000000000007</v>
      </c>
      <c r="P22" s="12">
        <f>[18]Novembro!$J$19</f>
        <v>21.240000000000002</v>
      </c>
      <c r="Q22" s="12">
        <f>[18]Novembro!$J$20</f>
        <v>14.76</v>
      </c>
      <c r="R22" s="12">
        <f>[18]Novembro!$J$21</f>
        <v>20.88</v>
      </c>
      <c r="S22" s="12">
        <f>[18]Novembro!$J$22</f>
        <v>10.08</v>
      </c>
      <c r="T22" s="12">
        <f>[18]Novembro!$J$23</f>
        <v>21.240000000000002</v>
      </c>
      <c r="U22" s="12">
        <f>[18]Novembro!$J$24</f>
        <v>14.76</v>
      </c>
      <c r="V22" s="12">
        <f>[18]Novembro!$J$25</f>
        <v>19.8</v>
      </c>
      <c r="W22" s="12">
        <f>[18]Novembro!$J$26</f>
        <v>26.28</v>
      </c>
      <c r="X22" s="12">
        <f>[18]Novembro!$J$27</f>
        <v>17.28</v>
      </c>
      <c r="Y22" s="12">
        <f>[18]Novembro!$J$28</f>
        <v>20.16</v>
      </c>
      <c r="Z22" s="12">
        <f>[18]Novembro!$J$29</f>
        <v>2.8800000000000003</v>
      </c>
      <c r="AA22" s="12" t="str">
        <f>[18]Novembro!$J$30</f>
        <v>*</v>
      </c>
      <c r="AB22" s="12">
        <f>[18]Novembro!$J$31</f>
        <v>24.12</v>
      </c>
      <c r="AC22" s="12">
        <f>[18]Novembro!$J$32</f>
        <v>5.7600000000000007</v>
      </c>
      <c r="AD22" s="12">
        <f>[18]Novembro!$J$33</f>
        <v>12.96</v>
      </c>
      <c r="AE22" s="12">
        <f>[18]Novembro!$J$34</f>
        <v>4.32</v>
      </c>
      <c r="AF22" s="16">
        <f t="shared" si="10"/>
        <v>66.239999999999995</v>
      </c>
      <c r="AG22" s="119">
        <f t="shared" si="9"/>
        <v>23.635862068965515</v>
      </c>
      <c r="AH22" s="13" t="s">
        <v>47</v>
      </c>
    </row>
    <row r="23" spans="1:35" x14ac:dyDescent="0.2">
      <c r="A23" s="59" t="s">
        <v>7</v>
      </c>
      <c r="B23" s="12">
        <f>[19]Novembro!$J$5</f>
        <v>57.24</v>
      </c>
      <c r="C23" s="12">
        <f>[19]Novembro!$J$6</f>
        <v>28.8</v>
      </c>
      <c r="D23" s="12">
        <f>[19]Novembro!$J$7</f>
        <v>37.080000000000005</v>
      </c>
      <c r="E23" s="12">
        <f>[19]Novembro!$J$8</f>
        <v>47.16</v>
      </c>
      <c r="F23" s="12">
        <f>[19]Novembro!$J$9</f>
        <v>38.159999999999997</v>
      </c>
      <c r="G23" s="12">
        <f>[19]Novembro!$J$10</f>
        <v>34.200000000000003</v>
      </c>
      <c r="H23" s="12">
        <f>[19]Novembro!$J$11</f>
        <v>32.4</v>
      </c>
      <c r="I23" s="12">
        <f>[19]Novembro!$J$12</f>
        <v>48.96</v>
      </c>
      <c r="J23" s="12">
        <f>[19]Novembro!$J$13</f>
        <v>51.84</v>
      </c>
      <c r="K23" s="12">
        <f>[19]Novembro!$J$14</f>
        <v>24.840000000000003</v>
      </c>
      <c r="L23" s="12">
        <f>[19]Novembro!$J$15</f>
        <v>28.8</v>
      </c>
      <c r="M23" s="12">
        <f>[19]Novembro!$J$16</f>
        <v>34.92</v>
      </c>
      <c r="N23" s="12">
        <f>[19]Novembro!$J$17</f>
        <v>43.56</v>
      </c>
      <c r="O23" s="12">
        <f>[19]Novembro!$J$18</f>
        <v>29.880000000000003</v>
      </c>
      <c r="P23" s="12">
        <f>[19]Novembro!$J$19</f>
        <v>21.6</v>
      </c>
      <c r="Q23" s="12">
        <f>[19]Novembro!$J$20</f>
        <v>47.88</v>
      </c>
      <c r="R23" s="12">
        <f>[19]Novembro!$J$21</f>
        <v>43.2</v>
      </c>
      <c r="S23" s="12">
        <f>[19]Novembro!$J$22</f>
        <v>79.92</v>
      </c>
      <c r="T23" s="12">
        <f>[19]Novembro!$J$23</f>
        <v>33.480000000000004</v>
      </c>
      <c r="U23" s="12">
        <f>[19]Novembro!$J$24</f>
        <v>30.6</v>
      </c>
      <c r="V23" s="12">
        <f>[19]Novembro!$J$25</f>
        <v>33.840000000000003</v>
      </c>
      <c r="W23" s="12">
        <f>[19]Novembro!$J$26</f>
        <v>33.119999999999997</v>
      </c>
      <c r="X23" s="12">
        <f>[19]Novembro!$J$27</f>
        <v>45</v>
      </c>
      <c r="Y23" s="12">
        <f>[19]Novembro!$J$28</f>
        <v>33.480000000000004</v>
      </c>
      <c r="Z23" s="12">
        <f>[19]Novembro!$J$29</f>
        <v>30.240000000000002</v>
      </c>
      <c r="AA23" s="12">
        <f>[19]Novembro!$J$30</f>
        <v>29.880000000000003</v>
      </c>
      <c r="AB23" s="12">
        <f>[19]Novembro!$J$31</f>
        <v>41.4</v>
      </c>
      <c r="AC23" s="12">
        <f>[19]Novembro!$J$32</f>
        <v>53.28</v>
      </c>
      <c r="AD23" s="12">
        <f>[19]Novembro!$J$33</f>
        <v>35.28</v>
      </c>
      <c r="AE23" s="12">
        <f>[19]Novembro!$J$34</f>
        <v>33.840000000000003</v>
      </c>
      <c r="AF23" s="16">
        <f t="shared" si="10"/>
        <v>79.92</v>
      </c>
      <c r="AG23" s="119">
        <f t="shared" si="9"/>
        <v>38.796000000000006</v>
      </c>
    </row>
    <row r="24" spans="1:35" x14ac:dyDescent="0.2">
      <c r="A24" s="59" t="s">
        <v>169</v>
      </c>
      <c r="B24" s="12">
        <f>[20]Novembro!$J$5</f>
        <v>42.84</v>
      </c>
      <c r="C24" s="12">
        <f>[20]Novembro!$J$6</f>
        <v>31.680000000000003</v>
      </c>
      <c r="D24" s="12">
        <f>[20]Novembro!$J$7</f>
        <v>37.080000000000005</v>
      </c>
      <c r="E24" s="12">
        <f>[20]Novembro!$J$8</f>
        <v>60.12</v>
      </c>
      <c r="F24" s="12">
        <f>[20]Novembro!$J$9</f>
        <v>43.92</v>
      </c>
      <c r="G24" s="12">
        <f>[20]Novembro!$J$10</f>
        <v>35.28</v>
      </c>
      <c r="H24" s="12">
        <f>[20]Novembro!$J$11</f>
        <v>35.64</v>
      </c>
      <c r="I24" s="12">
        <f>[20]Novembro!$J$12</f>
        <v>50.4</v>
      </c>
      <c r="J24" s="12">
        <f>[20]Novembro!$J$13</f>
        <v>46.800000000000004</v>
      </c>
      <c r="K24" s="12">
        <f>[20]Novembro!$J$14</f>
        <v>24.840000000000003</v>
      </c>
      <c r="L24" s="12">
        <f>[20]Novembro!$J$15</f>
        <v>33.119999999999997</v>
      </c>
      <c r="M24" s="12">
        <f>[20]Novembro!$J$16</f>
        <v>40.32</v>
      </c>
      <c r="N24" s="12">
        <f>[20]Novembro!$J$17</f>
        <v>40.680000000000007</v>
      </c>
      <c r="O24" s="12">
        <f>[20]Novembro!$J$18</f>
        <v>48.24</v>
      </c>
      <c r="P24" s="12">
        <f>[20]Novembro!$J$19</f>
        <v>34.92</v>
      </c>
      <c r="Q24" s="12">
        <f>[20]Novembro!$J$20</f>
        <v>41.76</v>
      </c>
      <c r="R24" s="12">
        <f>[20]Novembro!$J$21</f>
        <v>41.76</v>
      </c>
      <c r="S24" s="12">
        <f>[20]Novembro!$J$22</f>
        <v>78.48</v>
      </c>
      <c r="T24" s="12">
        <f>[20]Novembro!$J$23</f>
        <v>37.080000000000005</v>
      </c>
      <c r="U24" s="12">
        <f>[20]Novembro!$J$24</f>
        <v>36</v>
      </c>
      <c r="V24" s="12">
        <f>[20]Novembro!$J$25</f>
        <v>38.519999999999996</v>
      </c>
      <c r="W24" s="12">
        <f>[20]Novembro!$J$26</f>
        <v>35.64</v>
      </c>
      <c r="X24" s="12">
        <f>[20]Novembro!$J$27</f>
        <v>42.84</v>
      </c>
      <c r="Y24" s="12">
        <f>[20]Novembro!$J$28</f>
        <v>31.680000000000003</v>
      </c>
      <c r="Z24" s="12">
        <f>[20]Novembro!$J$29</f>
        <v>22.68</v>
      </c>
      <c r="AA24" s="12">
        <f>[20]Novembro!$J$30</f>
        <v>30.240000000000002</v>
      </c>
      <c r="AB24" s="12">
        <f>[20]Novembro!$J$31</f>
        <v>38.519999999999996</v>
      </c>
      <c r="AC24" s="12">
        <f>[20]Novembro!$J$32</f>
        <v>41.04</v>
      </c>
      <c r="AD24" s="12">
        <f>[20]Novembro!$J$33</f>
        <v>33.840000000000003</v>
      </c>
      <c r="AE24" s="12">
        <f>[20]Novembro!$J$34</f>
        <v>34.92</v>
      </c>
      <c r="AF24" s="16">
        <f t="shared" si="8"/>
        <v>78.48</v>
      </c>
      <c r="AG24" s="119">
        <f t="shared" si="9"/>
        <v>39.695999999999998</v>
      </c>
    </row>
    <row r="25" spans="1:35" x14ac:dyDescent="0.2">
      <c r="A25" s="59" t="s">
        <v>170</v>
      </c>
      <c r="B25" s="12">
        <f>[21]Novembro!$J$5</f>
        <v>46.800000000000004</v>
      </c>
      <c r="C25" s="12">
        <f>[21]Novembro!$J$6</f>
        <v>41.4</v>
      </c>
      <c r="D25" s="12">
        <f>[21]Novembro!$J$7</f>
        <v>71.28</v>
      </c>
      <c r="E25" s="12">
        <f>[21]Novembro!$J$8</f>
        <v>51.480000000000004</v>
      </c>
      <c r="F25" s="12">
        <f>[21]Novembro!$J$9</f>
        <v>53.64</v>
      </c>
      <c r="G25" s="12">
        <f>[21]Novembro!$J$10</f>
        <v>32.76</v>
      </c>
      <c r="H25" s="12">
        <f>[21]Novembro!$J$11</f>
        <v>32.04</v>
      </c>
      <c r="I25" s="12">
        <f>[21]Novembro!$J$12</f>
        <v>48.6</v>
      </c>
      <c r="J25" s="12">
        <f>[21]Novembro!$J$13</f>
        <v>45.72</v>
      </c>
      <c r="K25" s="12">
        <f>[21]Novembro!$J$14</f>
        <v>42.480000000000004</v>
      </c>
      <c r="L25" s="12">
        <f>[21]Novembro!$J$15</f>
        <v>33.480000000000004</v>
      </c>
      <c r="M25" s="12">
        <f>[21]Novembro!$J$16</f>
        <v>41.04</v>
      </c>
      <c r="N25" s="12">
        <f>[21]Novembro!$J$17</f>
        <v>42.12</v>
      </c>
      <c r="O25" s="12">
        <f>[21]Novembro!$J$18</f>
        <v>31.319999999999997</v>
      </c>
      <c r="P25" s="12">
        <f>[21]Novembro!$J$19</f>
        <v>18.720000000000002</v>
      </c>
      <c r="Q25" s="12">
        <f>[21]Novembro!$J$20</f>
        <v>25.92</v>
      </c>
      <c r="R25" s="12">
        <f>[21]Novembro!$J$21</f>
        <v>50.04</v>
      </c>
      <c r="S25" s="12">
        <f>[21]Novembro!$J$22</f>
        <v>78.12</v>
      </c>
      <c r="T25" s="12">
        <f>[21]Novembro!$J$23</f>
        <v>32.4</v>
      </c>
      <c r="U25" s="12">
        <f>[21]Novembro!$J$24</f>
        <v>37.440000000000005</v>
      </c>
      <c r="V25" s="12">
        <f>[21]Novembro!$J$25</f>
        <v>38.880000000000003</v>
      </c>
      <c r="W25" s="12">
        <f>[21]Novembro!$J$26</f>
        <v>39.6</v>
      </c>
      <c r="X25" s="12">
        <f>[21]Novembro!$J$27</f>
        <v>50.04</v>
      </c>
      <c r="Y25" s="12">
        <f>[21]Novembro!$J$28</f>
        <v>37.080000000000005</v>
      </c>
      <c r="Z25" s="12">
        <f>[21]Novembro!$J$29</f>
        <v>29.16</v>
      </c>
      <c r="AA25" s="12">
        <f>[21]Novembro!$J$30</f>
        <v>43.92</v>
      </c>
      <c r="AB25" s="12">
        <f>[21]Novembro!$J$31</f>
        <v>46.080000000000005</v>
      </c>
      <c r="AC25" s="12">
        <f>[21]Novembro!$J$32</f>
        <v>41.76</v>
      </c>
      <c r="AD25" s="12">
        <f>[21]Novembro!$J$33</f>
        <v>38.880000000000003</v>
      </c>
      <c r="AE25" s="12">
        <f>[21]Novembro!$J$34</f>
        <v>39.96</v>
      </c>
      <c r="AF25" s="16">
        <f t="shared" si="8"/>
        <v>78.12</v>
      </c>
      <c r="AG25" s="119">
        <f t="shared" si="9"/>
        <v>42.07200000000001</v>
      </c>
      <c r="AH25" s="13" t="s">
        <v>47</v>
      </c>
    </row>
    <row r="26" spans="1:35" x14ac:dyDescent="0.2">
      <c r="A26" s="59" t="s">
        <v>171</v>
      </c>
      <c r="B26" s="12">
        <f>[22]Novembro!$J$5</f>
        <v>55.080000000000005</v>
      </c>
      <c r="C26" s="12">
        <f>[22]Novembro!$J$6</f>
        <v>24.48</v>
      </c>
      <c r="D26" s="12">
        <f>[22]Novembro!$J$7</f>
        <v>50.04</v>
      </c>
      <c r="E26" s="12">
        <f>[22]Novembro!$J$8</f>
        <v>55.080000000000005</v>
      </c>
      <c r="F26" s="12">
        <f>[22]Novembro!$J$9</f>
        <v>34.56</v>
      </c>
      <c r="G26" s="12">
        <f>[22]Novembro!$J$10</f>
        <v>29.16</v>
      </c>
      <c r="H26" s="12">
        <f>[22]Novembro!$J$11</f>
        <v>34.92</v>
      </c>
      <c r="I26" s="12">
        <f>[22]Novembro!$J$12</f>
        <v>47.16</v>
      </c>
      <c r="J26" s="12">
        <f>[22]Novembro!$J$13</f>
        <v>43.92</v>
      </c>
      <c r="K26" s="12">
        <f>[22]Novembro!$J$14</f>
        <v>25.92</v>
      </c>
      <c r="L26" s="12">
        <f>[22]Novembro!$J$15</f>
        <v>26.64</v>
      </c>
      <c r="M26" s="12">
        <f>[22]Novembro!$J$16</f>
        <v>58.680000000000007</v>
      </c>
      <c r="N26" s="12">
        <f>[22]Novembro!$J$17</f>
        <v>34.200000000000003</v>
      </c>
      <c r="O26" s="12">
        <f>[22]Novembro!$J$18</f>
        <v>45.36</v>
      </c>
      <c r="P26" s="12">
        <f>[22]Novembro!$J$19</f>
        <v>21.6</v>
      </c>
      <c r="Q26" s="12">
        <f>[22]Novembro!$J$20</f>
        <v>63</v>
      </c>
      <c r="R26" s="12">
        <f>[22]Novembro!$J$21</f>
        <v>35.64</v>
      </c>
      <c r="S26" s="12">
        <f>[22]Novembro!$J$22</f>
        <v>76.680000000000007</v>
      </c>
      <c r="T26" s="12">
        <f>[22]Novembro!$J$23</f>
        <v>32.04</v>
      </c>
      <c r="U26" s="12">
        <f>[22]Novembro!$J$24</f>
        <v>25.56</v>
      </c>
      <c r="V26" s="12">
        <f>[22]Novembro!$J$25</f>
        <v>32.4</v>
      </c>
      <c r="W26" s="12">
        <f>[22]Novembro!$J$26</f>
        <v>34.56</v>
      </c>
      <c r="X26" s="12">
        <f>[22]Novembro!$J$27</f>
        <v>30.96</v>
      </c>
      <c r="Y26" s="12">
        <f>[22]Novembro!$J$28</f>
        <v>35.28</v>
      </c>
      <c r="Z26" s="12">
        <f>[22]Novembro!$J$29</f>
        <v>28.44</v>
      </c>
      <c r="AA26" s="12">
        <f>[22]Novembro!$J$30</f>
        <v>33.119999999999997</v>
      </c>
      <c r="AB26" s="12">
        <f>[22]Novembro!$J$31</f>
        <v>34.56</v>
      </c>
      <c r="AC26" s="12">
        <f>[22]Novembro!$J$32</f>
        <v>63</v>
      </c>
      <c r="AD26" s="12">
        <f>[22]Novembro!$J$33</f>
        <v>32.4</v>
      </c>
      <c r="AE26" s="12">
        <f>[22]Novembro!$J$34</f>
        <v>31.319999999999997</v>
      </c>
      <c r="AF26" s="16">
        <f t="shared" si="8"/>
        <v>76.680000000000007</v>
      </c>
      <c r="AG26" s="119">
        <f t="shared" si="9"/>
        <v>39.192000000000007</v>
      </c>
    </row>
    <row r="27" spans="1:35" x14ac:dyDescent="0.2">
      <c r="A27" s="59" t="s">
        <v>8</v>
      </c>
      <c r="B27" s="12">
        <f>[23]Novembro!$J$5</f>
        <v>46.800000000000004</v>
      </c>
      <c r="C27" s="12">
        <f>[23]Novembro!$J$6</f>
        <v>36</v>
      </c>
      <c r="D27" s="12">
        <f>[23]Novembro!$J$7</f>
        <v>75.960000000000008</v>
      </c>
      <c r="E27" s="12">
        <f>[23]Novembro!$J$8</f>
        <v>77.760000000000005</v>
      </c>
      <c r="F27" s="12">
        <f>[23]Novembro!$J$9</f>
        <v>42.84</v>
      </c>
      <c r="G27" s="12">
        <f>[23]Novembro!$J$10</f>
        <v>30.240000000000002</v>
      </c>
      <c r="H27" s="12">
        <f>[23]Novembro!$J$11</f>
        <v>36.36</v>
      </c>
      <c r="I27" s="12">
        <f>[23]Novembro!$J$12</f>
        <v>47.519999999999996</v>
      </c>
      <c r="J27" s="12">
        <f>[23]Novembro!$J$13</f>
        <v>42.84</v>
      </c>
      <c r="K27" s="12">
        <f>[23]Novembro!$J$14</f>
        <v>34.56</v>
      </c>
      <c r="L27" s="12">
        <f>[23]Novembro!$J$15</f>
        <v>25.56</v>
      </c>
      <c r="M27" s="12">
        <f>[23]Novembro!$J$16</f>
        <v>41.4</v>
      </c>
      <c r="N27" s="12">
        <f>[23]Novembro!$J$17</f>
        <v>35.28</v>
      </c>
      <c r="O27" s="12">
        <f>[23]Novembro!$J$18</f>
        <v>41.76</v>
      </c>
      <c r="P27" s="12">
        <f>[23]Novembro!$J$19</f>
        <v>19.8</v>
      </c>
      <c r="Q27" s="12">
        <f>[23]Novembro!$J$20</f>
        <v>29.880000000000003</v>
      </c>
      <c r="R27" s="12">
        <f>[23]Novembro!$J$21</f>
        <v>40.680000000000007</v>
      </c>
      <c r="S27" s="12">
        <f>[23]Novembro!$J$22</f>
        <v>82.08</v>
      </c>
      <c r="T27" s="12">
        <f>[23]Novembro!$J$23</f>
        <v>33.480000000000004</v>
      </c>
      <c r="U27" s="12">
        <f>[23]Novembro!$J$24</f>
        <v>34.200000000000003</v>
      </c>
      <c r="V27" s="12">
        <f>[23]Novembro!$J$25</f>
        <v>33.119999999999997</v>
      </c>
      <c r="W27" s="12">
        <f>[23]Novembro!$J$26</f>
        <v>34.56</v>
      </c>
      <c r="X27" s="12">
        <f>[23]Novembro!$J$27</f>
        <v>36</v>
      </c>
      <c r="Y27" s="12">
        <f>[23]Novembro!$J$28</f>
        <v>34.56</v>
      </c>
      <c r="Z27" s="12">
        <f>[23]Novembro!$J$29</f>
        <v>42.12</v>
      </c>
      <c r="AA27" s="12">
        <f>[23]Novembro!$J$30</f>
        <v>39.6</v>
      </c>
      <c r="AB27" s="12">
        <f>[23]Novembro!$J$31</f>
        <v>38.159999999999997</v>
      </c>
      <c r="AC27" s="12">
        <f>[23]Novembro!$J$32</f>
        <v>37.080000000000005</v>
      </c>
      <c r="AD27" s="12">
        <f>[23]Novembro!$J$33</f>
        <v>36.72</v>
      </c>
      <c r="AE27" s="12">
        <f>[23]Novembro!$J$34</f>
        <v>45.36</v>
      </c>
      <c r="AF27" s="16">
        <f t="shared" si="8"/>
        <v>82.08</v>
      </c>
      <c r="AG27" s="119">
        <f t="shared" si="9"/>
        <v>41.075999999999993</v>
      </c>
    </row>
    <row r="28" spans="1:35" x14ac:dyDescent="0.2">
      <c r="A28" s="59" t="s">
        <v>9</v>
      </c>
      <c r="B28" s="12">
        <f>[24]Novembro!$J$5</f>
        <v>48.24</v>
      </c>
      <c r="C28" s="12">
        <f>[24]Novembro!$J$6</f>
        <v>32.76</v>
      </c>
      <c r="D28" s="12">
        <f>[24]Novembro!$J$7</f>
        <v>52.56</v>
      </c>
      <c r="E28" s="12">
        <f>[24]Novembro!$J$8</f>
        <v>57.6</v>
      </c>
      <c r="F28" s="12">
        <f>[24]Novembro!$J$9</f>
        <v>35.64</v>
      </c>
      <c r="G28" s="12">
        <f>[24]Novembro!$J$10</f>
        <v>33.840000000000003</v>
      </c>
      <c r="H28" s="12">
        <f>[24]Novembro!$J$11</f>
        <v>29.16</v>
      </c>
      <c r="I28" s="12">
        <f>[24]Novembro!$J$12</f>
        <v>47.16</v>
      </c>
      <c r="J28" s="12">
        <f>[24]Novembro!$J$13</f>
        <v>42.480000000000004</v>
      </c>
      <c r="K28" s="12">
        <f>[24]Novembro!$J$14</f>
        <v>25.2</v>
      </c>
      <c r="L28" s="12">
        <f>[24]Novembro!$J$15</f>
        <v>27.36</v>
      </c>
      <c r="M28" s="12">
        <f>[24]Novembro!$J$16</f>
        <v>29.52</v>
      </c>
      <c r="N28" s="12">
        <f>[24]Novembro!$J$17</f>
        <v>39.96</v>
      </c>
      <c r="O28" s="12">
        <f>[24]Novembro!$J$18</f>
        <v>46.440000000000005</v>
      </c>
      <c r="P28" s="12">
        <f>[24]Novembro!$J$19</f>
        <v>29.880000000000003</v>
      </c>
      <c r="Q28" s="12">
        <f>[24]Novembro!$J$20</f>
        <v>46.080000000000005</v>
      </c>
      <c r="R28" s="12">
        <f>[24]Novembro!$J$21</f>
        <v>35.64</v>
      </c>
      <c r="S28" s="12">
        <f>[24]Novembro!$J$22</f>
        <v>66.600000000000009</v>
      </c>
      <c r="T28" s="12">
        <f>[24]Novembro!$J$23</f>
        <v>29.52</v>
      </c>
      <c r="U28" s="12">
        <f>[24]Novembro!$J$24</f>
        <v>36.36</v>
      </c>
      <c r="V28" s="12">
        <f>[24]Novembro!$J$25</f>
        <v>33.119999999999997</v>
      </c>
      <c r="W28" s="12">
        <f>[24]Novembro!$J$26</f>
        <v>31.319999999999997</v>
      </c>
      <c r="X28" s="12">
        <f>[24]Novembro!$J$27</f>
        <v>45</v>
      </c>
      <c r="Y28" s="12">
        <f>[24]Novembro!$J$28</f>
        <v>35.64</v>
      </c>
      <c r="Z28" s="12">
        <f>[24]Novembro!$J$29</f>
        <v>25.56</v>
      </c>
      <c r="AA28" s="12">
        <f>[24]Novembro!$J$30</f>
        <v>32.4</v>
      </c>
      <c r="AB28" s="12">
        <f>[24]Novembro!$J$31</f>
        <v>33.840000000000003</v>
      </c>
      <c r="AC28" s="12">
        <f>[24]Novembro!$J$32</f>
        <v>36.36</v>
      </c>
      <c r="AD28" s="12">
        <f>[24]Novembro!$J$33</f>
        <v>51.12</v>
      </c>
      <c r="AE28" s="12">
        <f>[24]Novembro!$J$34</f>
        <v>42.84</v>
      </c>
      <c r="AF28" s="16">
        <f t="shared" si="8"/>
        <v>66.600000000000009</v>
      </c>
      <c r="AG28" s="119">
        <f t="shared" si="9"/>
        <v>38.639999999999993</v>
      </c>
    </row>
    <row r="29" spans="1:35" x14ac:dyDescent="0.2">
      <c r="A29" s="59" t="s">
        <v>42</v>
      </c>
      <c r="B29" s="12">
        <f>[25]Novembro!$J$5</f>
        <v>38.519999999999996</v>
      </c>
      <c r="C29" s="12">
        <f>[25]Novembro!$J$6</f>
        <v>26.64</v>
      </c>
      <c r="D29" s="12">
        <f>[25]Novembro!$J$7</f>
        <v>35.28</v>
      </c>
      <c r="E29" s="12">
        <f>[25]Novembro!$J$8</f>
        <v>39.6</v>
      </c>
      <c r="F29" s="12">
        <f>[25]Novembro!$J$9</f>
        <v>28.08</v>
      </c>
      <c r="G29" s="12">
        <f>[25]Novembro!$J$10</f>
        <v>40.32</v>
      </c>
      <c r="H29" s="12">
        <f>[25]Novembro!$J$11</f>
        <v>25.92</v>
      </c>
      <c r="I29" s="12">
        <f>[25]Novembro!$J$12</f>
        <v>36.36</v>
      </c>
      <c r="J29" s="12">
        <f>[25]Novembro!$J$13</f>
        <v>34.92</v>
      </c>
      <c r="K29" s="12">
        <f>[25]Novembro!$J$14</f>
        <v>22.68</v>
      </c>
      <c r="L29" s="12">
        <f>[25]Novembro!$J$15</f>
        <v>27</v>
      </c>
      <c r="M29" s="12">
        <f>[25]Novembro!$J$16</f>
        <v>29.880000000000003</v>
      </c>
      <c r="N29" s="12">
        <f>[25]Novembro!$J$17</f>
        <v>34.92</v>
      </c>
      <c r="O29" s="12">
        <f>[25]Novembro!$J$18</f>
        <v>27</v>
      </c>
      <c r="P29" s="12">
        <f>[25]Novembro!$J$19</f>
        <v>24.12</v>
      </c>
      <c r="Q29" s="12">
        <f>[25]Novembro!$J$20</f>
        <v>43.92</v>
      </c>
      <c r="R29" s="12">
        <f>[25]Novembro!$J$21</f>
        <v>27</v>
      </c>
      <c r="S29" s="12">
        <f>[25]Novembro!$J$22</f>
        <v>43.92</v>
      </c>
      <c r="T29" s="12">
        <f>[25]Novembro!$J$23</f>
        <v>25.2</v>
      </c>
      <c r="U29" s="12">
        <f>[25]Novembro!$J$24</f>
        <v>24.48</v>
      </c>
      <c r="V29" s="12">
        <f>[25]Novembro!$J$25</f>
        <v>27</v>
      </c>
      <c r="W29" s="12">
        <f>[25]Novembro!$J$26</f>
        <v>29.16</v>
      </c>
      <c r="X29" s="12">
        <f>[25]Novembro!$J$27</f>
        <v>44.64</v>
      </c>
      <c r="Y29" s="12">
        <f>[25]Novembro!$J$28</f>
        <v>28.08</v>
      </c>
      <c r="Z29" s="12">
        <f>[25]Novembro!$J$29</f>
        <v>18</v>
      </c>
      <c r="AA29" s="12">
        <f>[25]Novembro!$J$30</f>
        <v>26.64</v>
      </c>
      <c r="AB29" s="12">
        <f>[25]Novembro!$J$31</f>
        <v>31.319999999999997</v>
      </c>
      <c r="AC29" s="12">
        <f>[25]Novembro!$J$32</f>
        <v>35.64</v>
      </c>
      <c r="AD29" s="12">
        <f>[25]Novembro!$J$33</f>
        <v>32.04</v>
      </c>
      <c r="AE29" s="12">
        <f>[25]Novembro!$J$34</f>
        <v>25.2</v>
      </c>
      <c r="AF29" s="16">
        <f t="shared" si="8"/>
        <v>44.64</v>
      </c>
      <c r="AG29" s="119">
        <f t="shared" si="9"/>
        <v>31.116000000000003</v>
      </c>
    </row>
    <row r="30" spans="1:35" x14ac:dyDescent="0.2">
      <c r="A30" s="59" t="s">
        <v>10</v>
      </c>
      <c r="B30" s="12">
        <f>[26]Novembro!$J$5</f>
        <v>36.36</v>
      </c>
      <c r="C30" s="12">
        <f>[26]Novembro!$J$6</f>
        <v>29.880000000000003</v>
      </c>
      <c r="D30" s="12">
        <f>[26]Novembro!$J$7</f>
        <v>37.440000000000005</v>
      </c>
      <c r="E30" s="12">
        <f>[26]Novembro!$J$8</f>
        <v>54.36</v>
      </c>
      <c r="F30" s="12">
        <f>[26]Novembro!$J$9</f>
        <v>46.800000000000004</v>
      </c>
      <c r="G30" s="12">
        <f>[26]Novembro!$J$10</f>
        <v>30.240000000000002</v>
      </c>
      <c r="H30" s="12">
        <f>[26]Novembro!$J$11</f>
        <v>26.64</v>
      </c>
      <c r="I30" s="12">
        <f>[26]Novembro!$J$12</f>
        <v>46.080000000000005</v>
      </c>
      <c r="J30" s="12">
        <f>[26]Novembro!$J$13</f>
        <v>42.480000000000004</v>
      </c>
      <c r="K30" s="12">
        <f>[26]Novembro!$J$14</f>
        <v>26.28</v>
      </c>
      <c r="L30" s="12">
        <f>[26]Novembro!$J$15</f>
        <v>29.52</v>
      </c>
      <c r="M30" s="12">
        <f>[26]Novembro!$J$16</f>
        <v>34.56</v>
      </c>
      <c r="N30" s="12">
        <f>[26]Novembro!$J$17</f>
        <v>42.84</v>
      </c>
      <c r="O30" s="12">
        <f>[26]Novembro!$J$18</f>
        <v>55.800000000000004</v>
      </c>
      <c r="P30" s="12">
        <f>[26]Novembro!$J$19</f>
        <v>18.720000000000002</v>
      </c>
      <c r="Q30" s="12">
        <f>[26]Novembro!$J$20</f>
        <v>74.88000000000001</v>
      </c>
      <c r="R30" s="12">
        <f>[26]Novembro!$J$21</f>
        <v>39.96</v>
      </c>
      <c r="S30" s="12">
        <f>[26]Novembro!$J$22</f>
        <v>63</v>
      </c>
      <c r="T30" s="12">
        <f>[26]Novembro!$J$23</f>
        <v>31.319999999999997</v>
      </c>
      <c r="U30" s="12">
        <f>[26]Novembro!$J$24</f>
        <v>40.32</v>
      </c>
      <c r="V30" s="12">
        <f>[26]Novembro!$J$25</f>
        <v>37.080000000000005</v>
      </c>
      <c r="W30" s="12">
        <f>[26]Novembro!$J$26</f>
        <v>29.880000000000003</v>
      </c>
      <c r="X30" s="12">
        <f>[26]Novembro!$J$27</f>
        <v>38.519999999999996</v>
      </c>
      <c r="Y30" s="12">
        <f>[26]Novembro!$J$28</f>
        <v>39.96</v>
      </c>
      <c r="Z30" s="12">
        <f>[26]Novembro!$J$29</f>
        <v>25.2</v>
      </c>
      <c r="AA30" s="12">
        <f>[26]Novembro!$J$30</f>
        <v>33.480000000000004</v>
      </c>
      <c r="AB30" s="12">
        <f>[26]Novembro!$J$31</f>
        <v>40.32</v>
      </c>
      <c r="AC30" s="12">
        <f>[26]Novembro!$J$32</f>
        <v>41.04</v>
      </c>
      <c r="AD30" s="12">
        <f>[26]Novembro!$J$33</f>
        <v>29.880000000000003</v>
      </c>
      <c r="AE30" s="12">
        <f>[26]Novembro!$J$34</f>
        <v>32.76</v>
      </c>
      <c r="AF30" s="16">
        <f t="shared" si="8"/>
        <v>74.88000000000001</v>
      </c>
      <c r="AG30" s="119">
        <f t="shared" si="9"/>
        <v>38.52000000000001</v>
      </c>
    </row>
    <row r="31" spans="1:35" x14ac:dyDescent="0.2">
      <c r="A31" s="59" t="s">
        <v>172</v>
      </c>
      <c r="B31" s="12">
        <f>[27]Novembro!$J$5</f>
        <v>54.36</v>
      </c>
      <c r="C31" s="12">
        <f>[27]Novembro!$J$6</f>
        <v>37.800000000000004</v>
      </c>
      <c r="D31" s="12">
        <f>[27]Novembro!$J$7</f>
        <v>43.2</v>
      </c>
      <c r="E31" s="12">
        <f>[27]Novembro!$J$8</f>
        <v>60.480000000000004</v>
      </c>
      <c r="F31" s="12">
        <f>[27]Novembro!$J$9</f>
        <v>39.96</v>
      </c>
      <c r="G31" s="12">
        <f>[27]Novembro!$J$10</f>
        <v>35.28</v>
      </c>
      <c r="H31" s="12">
        <f>[27]Novembro!$J$11</f>
        <v>38.880000000000003</v>
      </c>
      <c r="I31" s="12">
        <f>[27]Novembro!$J$12</f>
        <v>51.84</v>
      </c>
      <c r="J31" s="12">
        <f>[27]Novembro!$J$13</f>
        <v>43.56</v>
      </c>
      <c r="K31" s="12">
        <f>[27]Novembro!$J$14</f>
        <v>41.4</v>
      </c>
      <c r="L31" s="12">
        <f>[27]Novembro!$J$15</f>
        <v>38.159999999999997</v>
      </c>
      <c r="M31" s="12">
        <f>[27]Novembro!$J$16</f>
        <v>43.92</v>
      </c>
      <c r="N31" s="12">
        <f>[27]Novembro!$J$17</f>
        <v>55.800000000000004</v>
      </c>
      <c r="O31" s="12">
        <f>[27]Novembro!$J$18</f>
        <v>54.72</v>
      </c>
      <c r="P31" s="12">
        <f>[27]Novembro!$J$19</f>
        <v>24.840000000000003</v>
      </c>
      <c r="Q31" s="12">
        <f>[27]Novembro!$J$20</f>
        <v>40.32</v>
      </c>
      <c r="R31" s="12">
        <f>[27]Novembro!$J$21</f>
        <v>49.680000000000007</v>
      </c>
      <c r="S31" s="12">
        <f>[27]Novembro!$J$22</f>
        <v>83.160000000000011</v>
      </c>
      <c r="T31" s="12">
        <f>[27]Novembro!$J$23</f>
        <v>42.480000000000004</v>
      </c>
      <c r="U31" s="12">
        <f>[27]Novembro!$J$24</f>
        <v>36.72</v>
      </c>
      <c r="V31" s="12">
        <f>[27]Novembro!$J$25</f>
        <v>30.240000000000002</v>
      </c>
      <c r="W31" s="12">
        <f>[27]Novembro!$J$26</f>
        <v>45</v>
      </c>
      <c r="X31" s="12">
        <f>[27]Novembro!$J$27</f>
        <v>95.039999999999992</v>
      </c>
      <c r="Y31" s="12">
        <f>[27]Novembro!$J$28</f>
        <v>40.680000000000007</v>
      </c>
      <c r="Z31" s="12">
        <f>[27]Novembro!$J$29</f>
        <v>36</v>
      </c>
      <c r="AA31" s="12">
        <f>[27]Novembro!$J$30</f>
        <v>34.56</v>
      </c>
      <c r="AB31" s="12">
        <f>[27]Novembro!$J$31</f>
        <v>42.480000000000004</v>
      </c>
      <c r="AC31" s="128">
        <f>[27]Novembro!$J$32</f>
        <v>54.72</v>
      </c>
      <c r="AD31" s="12">
        <f>[27]Novembro!$J$33</f>
        <v>44.28</v>
      </c>
      <c r="AE31" s="12">
        <f>[27]Novembro!$J$34</f>
        <v>37.800000000000004</v>
      </c>
      <c r="AF31" s="16">
        <f t="shared" si="8"/>
        <v>95.039999999999992</v>
      </c>
      <c r="AG31" s="119">
        <f t="shared" si="9"/>
        <v>45.912000000000006</v>
      </c>
      <c r="AH31" s="13" t="s">
        <v>47</v>
      </c>
    </row>
    <row r="32" spans="1:35" x14ac:dyDescent="0.2">
      <c r="A32" s="59" t="s">
        <v>11</v>
      </c>
      <c r="B32" s="12">
        <f>[28]Novembro!$J$5</f>
        <v>38.159999999999997</v>
      </c>
      <c r="C32" s="12">
        <f>[28]Novembro!$J$6</f>
        <v>15.48</v>
      </c>
      <c r="D32" s="12">
        <f>[28]Novembro!$J$7</f>
        <v>60.839999999999996</v>
      </c>
      <c r="E32" s="12">
        <f>[28]Novembro!$J$8</f>
        <v>41.4</v>
      </c>
      <c r="F32" s="12">
        <f>[28]Novembro!$J$9</f>
        <v>30.96</v>
      </c>
      <c r="G32" s="12">
        <f>[28]Novembro!$J$10</f>
        <v>30.96</v>
      </c>
      <c r="H32" s="12">
        <f>[28]Novembro!$J$11</f>
        <v>36</v>
      </c>
      <c r="I32" s="12">
        <f>[28]Novembro!$J$12</f>
        <v>43.2</v>
      </c>
      <c r="J32" s="12">
        <f>[28]Novembro!$J$13</f>
        <v>42.480000000000004</v>
      </c>
      <c r="K32" s="12">
        <f>[28]Novembro!$J$14</f>
        <v>23.759999999999998</v>
      </c>
      <c r="L32" s="12">
        <f>[28]Novembro!$J$15</f>
        <v>26.64</v>
      </c>
      <c r="M32" s="12">
        <f>[28]Novembro!$J$16</f>
        <v>28.44</v>
      </c>
      <c r="N32" s="12">
        <f>[28]Novembro!$J$17</f>
        <v>33.480000000000004</v>
      </c>
      <c r="O32" s="12">
        <f>[28]Novembro!$J$18</f>
        <v>42.12</v>
      </c>
      <c r="P32" s="12">
        <f>[28]Novembro!$J$19</f>
        <v>29.16</v>
      </c>
      <c r="Q32" s="12">
        <f>[28]Novembro!$J$20</f>
        <v>42.84</v>
      </c>
      <c r="R32" s="12">
        <f>[28]Novembro!$J$21</f>
        <v>25.56</v>
      </c>
      <c r="S32" s="12">
        <f>[28]Novembro!$J$22</f>
        <v>55.080000000000005</v>
      </c>
      <c r="T32" s="12">
        <f>[28]Novembro!$J$23</f>
        <v>29.52</v>
      </c>
      <c r="U32" s="12">
        <f>[28]Novembro!$J$24</f>
        <v>23.040000000000003</v>
      </c>
      <c r="V32" s="12">
        <f>[28]Novembro!$J$25</f>
        <v>28.08</v>
      </c>
      <c r="W32" s="12">
        <f>[28]Novembro!$J$26</f>
        <v>25.2</v>
      </c>
      <c r="X32" s="12">
        <f>[28]Novembro!$J$27</f>
        <v>57.6</v>
      </c>
      <c r="Y32" s="12">
        <f>[28]Novembro!$J$28</f>
        <v>33.480000000000004</v>
      </c>
      <c r="Z32" s="12">
        <f>[28]Novembro!$J$29</f>
        <v>22.32</v>
      </c>
      <c r="AA32" s="12">
        <f>[28]Novembro!$J$30</f>
        <v>29.52</v>
      </c>
      <c r="AB32" s="12">
        <f>[28]Novembro!$J$31</f>
        <v>30.6</v>
      </c>
      <c r="AC32" s="12">
        <f>[28]Novembro!$J$32</f>
        <v>28.8</v>
      </c>
      <c r="AD32" s="12">
        <f>[28]Novembro!$J$33</f>
        <v>24.48</v>
      </c>
      <c r="AE32" s="12">
        <f>[28]Novembro!$J$34</f>
        <v>34.92</v>
      </c>
      <c r="AF32" s="16">
        <f t="shared" si="8"/>
        <v>60.839999999999996</v>
      </c>
      <c r="AG32" s="119">
        <f t="shared" si="9"/>
        <v>33.804000000000002</v>
      </c>
    </row>
    <row r="33" spans="1:34" s="5" customFormat="1" x14ac:dyDescent="0.2">
      <c r="A33" s="59" t="s">
        <v>12</v>
      </c>
      <c r="B33" s="12">
        <f>[29]Novembro!$J$5</f>
        <v>18</v>
      </c>
      <c r="C33" s="12">
        <f>[29]Novembro!$J$6</f>
        <v>29.52</v>
      </c>
      <c r="D33" s="12">
        <f>[29]Novembro!$J$7</f>
        <v>27.720000000000002</v>
      </c>
      <c r="E33" s="12">
        <f>[29]Novembro!$J$8</f>
        <v>21.240000000000002</v>
      </c>
      <c r="F33" s="12">
        <f>[29]Novembro!$J$9</f>
        <v>23.759999999999998</v>
      </c>
      <c r="G33" s="12">
        <f>[29]Novembro!$J$10</f>
        <v>37.800000000000004</v>
      </c>
      <c r="H33" s="12">
        <f>[29]Novembro!$J$11</f>
        <v>25.92</v>
      </c>
      <c r="I33" s="12">
        <f>[29]Novembro!$J$12</f>
        <v>24.840000000000003</v>
      </c>
      <c r="J33" s="12">
        <f>[29]Novembro!$J$13</f>
        <v>19.8</v>
      </c>
      <c r="K33" s="12">
        <f>[29]Novembro!$J$14</f>
        <v>21.96</v>
      </c>
      <c r="L33" s="12">
        <f>[29]Novembro!$J$15</f>
        <v>20.16</v>
      </c>
      <c r="M33" s="12">
        <f>[29]Novembro!$J$16</f>
        <v>25.2</v>
      </c>
      <c r="N33" s="12">
        <f>[29]Novembro!$J$17</f>
        <v>29.880000000000003</v>
      </c>
      <c r="O33" s="12">
        <f>[29]Novembro!$J$18</f>
        <v>31.319999999999997</v>
      </c>
      <c r="P33" s="12">
        <f>[29]Novembro!$J$19</f>
        <v>25.56</v>
      </c>
      <c r="Q33" s="12">
        <f>[29]Novembro!$J$20</f>
        <v>51.12</v>
      </c>
      <c r="R33" s="12">
        <f>[29]Novembro!$J$21</f>
        <v>35.64</v>
      </c>
      <c r="S33" s="12">
        <f>[29]Novembro!$J$22</f>
        <v>46.800000000000004</v>
      </c>
      <c r="T33" s="12">
        <f>[29]Novembro!$J$23</f>
        <v>23.759999999999998</v>
      </c>
      <c r="U33" s="12">
        <f>[29]Novembro!$J$24</f>
        <v>14.4</v>
      </c>
      <c r="V33" s="12">
        <f>[29]Novembro!$J$25</f>
        <v>19.8</v>
      </c>
      <c r="W33" s="12">
        <f>[29]Novembro!$J$26</f>
        <v>30.6</v>
      </c>
      <c r="X33" s="12">
        <f>[29]Novembro!$J$27</f>
        <v>27</v>
      </c>
      <c r="Y33" s="12">
        <f>[29]Novembro!$J$28</f>
        <v>18</v>
      </c>
      <c r="Z33" s="12">
        <f>[29]Novembro!$J$29</f>
        <v>21.240000000000002</v>
      </c>
      <c r="AA33" s="12">
        <f>[29]Novembro!$J$30</f>
        <v>21.6</v>
      </c>
      <c r="AB33" s="12">
        <f>[29]Novembro!$J$31</f>
        <v>22.68</v>
      </c>
      <c r="AC33" s="12">
        <f>[29]Novembro!$J$32</f>
        <v>24.48</v>
      </c>
      <c r="AD33" s="12">
        <f>[29]Novembro!$J$33</f>
        <v>12.24</v>
      </c>
      <c r="AE33" s="12">
        <f>[29]Novembro!$J$34</f>
        <v>13.32</v>
      </c>
      <c r="AF33" s="16">
        <f t="shared" si="8"/>
        <v>51.12</v>
      </c>
      <c r="AG33" s="119">
        <f t="shared" si="9"/>
        <v>25.512</v>
      </c>
    </row>
    <row r="34" spans="1:34" x14ac:dyDescent="0.2">
      <c r="A34" s="59" t="s">
        <v>13</v>
      </c>
      <c r="B34" s="12">
        <f>[30]Novembro!$J$5</f>
        <v>49.32</v>
      </c>
      <c r="C34" s="12">
        <f>[30]Novembro!$J$6</f>
        <v>35.64</v>
      </c>
      <c r="D34" s="12">
        <f>[30]Novembro!$J$7</f>
        <v>37.800000000000004</v>
      </c>
      <c r="E34" s="12">
        <f>[30]Novembro!$J$8</f>
        <v>33.480000000000004</v>
      </c>
      <c r="F34" s="12">
        <f>[30]Novembro!$J$9</f>
        <v>30.240000000000002</v>
      </c>
      <c r="G34" s="12">
        <f>[30]Novembro!$J$10</f>
        <v>27</v>
      </c>
      <c r="H34" s="12">
        <f>[30]Novembro!$J$11</f>
        <v>50.76</v>
      </c>
      <c r="I34" s="12">
        <f>[30]Novembro!$J$12</f>
        <v>37.440000000000005</v>
      </c>
      <c r="J34" s="12">
        <f>[30]Novembro!$J$13</f>
        <v>24.12</v>
      </c>
      <c r="K34" s="12">
        <f>[30]Novembro!$J$14</f>
        <v>25.92</v>
      </c>
      <c r="L34" s="12">
        <f>[30]Novembro!$J$15</f>
        <v>32.4</v>
      </c>
      <c r="M34" s="12">
        <f>[30]Novembro!$J$16</f>
        <v>35.64</v>
      </c>
      <c r="N34" s="12">
        <f>[30]Novembro!$J$17</f>
        <v>35.64</v>
      </c>
      <c r="O34" s="12">
        <f>[30]Novembro!$J$18</f>
        <v>36.72</v>
      </c>
      <c r="P34" s="12">
        <f>[30]Novembro!$J$19</f>
        <v>22.68</v>
      </c>
      <c r="Q34" s="12">
        <f>[30]Novembro!$J$20</f>
        <v>34.200000000000003</v>
      </c>
      <c r="R34" s="12">
        <f>[30]Novembro!$J$21</f>
        <v>60.12</v>
      </c>
      <c r="S34" s="12">
        <f>[30]Novembro!$J$22</f>
        <v>58.680000000000007</v>
      </c>
      <c r="T34" s="12">
        <f>[30]Novembro!$J$23</f>
        <v>47.16</v>
      </c>
      <c r="U34" s="12">
        <f>[30]Novembro!$J$24</f>
        <v>24.840000000000003</v>
      </c>
      <c r="V34" s="12">
        <f>[30]Novembro!$J$25</f>
        <v>30.96</v>
      </c>
      <c r="W34" s="12">
        <f>[30]Novembro!$J$26</f>
        <v>41.4</v>
      </c>
      <c r="X34" s="12">
        <f>[30]Novembro!$J$27</f>
        <v>32.76</v>
      </c>
      <c r="Y34" s="12">
        <f>[30]Novembro!$J$28</f>
        <v>25.2</v>
      </c>
      <c r="Z34" s="12">
        <f>[30]Novembro!$J$29</f>
        <v>27.36</v>
      </c>
      <c r="AA34" s="12">
        <f>[30]Novembro!$J$30</f>
        <v>29.880000000000003</v>
      </c>
      <c r="AB34" s="12">
        <f>[30]Novembro!$J$31</f>
        <v>47.88</v>
      </c>
      <c r="AC34" s="12">
        <f>[30]Novembro!$J$32</f>
        <v>32.4</v>
      </c>
      <c r="AD34" s="12">
        <f>[30]Novembro!$J$33</f>
        <v>44.28</v>
      </c>
      <c r="AE34" s="12">
        <f>[30]Novembro!$J$34</f>
        <v>36</v>
      </c>
      <c r="AF34" s="16">
        <f t="shared" si="8"/>
        <v>60.12</v>
      </c>
      <c r="AG34" s="119">
        <f t="shared" si="9"/>
        <v>36.264000000000003</v>
      </c>
    </row>
    <row r="35" spans="1:34" x14ac:dyDescent="0.2">
      <c r="A35" s="59" t="s">
        <v>173</v>
      </c>
      <c r="B35" s="12">
        <f>[31]Novembro!$J$5</f>
        <v>61.560000000000009</v>
      </c>
      <c r="C35" s="12">
        <f>[31]Novembro!$J$6</f>
        <v>23.400000000000002</v>
      </c>
      <c r="D35" s="12">
        <f>[31]Novembro!$J$7</f>
        <v>29.880000000000003</v>
      </c>
      <c r="E35" s="12">
        <f>[31]Novembro!$J$8</f>
        <v>43.2</v>
      </c>
      <c r="F35" s="12">
        <f>[31]Novembro!$J$9</f>
        <v>27.720000000000002</v>
      </c>
      <c r="G35" s="12">
        <f>[31]Novembro!$J$10</f>
        <v>26.28</v>
      </c>
      <c r="H35" s="12">
        <f>[31]Novembro!$J$11</f>
        <v>26.64</v>
      </c>
      <c r="I35" s="12">
        <f>[31]Novembro!$J$12</f>
        <v>49.32</v>
      </c>
      <c r="J35" s="12">
        <f>[31]Novembro!$J$13</f>
        <v>33.840000000000003</v>
      </c>
      <c r="K35" s="12">
        <f>[31]Novembro!$J$14</f>
        <v>26.64</v>
      </c>
      <c r="L35" s="12">
        <f>[31]Novembro!$J$15</f>
        <v>33.119999999999997</v>
      </c>
      <c r="M35" s="12">
        <f>[31]Novembro!$J$16</f>
        <v>29.52</v>
      </c>
      <c r="N35" s="12">
        <f>[31]Novembro!$J$17</f>
        <v>34.92</v>
      </c>
      <c r="O35" s="12">
        <f>[31]Novembro!$J$18</f>
        <v>46.440000000000005</v>
      </c>
      <c r="P35" s="12">
        <f>[31]Novembro!$J$19</f>
        <v>24.840000000000003</v>
      </c>
      <c r="Q35" s="12">
        <f>[31]Novembro!$J$20</f>
        <v>36.72</v>
      </c>
      <c r="R35" s="12">
        <f>[31]Novembro!$J$21</f>
        <v>41.4</v>
      </c>
      <c r="S35" s="12">
        <f>[31]Novembro!$J$22</f>
        <v>65.160000000000011</v>
      </c>
      <c r="T35" s="12">
        <f>[31]Novembro!$J$23</f>
        <v>22.32</v>
      </c>
      <c r="U35" s="12">
        <f>[31]Novembro!$J$24</f>
        <v>28.8</v>
      </c>
      <c r="V35" s="12">
        <f>[31]Novembro!$J$25</f>
        <v>29.880000000000003</v>
      </c>
      <c r="W35" s="12">
        <f>[31]Novembro!$J$26</f>
        <v>50.04</v>
      </c>
      <c r="X35" s="128">
        <f>[31]Novembro!$J$27</f>
        <v>135.36000000000001</v>
      </c>
      <c r="Y35" s="12">
        <f>[31]Novembro!$J$28</f>
        <v>25.92</v>
      </c>
      <c r="Z35" s="12">
        <f>[31]Novembro!$J$29</f>
        <v>19.440000000000001</v>
      </c>
      <c r="AA35" s="12">
        <f>[31]Novembro!$J$30</f>
        <v>28.44</v>
      </c>
      <c r="AB35" s="12">
        <f>[31]Novembro!$J$31</f>
        <v>39.24</v>
      </c>
      <c r="AC35" s="12">
        <f>[31]Novembro!$J$32</f>
        <v>34.56</v>
      </c>
      <c r="AD35" s="12">
        <f>[31]Novembro!$J$33</f>
        <v>32.76</v>
      </c>
      <c r="AE35" s="12">
        <f>[31]Novembro!$J$34</f>
        <v>41.04</v>
      </c>
      <c r="AF35" s="16">
        <f t="shared" si="8"/>
        <v>135.36000000000001</v>
      </c>
      <c r="AG35" s="119">
        <f t="shared" si="9"/>
        <v>38.279999999999994</v>
      </c>
    </row>
    <row r="36" spans="1:34" x14ac:dyDescent="0.2">
      <c r="A36" s="59" t="s">
        <v>144</v>
      </c>
      <c r="B36" s="12">
        <f>[32]Novembro!$J$5</f>
        <v>48.24</v>
      </c>
      <c r="C36" s="12">
        <f>[32]Novembro!$J$6</f>
        <v>0</v>
      </c>
      <c r="D36" s="12">
        <f>[32]Novembro!$J$7</f>
        <v>0</v>
      </c>
      <c r="E36" s="12">
        <f>[32]Novembro!$J$8</f>
        <v>0</v>
      </c>
      <c r="F36" s="12">
        <f>[32]Novembro!$J$9</f>
        <v>0</v>
      </c>
      <c r="G36" s="12">
        <f>[32]Novembro!$J$10</f>
        <v>0</v>
      </c>
      <c r="H36" s="12">
        <f>[32]Novembro!$J$11</f>
        <v>0</v>
      </c>
      <c r="I36" s="12">
        <f>[32]Novembro!$J$12</f>
        <v>0</v>
      </c>
      <c r="J36" s="12">
        <f>[32]Novembro!$J$13</f>
        <v>0</v>
      </c>
      <c r="K36" s="12">
        <f>[32]Novembro!$J$14</f>
        <v>0</v>
      </c>
      <c r="L36" s="12">
        <f>[32]Novembro!$J$15</f>
        <v>0</v>
      </c>
      <c r="M36" s="12">
        <f>[32]Novembro!$J$16</f>
        <v>0</v>
      </c>
      <c r="N36" s="12">
        <f>[32]Novembro!$J$17</f>
        <v>0</v>
      </c>
      <c r="O36" s="12">
        <f>[32]Novembro!$J$18</f>
        <v>0</v>
      </c>
      <c r="P36" s="12">
        <f>[32]Novembro!$J$19</f>
        <v>0</v>
      </c>
      <c r="Q36" s="12">
        <f>[32]Novembro!$J$20</f>
        <v>0</v>
      </c>
      <c r="R36" s="12">
        <f>[32]Novembro!$J$21</f>
        <v>0</v>
      </c>
      <c r="S36" s="12">
        <f>[32]Novembro!$J$22</f>
        <v>0</v>
      </c>
      <c r="T36" s="12">
        <f>[32]Novembro!$J$23</f>
        <v>0</v>
      </c>
      <c r="U36" s="12">
        <f>[32]Novembro!$J$24</f>
        <v>0</v>
      </c>
      <c r="V36" s="12">
        <f>[32]Novembro!$J$25</f>
        <v>0</v>
      </c>
      <c r="W36" s="12">
        <f>[32]Novembro!$J$26</f>
        <v>0</v>
      </c>
      <c r="X36" s="12">
        <f>[32]Novembro!$J$27</f>
        <v>0</v>
      </c>
      <c r="Y36" s="12">
        <f>[32]Novembro!$J$28</f>
        <v>0</v>
      </c>
      <c r="Z36" s="12">
        <f>[32]Novembro!$J$29</f>
        <v>0</v>
      </c>
      <c r="AA36" s="12">
        <f>[32]Novembro!$J$30</f>
        <v>0</v>
      </c>
      <c r="AB36" s="12">
        <f>[32]Novembro!$J$31</f>
        <v>0</v>
      </c>
      <c r="AC36" s="12">
        <f>[32]Novembro!$J$32</f>
        <v>23.040000000000003</v>
      </c>
      <c r="AD36" s="12">
        <f>[32]Novembro!$J$33</f>
        <v>43.56</v>
      </c>
      <c r="AE36" s="12">
        <f>[32]Novembro!$J$34</f>
        <v>50.4</v>
      </c>
      <c r="AF36" s="16">
        <f t="shared" si="8"/>
        <v>50.4</v>
      </c>
      <c r="AG36" s="119">
        <f t="shared" si="9"/>
        <v>5.508</v>
      </c>
    </row>
    <row r="37" spans="1:34" x14ac:dyDescent="0.2">
      <c r="A37" s="59" t="s">
        <v>14</v>
      </c>
      <c r="B37" s="12">
        <f>[33]Novembro!$J$5</f>
        <v>68.039999999999992</v>
      </c>
      <c r="C37" s="12">
        <f>[33]Novembro!$J$6</f>
        <v>20.88</v>
      </c>
      <c r="D37" s="12">
        <f>[33]Novembro!$J$7</f>
        <v>32.4</v>
      </c>
      <c r="E37" s="12">
        <f>[33]Novembro!$J$8</f>
        <v>30.96</v>
      </c>
      <c r="F37" s="12">
        <f>[33]Novembro!$J$9</f>
        <v>28.08</v>
      </c>
      <c r="G37" s="12">
        <f>[33]Novembro!$J$10</f>
        <v>36.72</v>
      </c>
      <c r="H37" s="12">
        <f>[33]Novembro!$J$11</f>
        <v>44.64</v>
      </c>
      <c r="I37" s="12">
        <f>[33]Novembro!$J$12</f>
        <v>41.04</v>
      </c>
      <c r="J37" s="12">
        <f>[33]Novembro!$J$13</f>
        <v>49.32</v>
      </c>
      <c r="K37" s="12">
        <f>[33]Novembro!$J$14</f>
        <v>28.08</v>
      </c>
      <c r="L37" s="12">
        <f>[33]Novembro!$J$15</f>
        <v>35.64</v>
      </c>
      <c r="M37" s="12">
        <f>[33]Novembro!$J$16</f>
        <v>26.64</v>
      </c>
      <c r="N37" s="12">
        <f>[33]Novembro!$J$17</f>
        <v>32.4</v>
      </c>
      <c r="O37" s="12">
        <f>[33]Novembro!$J$18</f>
        <v>43.56</v>
      </c>
      <c r="P37" s="12">
        <f>[33]Novembro!$J$19</f>
        <v>16.2</v>
      </c>
      <c r="Q37" s="12">
        <f>[33]Novembro!$J$20</f>
        <v>45.36</v>
      </c>
      <c r="R37" s="12">
        <f>[33]Novembro!$J$21</f>
        <v>34.200000000000003</v>
      </c>
      <c r="S37" s="12">
        <f>[33]Novembro!$J$22</f>
        <v>49.32</v>
      </c>
      <c r="T37" s="12">
        <f>[33]Novembro!$J$23</f>
        <v>24.48</v>
      </c>
      <c r="U37" s="12">
        <f>[33]Novembro!$J$24</f>
        <v>23.400000000000002</v>
      </c>
      <c r="V37" s="12">
        <f>[33]Novembro!$J$25</f>
        <v>34.200000000000003</v>
      </c>
      <c r="W37" s="12">
        <f>[33]Novembro!$J$26</f>
        <v>35.28</v>
      </c>
      <c r="X37" s="12">
        <f>[33]Novembro!$J$27</f>
        <v>39.24</v>
      </c>
      <c r="Y37" s="12">
        <f>[33]Novembro!$J$28</f>
        <v>32.04</v>
      </c>
      <c r="Z37" s="12">
        <f>[33]Novembro!$J$29</f>
        <v>19.440000000000001</v>
      </c>
      <c r="AA37" s="12">
        <f>[33]Novembro!$J$30</f>
        <v>26.28</v>
      </c>
      <c r="AB37" s="12">
        <f>[33]Novembro!$J$31</f>
        <v>28.08</v>
      </c>
      <c r="AC37" s="12">
        <f>[33]Novembro!$J$32</f>
        <v>37.440000000000005</v>
      </c>
      <c r="AD37" s="12">
        <f>[33]Novembro!$J$33</f>
        <v>28.44</v>
      </c>
      <c r="AE37" s="12">
        <f>[33]Novembro!$J$34</f>
        <v>51.480000000000004</v>
      </c>
      <c r="AF37" s="16">
        <f t="shared" si="8"/>
        <v>68.039999999999992</v>
      </c>
      <c r="AG37" s="119">
        <f t="shared" si="9"/>
        <v>34.776000000000003</v>
      </c>
    </row>
    <row r="38" spans="1:34" x14ac:dyDescent="0.2">
      <c r="A38" s="59" t="s">
        <v>174</v>
      </c>
      <c r="B38" s="12">
        <f>[34]Novembro!$J$5</f>
        <v>25.56</v>
      </c>
      <c r="C38" s="12">
        <f>[34]Novembro!$J$6</f>
        <v>53.28</v>
      </c>
      <c r="D38" s="12">
        <f>[34]Novembro!$J$7</f>
        <v>37.080000000000005</v>
      </c>
      <c r="E38" s="12">
        <f>[34]Novembro!$J$8</f>
        <v>21.240000000000002</v>
      </c>
      <c r="F38" s="12">
        <f>[34]Novembro!$J$9</f>
        <v>26.28</v>
      </c>
      <c r="G38" s="12">
        <f>[34]Novembro!$J$10</f>
        <v>38.519999999999996</v>
      </c>
      <c r="H38" s="12">
        <f>[34]Novembro!$J$11</f>
        <v>38.519999999999996</v>
      </c>
      <c r="I38" s="12">
        <f>[34]Novembro!$J$12</f>
        <v>30.6</v>
      </c>
      <c r="J38" s="12">
        <f>[34]Novembro!$J$13</f>
        <v>28.44</v>
      </c>
      <c r="K38" s="12">
        <f>[34]Novembro!$J$14</f>
        <v>25.92</v>
      </c>
      <c r="L38" s="12">
        <f>[34]Novembro!$J$15</f>
        <v>27</v>
      </c>
      <c r="M38" s="12">
        <f>[34]Novembro!$J$16</f>
        <v>16.920000000000002</v>
      </c>
      <c r="N38" s="12">
        <f>[34]Novembro!$J$17</f>
        <v>39.96</v>
      </c>
      <c r="O38" s="12">
        <f>[34]Novembro!$J$18</f>
        <v>58.680000000000007</v>
      </c>
      <c r="P38" s="12">
        <f>[34]Novembro!$J$19</f>
        <v>30.96</v>
      </c>
      <c r="Q38" s="12">
        <f>[34]Novembro!$J$20</f>
        <v>30.6</v>
      </c>
      <c r="R38" s="12">
        <f>[34]Novembro!$J$21</f>
        <v>40.32</v>
      </c>
      <c r="S38" s="12">
        <f>[34]Novembro!$J$22</f>
        <v>39.6</v>
      </c>
      <c r="T38" s="12">
        <f>[34]Novembro!$J$23</f>
        <v>36</v>
      </c>
      <c r="U38" s="12">
        <f>[34]Novembro!$J$24</f>
        <v>40.680000000000007</v>
      </c>
      <c r="V38" s="12">
        <f>[34]Novembro!$J$25</f>
        <v>33.480000000000004</v>
      </c>
      <c r="W38" s="12">
        <f>[34]Novembro!$J$26</f>
        <v>52.56</v>
      </c>
      <c r="X38" s="12">
        <f>[34]Novembro!$J$27</f>
        <v>53.28</v>
      </c>
      <c r="Y38" s="12">
        <f>[34]Novembro!$J$28</f>
        <v>23.400000000000002</v>
      </c>
      <c r="Z38" s="12">
        <f>[34]Novembro!$J$29</f>
        <v>19.440000000000001</v>
      </c>
      <c r="AA38" s="12">
        <f>[34]Novembro!$J$30</f>
        <v>27.36</v>
      </c>
      <c r="AB38" s="12">
        <f>[34]Novembro!$J$31</f>
        <v>27.720000000000002</v>
      </c>
      <c r="AC38" s="12">
        <f>[34]Novembro!$J$32</f>
        <v>33.119999999999997</v>
      </c>
      <c r="AD38" s="12">
        <f>[34]Novembro!$J$33</f>
        <v>42.480000000000004</v>
      </c>
      <c r="AE38" s="12">
        <f>[34]Novembro!$J$34</f>
        <v>29.880000000000003</v>
      </c>
      <c r="AF38" s="16">
        <f t="shared" si="8"/>
        <v>58.680000000000007</v>
      </c>
      <c r="AG38" s="119">
        <f t="shared" si="9"/>
        <v>34.296000000000006</v>
      </c>
    </row>
    <row r="39" spans="1:34" x14ac:dyDescent="0.2">
      <c r="A39" s="59" t="s">
        <v>15</v>
      </c>
      <c r="B39" s="12">
        <f>[35]Novembro!$J$5</f>
        <v>44.64</v>
      </c>
      <c r="C39" s="12">
        <f>[35]Novembro!$J$6</f>
        <v>37.080000000000005</v>
      </c>
      <c r="D39" s="12">
        <f>[35]Novembro!$J$7</f>
        <v>37.440000000000005</v>
      </c>
      <c r="E39" s="12">
        <f>[35]Novembro!$J$8</f>
        <v>55.440000000000005</v>
      </c>
      <c r="F39" s="12">
        <f>[35]Novembro!$J$9</f>
        <v>38.519999999999996</v>
      </c>
      <c r="G39" s="12">
        <f>[35]Novembro!$J$10</f>
        <v>38.880000000000003</v>
      </c>
      <c r="H39" s="12">
        <f>[35]Novembro!$J$11</f>
        <v>35.28</v>
      </c>
      <c r="I39" s="12">
        <f>[35]Novembro!$J$12</f>
        <v>47.88</v>
      </c>
      <c r="J39" s="12">
        <f>[35]Novembro!$J$13</f>
        <v>54.36</v>
      </c>
      <c r="K39" s="12">
        <f>[35]Novembro!$J$14</f>
        <v>44.64</v>
      </c>
      <c r="L39" s="12">
        <f>[35]Novembro!$J$15</f>
        <v>37.080000000000005</v>
      </c>
      <c r="M39" s="12">
        <f>[35]Novembro!$J$16</f>
        <v>35.28</v>
      </c>
      <c r="N39" s="12">
        <f>[35]Novembro!$J$17</f>
        <v>37.440000000000005</v>
      </c>
      <c r="O39" s="12">
        <f>[35]Novembro!$J$18</f>
        <v>48.24</v>
      </c>
      <c r="P39" s="12">
        <f>[35]Novembro!$J$19</f>
        <v>19.079999999999998</v>
      </c>
      <c r="Q39" s="12">
        <f>[35]Novembro!$J$20</f>
        <v>31.680000000000003</v>
      </c>
      <c r="R39" s="12">
        <f>[35]Novembro!$J$21</f>
        <v>42.480000000000004</v>
      </c>
      <c r="S39" s="12">
        <f>[35]Novembro!$J$22</f>
        <v>63</v>
      </c>
      <c r="T39" s="12">
        <f>[35]Novembro!$J$23</f>
        <v>32.76</v>
      </c>
      <c r="U39" s="12">
        <f>[35]Novembro!$J$24</f>
        <v>39.6</v>
      </c>
      <c r="V39" s="12">
        <f>[35]Novembro!$J$25</f>
        <v>35.28</v>
      </c>
      <c r="W39" s="12">
        <f>[35]Novembro!$J$26</f>
        <v>38.519999999999996</v>
      </c>
      <c r="X39" s="12">
        <f>[35]Novembro!$J$27</f>
        <v>65.160000000000011</v>
      </c>
      <c r="Y39" s="12">
        <f>[35]Novembro!$J$28</f>
        <v>37.440000000000005</v>
      </c>
      <c r="Z39" s="12">
        <f>[35]Novembro!$J$29</f>
        <v>28.44</v>
      </c>
      <c r="AA39" s="12">
        <f>[35]Novembro!$J$30</f>
        <v>32.76</v>
      </c>
      <c r="AB39" s="12">
        <f>[35]Novembro!$J$31</f>
        <v>43.2</v>
      </c>
      <c r="AC39" s="12">
        <f>[35]Novembro!$J$32</f>
        <v>32.76</v>
      </c>
      <c r="AD39" s="12">
        <f>[35]Novembro!$J$33</f>
        <v>26.28</v>
      </c>
      <c r="AE39" s="12">
        <f>[35]Novembro!$J$34</f>
        <v>27.720000000000002</v>
      </c>
      <c r="AF39" s="16">
        <f t="shared" si="8"/>
        <v>65.160000000000011</v>
      </c>
      <c r="AG39" s="119">
        <f t="shared" si="9"/>
        <v>39.612000000000002</v>
      </c>
      <c r="AH39" s="13" t="s">
        <v>47</v>
      </c>
    </row>
    <row r="40" spans="1:34" x14ac:dyDescent="0.2">
      <c r="A40" s="59" t="s">
        <v>16</v>
      </c>
      <c r="B40" s="12">
        <f>[36]Novembro!$J$5</f>
        <v>32.4</v>
      </c>
      <c r="C40" s="12">
        <f>[36]Novembro!$J$6</f>
        <v>26.28</v>
      </c>
      <c r="D40" s="12">
        <f>[36]Novembro!$J$7</f>
        <v>34.92</v>
      </c>
      <c r="E40" s="12">
        <f>[36]Novembro!$J$8</f>
        <v>67.319999999999993</v>
      </c>
      <c r="F40" s="12">
        <f>[36]Novembro!$J$9</f>
        <v>20.52</v>
      </c>
      <c r="G40" s="12">
        <f>[36]Novembro!$J$10</f>
        <v>49.32</v>
      </c>
      <c r="H40" s="12">
        <f>[36]Novembro!$J$11</f>
        <v>28.08</v>
      </c>
      <c r="I40" s="12">
        <f>[36]Novembro!$J$12</f>
        <v>34.92</v>
      </c>
      <c r="J40" s="12">
        <f>[36]Novembro!$J$13</f>
        <v>27</v>
      </c>
      <c r="K40" s="12">
        <f>[36]Novembro!$J$14</f>
        <v>23.040000000000003</v>
      </c>
      <c r="L40" s="12">
        <f>[36]Novembro!$J$15</f>
        <v>31.680000000000003</v>
      </c>
      <c r="M40" s="12">
        <f>[36]Novembro!$J$16</f>
        <v>33.119999999999997</v>
      </c>
      <c r="N40" s="12">
        <f>[36]Novembro!$J$17</f>
        <v>33.119999999999997</v>
      </c>
      <c r="O40" s="12">
        <f>[36]Novembro!$J$18</f>
        <v>31.680000000000003</v>
      </c>
      <c r="P40" s="12">
        <f>[36]Novembro!$J$19</f>
        <v>29.52</v>
      </c>
      <c r="Q40" s="12">
        <f>[36]Novembro!$J$20</f>
        <v>14.76</v>
      </c>
      <c r="R40" s="12">
        <f>[36]Novembro!$J$21</f>
        <v>42.480000000000004</v>
      </c>
      <c r="S40" s="12">
        <f>[36]Novembro!$J$22</f>
        <v>66.239999999999995</v>
      </c>
      <c r="T40" s="12">
        <f>[36]Novembro!$J$23</f>
        <v>27</v>
      </c>
      <c r="U40" s="12">
        <f>[36]Novembro!$J$24</f>
        <v>28.08</v>
      </c>
      <c r="V40" s="12">
        <f>[36]Novembro!$J$25</f>
        <v>20.88</v>
      </c>
      <c r="W40" s="12">
        <f>[36]Novembro!$J$26</f>
        <v>30.96</v>
      </c>
      <c r="X40" s="12">
        <f>[36]Novembro!$J$27</f>
        <v>83.88000000000001</v>
      </c>
      <c r="Y40" s="12">
        <f>[36]Novembro!$J$28</f>
        <v>32.04</v>
      </c>
      <c r="Z40" s="12">
        <f>[36]Novembro!$J$29</f>
        <v>39.24</v>
      </c>
      <c r="AA40" s="12">
        <f>[36]Novembro!$J$30</f>
        <v>26.28</v>
      </c>
      <c r="AB40" s="12">
        <f>[36]Novembro!$J$31</f>
        <v>30.96</v>
      </c>
      <c r="AC40" s="12">
        <f>[36]Novembro!$J$32</f>
        <v>35.64</v>
      </c>
      <c r="AD40" s="12">
        <f>[36]Novembro!$J$33</f>
        <v>24.48</v>
      </c>
      <c r="AE40" s="12">
        <f>[36]Novembro!$J$34</f>
        <v>19.8</v>
      </c>
      <c r="AF40" s="16">
        <f t="shared" si="8"/>
        <v>83.88000000000001</v>
      </c>
      <c r="AG40" s="119">
        <f t="shared" si="9"/>
        <v>34.188000000000002</v>
      </c>
    </row>
    <row r="41" spans="1:34" x14ac:dyDescent="0.2">
      <c r="A41" s="59" t="s">
        <v>175</v>
      </c>
      <c r="B41" s="12">
        <f>[37]Novembro!$J$5</f>
        <v>55.080000000000005</v>
      </c>
      <c r="C41" s="12">
        <f>[37]Novembro!$J$6</f>
        <v>21.96</v>
      </c>
      <c r="D41" s="12">
        <f>[37]Novembro!$J$7</f>
        <v>39.6</v>
      </c>
      <c r="E41" s="12">
        <f>[37]Novembro!$J$8</f>
        <v>30.240000000000002</v>
      </c>
      <c r="F41" s="12">
        <f>[37]Novembro!$J$9</f>
        <v>27.36</v>
      </c>
      <c r="G41" s="12">
        <f>[37]Novembro!$J$10</f>
        <v>27</v>
      </c>
      <c r="H41" s="12">
        <f>[37]Novembro!$J$11</f>
        <v>48.6</v>
      </c>
      <c r="I41" s="12">
        <f>[37]Novembro!$J$12</f>
        <v>38.519999999999996</v>
      </c>
      <c r="J41" s="12">
        <f>[37]Novembro!$J$13</f>
        <v>45.72</v>
      </c>
      <c r="K41" s="12">
        <f>[37]Novembro!$J$14</f>
        <v>21.6</v>
      </c>
      <c r="L41" s="12">
        <f>[37]Novembro!$J$15</f>
        <v>55.800000000000004</v>
      </c>
      <c r="M41" s="12">
        <f>[37]Novembro!$J$16</f>
        <v>33.119999999999997</v>
      </c>
      <c r="N41" s="12">
        <f>[37]Novembro!$J$17</f>
        <v>41.04</v>
      </c>
      <c r="O41" s="12">
        <f>[37]Novembro!$J$18</f>
        <v>49.680000000000007</v>
      </c>
      <c r="P41" s="12">
        <f>[37]Novembro!$J$19</f>
        <v>39.6</v>
      </c>
      <c r="Q41" s="12">
        <f>[37]Novembro!$J$20</f>
        <v>48.96</v>
      </c>
      <c r="R41" s="12">
        <f>[37]Novembro!$J$21</f>
        <v>37.080000000000005</v>
      </c>
      <c r="S41" s="12">
        <f>[37]Novembro!$J$22</f>
        <v>61.560000000000009</v>
      </c>
      <c r="T41" s="12">
        <f>[37]Novembro!$J$23</f>
        <v>27.720000000000002</v>
      </c>
      <c r="U41" s="12">
        <f>[37]Novembro!$J$24</f>
        <v>23.040000000000003</v>
      </c>
      <c r="V41" s="12">
        <f>[37]Novembro!$J$25</f>
        <v>28.08</v>
      </c>
      <c r="W41" s="12">
        <f>[37]Novembro!$J$26</f>
        <v>45</v>
      </c>
      <c r="X41" s="12">
        <f>[37]Novembro!$J$27</f>
        <v>40.680000000000007</v>
      </c>
      <c r="Y41" s="12">
        <f>[37]Novembro!$J$28</f>
        <v>39.6</v>
      </c>
      <c r="Z41" s="12">
        <f>[37]Novembro!$J$29</f>
        <v>22.68</v>
      </c>
      <c r="AA41" s="12">
        <f>[37]Novembro!$J$30</f>
        <v>29.880000000000003</v>
      </c>
      <c r="AB41" s="12">
        <f>[37]Novembro!$J$31</f>
        <v>32.04</v>
      </c>
      <c r="AC41" s="12">
        <f>[37]Novembro!$J$32</f>
        <v>42.480000000000004</v>
      </c>
      <c r="AD41" s="12">
        <f>[37]Novembro!$J$33</f>
        <v>47.519999999999996</v>
      </c>
      <c r="AE41" s="12">
        <f>[37]Novembro!$J$34</f>
        <v>30.6</v>
      </c>
      <c r="AF41" s="16">
        <f t="shared" si="8"/>
        <v>61.560000000000009</v>
      </c>
      <c r="AG41" s="119">
        <f t="shared" si="9"/>
        <v>37.728000000000002</v>
      </c>
    </row>
    <row r="42" spans="1:34" x14ac:dyDescent="0.2">
      <c r="A42" s="59" t="s">
        <v>17</v>
      </c>
      <c r="B42" s="12">
        <f>[38]Novembro!$J$5</f>
        <v>44.64</v>
      </c>
      <c r="C42" s="12">
        <f>[38]Novembro!$J$6</f>
        <v>24.12</v>
      </c>
      <c r="D42" s="12">
        <f>[38]Novembro!$J$7</f>
        <v>33.840000000000003</v>
      </c>
      <c r="E42" s="12">
        <f>[38]Novembro!$J$8</f>
        <v>50.04</v>
      </c>
      <c r="F42" s="12">
        <f>[38]Novembro!$J$9</f>
        <v>28.8</v>
      </c>
      <c r="G42" s="12">
        <f>[38]Novembro!$J$10</f>
        <v>24.840000000000003</v>
      </c>
      <c r="H42" s="12">
        <f>[38]Novembro!$J$11</f>
        <v>32.4</v>
      </c>
      <c r="I42" s="12">
        <f>[38]Novembro!$J$12</f>
        <v>44.28</v>
      </c>
      <c r="J42" s="12">
        <f>[38]Novembro!$J$13</f>
        <v>35.64</v>
      </c>
      <c r="K42" s="12">
        <f>[38]Novembro!$J$14</f>
        <v>20.16</v>
      </c>
      <c r="L42" s="12">
        <f>[38]Novembro!$J$15</f>
        <v>33.840000000000003</v>
      </c>
      <c r="M42" s="12">
        <f>[38]Novembro!$J$16</f>
        <v>31.319999999999997</v>
      </c>
      <c r="N42" s="12">
        <f>[38]Novembro!$J$17</f>
        <v>37.440000000000005</v>
      </c>
      <c r="O42" s="12">
        <f>[38]Novembro!$J$18</f>
        <v>49.680000000000007</v>
      </c>
      <c r="P42" s="12">
        <f>[38]Novembro!$J$19</f>
        <v>30.6</v>
      </c>
      <c r="Q42" s="12">
        <f>[38]Novembro!$J$20</f>
        <v>34.200000000000003</v>
      </c>
      <c r="R42" s="12">
        <f>[38]Novembro!$J$21</f>
        <v>46.080000000000005</v>
      </c>
      <c r="S42" s="12">
        <f>[38]Novembro!$J$22</f>
        <v>68.760000000000005</v>
      </c>
      <c r="T42" s="12">
        <f>[38]Novembro!$J$23</f>
        <v>27.36</v>
      </c>
      <c r="U42" s="12">
        <f>[38]Novembro!$J$24</f>
        <v>23.400000000000002</v>
      </c>
      <c r="V42" s="12">
        <f>[38]Novembro!$J$25</f>
        <v>28.08</v>
      </c>
      <c r="W42" s="12">
        <f>[38]Novembro!$J$26</f>
        <v>43.2</v>
      </c>
      <c r="X42" s="12">
        <f>[38]Novembro!$J$27</f>
        <v>41.04</v>
      </c>
      <c r="Y42" s="12">
        <f>[38]Novembro!$J$28</f>
        <v>30.96</v>
      </c>
      <c r="Z42" s="12">
        <f>[38]Novembro!$J$29</f>
        <v>20.52</v>
      </c>
      <c r="AA42" s="12">
        <f>[38]Novembro!$J$30</f>
        <v>25.56</v>
      </c>
      <c r="AB42" s="12">
        <f>[38]Novembro!$J$31</f>
        <v>37.800000000000004</v>
      </c>
      <c r="AC42" s="12">
        <f>[38]Novembro!$J$32</f>
        <v>64.44</v>
      </c>
      <c r="AD42" s="12">
        <f>[38]Novembro!$J$33</f>
        <v>45</v>
      </c>
      <c r="AE42" s="12">
        <f>[38]Novembro!$J$34</f>
        <v>42.84</v>
      </c>
      <c r="AF42" s="16">
        <f>MAX(B42:AE42)</f>
        <v>68.760000000000005</v>
      </c>
      <c r="AG42" s="119">
        <f t="shared" si="9"/>
        <v>36.695999999999998</v>
      </c>
    </row>
    <row r="43" spans="1:34" x14ac:dyDescent="0.2">
      <c r="A43" s="59" t="s">
        <v>157</v>
      </c>
      <c r="B43" s="12">
        <f>[39]Novembro!$J$5</f>
        <v>61.2</v>
      </c>
      <c r="C43" s="12">
        <f>[39]Novembro!$J$6</f>
        <v>26.64</v>
      </c>
      <c r="D43" s="12">
        <f>[39]Novembro!$J$7</f>
        <v>36</v>
      </c>
      <c r="E43" s="12">
        <f>[39]Novembro!$J$8</f>
        <v>57.960000000000008</v>
      </c>
      <c r="F43" s="12">
        <f>[39]Novembro!$J$9</f>
        <v>47.88</v>
      </c>
      <c r="G43" s="12">
        <f>[39]Novembro!$J$10</f>
        <v>33.840000000000003</v>
      </c>
      <c r="H43" s="12">
        <f>[39]Novembro!$J$11</f>
        <v>34.200000000000003</v>
      </c>
      <c r="I43" s="12">
        <f>[39]Novembro!$J$12</f>
        <v>55.080000000000005</v>
      </c>
      <c r="J43" s="12">
        <f>[39]Novembro!$J$13</f>
        <v>42.12</v>
      </c>
      <c r="K43" s="12">
        <f>[39]Novembro!$J$14</f>
        <v>34.56</v>
      </c>
      <c r="L43" s="12">
        <f>[39]Novembro!$J$15</f>
        <v>24.840000000000003</v>
      </c>
      <c r="M43" s="12">
        <f>[39]Novembro!$J$16</f>
        <v>32.4</v>
      </c>
      <c r="N43" s="12">
        <f>[39]Novembro!$J$17</f>
        <v>31.319999999999997</v>
      </c>
      <c r="O43" s="12">
        <f>[39]Novembro!$J$18</f>
        <v>55.080000000000005</v>
      </c>
      <c r="P43" s="12">
        <f>[39]Novembro!$J$19</f>
        <v>20.88</v>
      </c>
      <c r="Q43" s="12">
        <f>[39]Novembro!$J$20</f>
        <v>74.160000000000011</v>
      </c>
      <c r="R43" s="12">
        <f>[39]Novembro!$J$21</f>
        <v>45.72</v>
      </c>
      <c r="S43" s="12">
        <f>[39]Novembro!$J$22</f>
        <v>47.88</v>
      </c>
      <c r="T43" s="12">
        <f>[39]Novembro!$J$23</f>
        <v>39.6</v>
      </c>
      <c r="U43" s="12">
        <f>[39]Novembro!$J$24</f>
        <v>36.72</v>
      </c>
      <c r="V43" s="12">
        <f>[39]Novembro!$J$25</f>
        <v>35.28</v>
      </c>
      <c r="W43" s="12">
        <f>[39]Novembro!$J$26</f>
        <v>30.240000000000002</v>
      </c>
      <c r="X43" s="12">
        <f>[39]Novembro!$J$27</f>
        <v>43.56</v>
      </c>
      <c r="Y43" s="12">
        <f>[39]Novembro!$J$28</f>
        <v>29.52</v>
      </c>
      <c r="Z43" s="12">
        <f>[39]Novembro!$J$29</f>
        <v>19.079999999999998</v>
      </c>
      <c r="AA43" s="12">
        <f>[39]Novembro!$J$30</f>
        <v>36.36</v>
      </c>
      <c r="AB43" s="12">
        <f>[39]Novembro!$J$31</f>
        <v>41.76</v>
      </c>
      <c r="AC43" s="12">
        <f>[39]Novembro!$J$32</f>
        <v>37.800000000000004</v>
      </c>
      <c r="AD43" s="12">
        <f>[39]Novembro!$J$33</f>
        <v>32.4</v>
      </c>
      <c r="AE43" s="12">
        <f>[39]Novembro!$J$34</f>
        <v>26.28</v>
      </c>
      <c r="AF43" s="16">
        <f t="shared" si="8"/>
        <v>74.160000000000011</v>
      </c>
      <c r="AG43" s="119">
        <f t="shared" si="9"/>
        <v>39.012000000000008</v>
      </c>
    </row>
    <row r="44" spans="1:34" x14ac:dyDescent="0.2">
      <c r="A44" s="59" t="s">
        <v>18</v>
      </c>
      <c r="B44" s="12" t="str">
        <f>[40]Novembro!$J$5</f>
        <v>*</v>
      </c>
      <c r="C44" s="12" t="str">
        <f>[40]Novembro!$J$6</f>
        <v>*</v>
      </c>
      <c r="D44" s="12" t="str">
        <f>[40]Novembro!$J$7</f>
        <v>*</v>
      </c>
      <c r="E44" s="12" t="str">
        <f>[40]Novembro!$J$8</f>
        <v>*</v>
      </c>
      <c r="F44" s="12" t="str">
        <f>[40]Novembro!$J$9</f>
        <v>*</v>
      </c>
      <c r="G44" s="12">
        <f>[40]Novembro!$J$10</f>
        <v>23.759999999999998</v>
      </c>
      <c r="H44" s="12" t="str">
        <f>[40]Novembro!$J$11</f>
        <v>*</v>
      </c>
      <c r="I44" s="12" t="str">
        <f>[40]Novembro!$J$12</f>
        <v>*</v>
      </c>
      <c r="J44" s="12" t="str">
        <f>[40]Novembro!$J$13</f>
        <v>*</v>
      </c>
      <c r="K44" s="12">
        <f>[40]Novembro!$J$14</f>
        <v>32.76</v>
      </c>
      <c r="L44" s="12">
        <f>[40]Novembro!$J$15</f>
        <v>30.240000000000002</v>
      </c>
      <c r="M44" s="12">
        <f>[40]Novembro!$J$16</f>
        <v>25.92</v>
      </c>
      <c r="N44" s="12">
        <f>[40]Novembro!$J$17</f>
        <v>28.44</v>
      </c>
      <c r="O44" s="12">
        <f>[40]Novembro!$J$18</f>
        <v>50.76</v>
      </c>
      <c r="P44" s="12">
        <f>[40]Novembro!$J$19</f>
        <v>30.240000000000002</v>
      </c>
      <c r="Q44" s="12" t="str">
        <f>[40]Novembro!$J$20</f>
        <v>*</v>
      </c>
      <c r="R44" s="12" t="str">
        <f>[40]Novembro!$J$21</f>
        <v>*</v>
      </c>
      <c r="S44" s="12" t="str">
        <f>[40]Novembro!$J$22</f>
        <v>*</v>
      </c>
      <c r="T44" s="12" t="str">
        <f>[40]Novembro!$J$23</f>
        <v>*</v>
      </c>
      <c r="U44" s="12" t="str">
        <f>[40]Novembro!$J$24</f>
        <v>*</v>
      </c>
      <c r="V44" s="12">
        <f>[40]Novembro!$J$25</f>
        <v>61.560000000000009</v>
      </c>
      <c r="W44" s="12">
        <f>[40]Novembro!$J$26</f>
        <v>47.519999999999996</v>
      </c>
      <c r="X44" s="12">
        <f>[40]Novembro!$J$27</f>
        <v>50.4</v>
      </c>
      <c r="Y44" s="12">
        <f>[40]Novembro!$J$28</f>
        <v>39.24</v>
      </c>
      <c r="Z44" s="12">
        <f>[40]Novembro!$J$29</f>
        <v>21.6</v>
      </c>
      <c r="AA44" s="12">
        <f>[40]Novembro!$J$30</f>
        <v>26.64</v>
      </c>
      <c r="AB44" s="12">
        <f>[40]Novembro!$J$31</f>
        <v>35.64</v>
      </c>
      <c r="AC44" s="12">
        <f>[40]Novembro!$J$32</f>
        <v>36.72</v>
      </c>
      <c r="AD44" s="12">
        <f>[40]Novembro!$J$33</f>
        <v>29.880000000000003</v>
      </c>
      <c r="AE44" s="12">
        <f>[40]Novembro!$J$34</f>
        <v>37.800000000000004</v>
      </c>
      <c r="AF44" s="16">
        <f>MAX(B44:AE44)</f>
        <v>61.560000000000009</v>
      </c>
      <c r="AG44" s="116">
        <f t="shared" ref="AG44:AG49" si="11">AVERAGE(B44:AE44)</f>
        <v>35.830588235294108</v>
      </c>
    </row>
    <row r="45" spans="1:34" x14ac:dyDescent="0.2">
      <c r="A45" s="59" t="s">
        <v>162</v>
      </c>
      <c r="B45" s="12">
        <f>[41]Novembro!$J$5</f>
        <v>51.12</v>
      </c>
      <c r="C45" s="12">
        <f>[41]Novembro!$J$6</f>
        <v>26.64</v>
      </c>
      <c r="D45" s="12">
        <f>[41]Novembro!$J$7</f>
        <v>35.28</v>
      </c>
      <c r="E45" s="12">
        <f>[41]Novembro!$J$8</f>
        <v>50.4</v>
      </c>
      <c r="F45" s="12">
        <f>[41]Novembro!$J$9</f>
        <v>29.16</v>
      </c>
      <c r="G45" s="12">
        <f>[41]Novembro!$J$10</f>
        <v>44.64</v>
      </c>
      <c r="H45" s="12">
        <f>[41]Novembro!$J$11</f>
        <v>43.56</v>
      </c>
      <c r="I45" s="12">
        <f>[41]Novembro!$J$12</f>
        <v>48.96</v>
      </c>
      <c r="J45" s="12">
        <f>[41]Novembro!$J$13</f>
        <v>51.480000000000004</v>
      </c>
      <c r="K45" s="12">
        <f>[41]Novembro!$J$14</f>
        <v>31.680000000000003</v>
      </c>
      <c r="L45" s="12">
        <f>[41]Novembro!$J$15</f>
        <v>18.36</v>
      </c>
      <c r="M45" s="12">
        <f>[41]Novembro!$J$16</f>
        <v>22.32</v>
      </c>
      <c r="N45" s="12">
        <f>[41]Novembro!$J$17</f>
        <v>30.96</v>
      </c>
      <c r="O45" s="12">
        <f>[41]Novembro!$J$18</f>
        <v>44.64</v>
      </c>
      <c r="P45" s="12">
        <f>[41]Novembro!$J$19</f>
        <v>16.920000000000002</v>
      </c>
      <c r="Q45" s="12">
        <f>[41]Novembro!$J$20</f>
        <v>38.159999999999997</v>
      </c>
      <c r="R45" s="12">
        <f>[41]Novembro!$J$21</f>
        <v>50.04</v>
      </c>
      <c r="S45" s="12">
        <f>[41]Novembro!$J$22</f>
        <v>37.080000000000005</v>
      </c>
      <c r="T45" s="12">
        <f>[41]Novembro!$J$23</f>
        <v>34.200000000000003</v>
      </c>
      <c r="U45" s="12">
        <f>[41]Novembro!$J$24</f>
        <v>27.720000000000002</v>
      </c>
      <c r="V45" s="12">
        <f>[41]Novembro!$J$25</f>
        <v>31.680000000000003</v>
      </c>
      <c r="W45" s="12">
        <f>[41]Novembro!$J$26</f>
        <v>34.92</v>
      </c>
      <c r="X45" s="12">
        <f>[41]Novembro!$J$27</f>
        <v>46.080000000000005</v>
      </c>
      <c r="Y45" s="12">
        <f>[41]Novembro!$J$28</f>
        <v>38.159999999999997</v>
      </c>
      <c r="Z45" s="12">
        <f>[41]Novembro!$J$29</f>
        <v>21.240000000000002</v>
      </c>
      <c r="AA45" s="12">
        <f>[41]Novembro!$J$30</f>
        <v>27</v>
      </c>
      <c r="AB45" s="12">
        <f>[41]Novembro!$J$31</f>
        <v>32.04</v>
      </c>
      <c r="AC45" s="12">
        <f>[41]Novembro!$J$32</f>
        <v>42.480000000000004</v>
      </c>
      <c r="AD45" s="12">
        <f>[41]Novembro!$J$33</f>
        <v>33.480000000000004</v>
      </c>
      <c r="AE45" s="12">
        <f>[41]Novembro!$J$34</f>
        <v>59.760000000000005</v>
      </c>
      <c r="AF45" s="16">
        <f t="shared" ref="AF45:AF48" si="12">MAX(B45:AE45)</f>
        <v>59.760000000000005</v>
      </c>
      <c r="AG45" s="119">
        <f t="shared" si="11"/>
        <v>36.671999999999997</v>
      </c>
    </row>
    <row r="46" spans="1:34" x14ac:dyDescent="0.2">
      <c r="A46" s="59" t="s">
        <v>19</v>
      </c>
      <c r="B46" s="12">
        <f>[42]Novembro!$J$5</f>
        <v>46.800000000000004</v>
      </c>
      <c r="C46" s="12">
        <f>[42]Novembro!$J$6</f>
        <v>36.36</v>
      </c>
      <c r="D46" s="12">
        <f>[42]Novembro!$J$7</f>
        <v>59.04</v>
      </c>
      <c r="E46" s="12">
        <f>[42]Novembro!$J$8</f>
        <v>40.680000000000007</v>
      </c>
      <c r="F46" s="12">
        <f>[42]Novembro!$J$9</f>
        <v>41.4</v>
      </c>
      <c r="G46" s="12">
        <f>[42]Novembro!$J$10</f>
        <v>29.52</v>
      </c>
      <c r="H46" s="12">
        <f>[42]Novembro!$J$11</f>
        <v>30.96</v>
      </c>
      <c r="I46" s="12">
        <f>[42]Novembro!$J$12</f>
        <v>43.56</v>
      </c>
      <c r="J46" s="12">
        <f>[42]Novembro!$J$13</f>
        <v>42.480000000000004</v>
      </c>
      <c r="K46" s="12">
        <f>[42]Novembro!$J$14</f>
        <v>40.680000000000007</v>
      </c>
      <c r="L46" s="12">
        <f>[42]Novembro!$J$15</f>
        <v>30.240000000000002</v>
      </c>
      <c r="M46" s="12">
        <f>[42]Novembro!$J$16</f>
        <v>41.76</v>
      </c>
      <c r="N46" s="12">
        <f>[42]Novembro!$J$17</f>
        <v>37.440000000000005</v>
      </c>
      <c r="O46" s="12">
        <f>[42]Novembro!$J$18</f>
        <v>33.119999999999997</v>
      </c>
      <c r="P46" s="12">
        <f>[42]Novembro!$J$19</f>
        <v>24.48</v>
      </c>
      <c r="Q46" s="12">
        <f>[42]Novembro!$J$20</f>
        <v>25.92</v>
      </c>
      <c r="R46" s="12">
        <f>[42]Novembro!$J$21</f>
        <v>43.92</v>
      </c>
      <c r="S46" s="12">
        <f>[42]Novembro!$J$22</f>
        <v>61.92</v>
      </c>
      <c r="T46" s="12">
        <f>[42]Novembro!$J$23</f>
        <v>29.16</v>
      </c>
      <c r="U46" s="12">
        <f>[42]Novembro!$J$24</f>
        <v>30.240000000000002</v>
      </c>
      <c r="V46" s="12">
        <f>[42]Novembro!$J$25</f>
        <v>39.6</v>
      </c>
      <c r="W46" s="12">
        <f>[42]Novembro!$J$26</f>
        <v>35.64</v>
      </c>
      <c r="X46" s="12">
        <f>[42]Novembro!$J$27</f>
        <v>59.04</v>
      </c>
      <c r="Y46" s="12">
        <f>[42]Novembro!$J$28</f>
        <v>36.36</v>
      </c>
      <c r="Z46" s="12">
        <f>[42]Novembro!$J$29</f>
        <v>28.44</v>
      </c>
      <c r="AA46" s="12">
        <f>[42]Novembro!$J$30</f>
        <v>34.92</v>
      </c>
      <c r="AB46" s="12">
        <f>[42]Novembro!$J$31</f>
        <v>43.56</v>
      </c>
      <c r="AC46" s="12">
        <f>[42]Novembro!$J$32</f>
        <v>28.44</v>
      </c>
      <c r="AD46" s="12">
        <f>[42]Novembro!$J$33</f>
        <v>27.720000000000002</v>
      </c>
      <c r="AE46" s="12">
        <f>[42]Novembro!$J$34</f>
        <v>29.52</v>
      </c>
      <c r="AF46" s="16">
        <f t="shared" si="12"/>
        <v>61.92</v>
      </c>
      <c r="AG46" s="119">
        <f t="shared" si="11"/>
        <v>37.764000000000003</v>
      </c>
      <c r="AH46" s="13" t="s">
        <v>47</v>
      </c>
    </row>
    <row r="47" spans="1:34" x14ac:dyDescent="0.2">
      <c r="A47" s="59" t="s">
        <v>31</v>
      </c>
      <c r="B47" s="12">
        <f>[43]Novembro!$J$5</f>
        <v>62.28</v>
      </c>
      <c r="C47" s="12">
        <f>[43]Novembro!$J$6</f>
        <v>21.96</v>
      </c>
      <c r="D47" s="12">
        <f>[43]Novembro!$J$7</f>
        <v>34.92</v>
      </c>
      <c r="E47" s="12">
        <f>[43]Novembro!$J$8</f>
        <v>43.2</v>
      </c>
      <c r="F47" s="12">
        <f>[43]Novembro!$J$9</f>
        <v>31.680000000000003</v>
      </c>
      <c r="G47" s="12">
        <f>[43]Novembro!$J$10</f>
        <v>26.64</v>
      </c>
      <c r="H47" s="12">
        <f>[43]Novembro!$J$11</f>
        <v>32.04</v>
      </c>
      <c r="I47" s="12">
        <f>[43]Novembro!$J$12</f>
        <v>41.76</v>
      </c>
      <c r="J47" s="12">
        <f>[43]Novembro!$J$13</f>
        <v>43.2</v>
      </c>
      <c r="K47" s="12">
        <f>[43]Novembro!$J$14</f>
        <v>27.720000000000002</v>
      </c>
      <c r="L47" s="12">
        <f>[43]Novembro!$J$15</f>
        <v>31.680000000000003</v>
      </c>
      <c r="M47" s="12">
        <f>[43]Novembro!$J$16</f>
        <v>35.64</v>
      </c>
      <c r="N47" s="12">
        <f>[43]Novembro!$J$17</f>
        <v>38.519999999999996</v>
      </c>
      <c r="O47" s="12">
        <f>[43]Novembro!$J$18</f>
        <v>35.28</v>
      </c>
      <c r="P47" s="12">
        <f>[43]Novembro!$J$19</f>
        <v>28.08</v>
      </c>
      <c r="Q47" s="12">
        <f>[43]Novembro!$J$20</f>
        <v>38.880000000000003</v>
      </c>
      <c r="R47" s="12">
        <f>[43]Novembro!$J$21</f>
        <v>36.36</v>
      </c>
      <c r="S47" s="12">
        <f>[43]Novembro!$J$22</f>
        <v>57.6</v>
      </c>
      <c r="T47" s="12">
        <f>[43]Novembro!$J$23</f>
        <v>32.76</v>
      </c>
      <c r="U47" s="12">
        <f>[43]Novembro!$J$24</f>
        <v>22.68</v>
      </c>
      <c r="V47" s="12">
        <f>[43]Novembro!$J$25</f>
        <v>29.52</v>
      </c>
      <c r="W47" s="12">
        <f>[43]Novembro!$J$26</f>
        <v>39.6</v>
      </c>
      <c r="X47" s="12">
        <f>[43]Novembro!$J$27</f>
        <v>41.76</v>
      </c>
      <c r="Y47" s="12">
        <f>[43]Novembro!$J$28</f>
        <v>27.720000000000002</v>
      </c>
      <c r="Z47" s="12">
        <f>[43]Novembro!$J$29</f>
        <v>37.080000000000005</v>
      </c>
      <c r="AA47" s="12">
        <f>[43]Novembro!$J$30</f>
        <v>25.2</v>
      </c>
      <c r="AB47" s="12">
        <f>[43]Novembro!$J$31</f>
        <v>31.319999999999997</v>
      </c>
      <c r="AC47" s="12">
        <f>[43]Novembro!$J$32</f>
        <v>32.4</v>
      </c>
      <c r="AD47" s="12">
        <f>[43]Novembro!$J$33</f>
        <v>31.680000000000003</v>
      </c>
      <c r="AE47" s="12">
        <f>[43]Novembro!$J$34</f>
        <v>35.64</v>
      </c>
      <c r="AF47" s="16">
        <f t="shared" si="12"/>
        <v>62.28</v>
      </c>
      <c r="AG47" s="119">
        <f t="shared" si="11"/>
        <v>35.160000000000004</v>
      </c>
    </row>
    <row r="48" spans="1:34" x14ac:dyDescent="0.2">
      <c r="A48" s="59" t="s">
        <v>44</v>
      </c>
      <c r="B48" s="12">
        <f>[44]Novembro!$J$5</f>
        <v>39.6</v>
      </c>
      <c r="C48" s="12">
        <f>[44]Novembro!$J$6</f>
        <v>38.159999999999997</v>
      </c>
      <c r="D48" s="12">
        <f>[44]Novembro!$J$7</f>
        <v>60.12</v>
      </c>
      <c r="E48" s="12">
        <f>[44]Novembro!$J$8</f>
        <v>23.400000000000002</v>
      </c>
      <c r="F48" s="12">
        <f>[44]Novembro!$J$9</f>
        <v>27.36</v>
      </c>
      <c r="G48" s="12">
        <f>[44]Novembro!$J$10</f>
        <v>17.28</v>
      </c>
      <c r="H48" s="12">
        <f>[44]Novembro!$J$11</f>
        <v>37.800000000000004</v>
      </c>
      <c r="I48" s="12">
        <f>[44]Novembro!$J$12</f>
        <v>39.24</v>
      </c>
      <c r="J48" s="12">
        <f>[44]Novembro!$J$13</f>
        <v>33.119999999999997</v>
      </c>
      <c r="K48" s="12">
        <f>[44]Novembro!$J$14</f>
        <v>34.200000000000003</v>
      </c>
      <c r="L48" s="12">
        <f>[44]Novembro!$J$15</f>
        <v>38.519999999999996</v>
      </c>
      <c r="M48" s="12">
        <f>[44]Novembro!$J$16</f>
        <v>34.56</v>
      </c>
      <c r="N48" s="12">
        <f>[44]Novembro!$J$17</f>
        <v>37.800000000000004</v>
      </c>
      <c r="O48" s="12">
        <f>[44]Novembro!$J$18</f>
        <v>50.04</v>
      </c>
      <c r="P48" s="12">
        <f>[44]Novembro!$J$19</f>
        <v>37.800000000000004</v>
      </c>
      <c r="Q48" s="12" t="str">
        <f>[44]Novembro!$J$20</f>
        <v>*</v>
      </c>
      <c r="R48" s="12" t="str">
        <f>[44]Novembro!$J$21</f>
        <v>*</v>
      </c>
      <c r="S48" s="12">
        <f>[44]Novembro!$J$22</f>
        <v>43.92</v>
      </c>
      <c r="T48" s="12" t="str">
        <f>[44]Novembro!$J$23</f>
        <v>*</v>
      </c>
      <c r="U48" s="12">
        <f>[44]Novembro!$J$24</f>
        <v>28.8</v>
      </c>
      <c r="V48" s="12">
        <f>[44]Novembro!$J$25</f>
        <v>41.76</v>
      </c>
      <c r="W48" s="12">
        <f>[44]Novembro!$J$26</f>
        <v>43.56</v>
      </c>
      <c r="X48" s="12">
        <f>[44]Novembro!$J$27</f>
        <v>57.6</v>
      </c>
      <c r="Y48" s="12">
        <f>[44]Novembro!$J$28</f>
        <v>28.08</v>
      </c>
      <c r="Z48" s="12">
        <f>[44]Novembro!$J$29</f>
        <v>25.56</v>
      </c>
      <c r="AA48" s="12">
        <f>[44]Novembro!$J$30</f>
        <v>26.64</v>
      </c>
      <c r="AB48" s="12">
        <f>[44]Novembro!$J$31</f>
        <v>41.04</v>
      </c>
      <c r="AC48" s="12">
        <f>[44]Novembro!$J$32</f>
        <v>56.88</v>
      </c>
      <c r="AD48" s="12">
        <f>[44]Novembro!$J$33</f>
        <v>63.360000000000007</v>
      </c>
      <c r="AE48" s="12">
        <f>[44]Novembro!$J$34</f>
        <v>40.32</v>
      </c>
      <c r="AF48" s="16">
        <f t="shared" si="12"/>
        <v>63.360000000000007</v>
      </c>
      <c r="AG48" s="119">
        <f t="shared" si="11"/>
        <v>38.76</v>
      </c>
      <c r="AH48" s="13" t="s">
        <v>47</v>
      </c>
    </row>
    <row r="49" spans="1:33" x14ac:dyDescent="0.2">
      <c r="A49" s="59" t="s">
        <v>20</v>
      </c>
      <c r="B49" s="12">
        <f>[45]Novembro!$J$5</f>
        <v>68.039999999999992</v>
      </c>
      <c r="C49" s="12">
        <f>[45]Novembro!$J$6</f>
        <v>18</v>
      </c>
      <c r="D49" s="12">
        <f>[45]Novembro!$J$7</f>
        <v>22.32</v>
      </c>
      <c r="E49" s="12">
        <f>[45]Novembro!$J$8</f>
        <v>34.92</v>
      </c>
      <c r="F49" s="12">
        <f>[45]Novembro!$J$9</f>
        <v>25.92</v>
      </c>
      <c r="G49" s="12">
        <f>[45]Novembro!$J$10</f>
        <v>23.759999999999998</v>
      </c>
      <c r="H49" s="12">
        <f>[45]Novembro!$J$11</f>
        <v>29.16</v>
      </c>
      <c r="I49" s="12">
        <f>[45]Novembro!$J$12</f>
        <v>37.440000000000005</v>
      </c>
      <c r="J49" s="12">
        <f>[45]Novembro!$J$13</f>
        <v>42.480000000000004</v>
      </c>
      <c r="K49" s="12">
        <f>[45]Novembro!$J$14</f>
        <v>20.16</v>
      </c>
      <c r="L49" s="12">
        <f>[45]Novembro!$J$15</f>
        <v>26.64</v>
      </c>
      <c r="M49" s="12">
        <f>[45]Novembro!$J$16</f>
        <v>19.8</v>
      </c>
      <c r="N49" s="12">
        <f>[45]Novembro!$J$17</f>
        <v>29.16</v>
      </c>
      <c r="O49" s="12">
        <f>[45]Novembro!$J$18</f>
        <v>52.56</v>
      </c>
      <c r="P49" s="12">
        <f>[45]Novembro!$J$19</f>
        <v>23.759999999999998</v>
      </c>
      <c r="Q49" s="12">
        <f>[45]Novembro!$J$20</f>
        <v>29.16</v>
      </c>
      <c r="R49" s="12">
        <f>[45]Novembro!$J$21</f>
        <v>42.12</v>
      </c>
      <c r="S49" s="12">
        <f>[45]Novembro!$J$22</f>
        <v>51.84</v>
      </c>
      <c r="T49" s="12">
        <f>[45]Novembro!$J$23</f>
        <v>25.92</v>
      </c>
      <c r="U49" s="12">
        <f>[45]Novembro!$J$24</f>
        <v>32.04</v>
      </c>
      <c r="V49" s="12">
        <f>[45]Novembro!$J$25</f>
        <v>20.52</v>
      </c>
      <c r="W49" s="12">
        <f>[45]Novembro!$J$26</f>
        <v>27</v>
      </c>
      <c r="X49" s="12">
        <f>[45]Novembro!$J$27</f>
        <v>37.080000000000005</v>
      </c>
      <c r="Y49" s="12">
        <f>[45]Novembro!$J$28</f>
        <v>25.92</v>
      </c>
      <c r="Z49" s="12">
        <f>[45]Novembro!$J$29</f>
        <v>19.440000000000001</v>
      </c>
      <c r="AA49" s="12">
        <f>[45]Novembro!$J$30</f>
        <v>27.36</v>
      </c>
      <c r="AB49" s="12">
        <f>[45]Novembro!$J$31</f>
        <v>28.08</v>
      </c>
      <c r="AC49" s="12">
        <f>[45]Novembro!$J$32</f>
        <v>35.28</v>
      </c>
      <c r="AD49" s="12">
        <f>[45]Novembro!$J$33</f>
        <v>23.759999999999998</v>
      </c>
      <c r="AE49" s="12">
        <f>[45]Novembro!$J$34</f>
        <v>47.519999999999996</v>
      </c>
      <c r="AF49" s="16">
        <f>MAX(B49:AE49)</f>
        <v>68.039999999999992</v>
      </c>
      <c r="AG49" s="119">
        <f t="shared" si="11"/>
        <v>31.572000000000003</v>
      </c>
    </row>
    <row r="50" spans="1:33" s="5" customFormat="1" ht="17.100000000000001" customHeight="1" x14ac:dyDescent="0.2">
      <c r="A50" s="60" t="s">
        <v>33</v>
      </c>
      <c r="B50" s="14">
        <f t="shared" ref="B50:AF50" si="13">MAX(B5:B49)</f>
        <v>74.160000000000011</v>
      </c>
      <c r="C50" s="14">
        <f t="shared" si="13"/>
        <v>53.28</v>
      </c>
      <c r="D50" s="14">
        <f t="shared" si="13"/>
        <v>75.960000000000008</v>
      </c>
      <c r="E50" s="14">
        <f t="shared" si="13"/>
        <v>77.760000000000005</v>
      </c>
      <c r="F50" s="14">
        <f t="shared" si="13"/>
        <v>53.64</v>
      </c>
      <c r="G50" s="14">
        <f t="shared" si="13"/>
        <v>59.4</v>
      </c>
      <c r="H50" s="14">
        <f t="shared" si="13"/>
        <v>50.76</v>
      </c>
      <c r="I50" s="14">
        <f t="shared" si="13"/>
        <v>55.080000000000005</v>
      </c>
      <c r="J50" s="14">
        <f t="shared" si="13"/>
        <v>66.600000000000009</v>
      </c>
      <c r="K50" s="14">
        <f t="shared" si="13"/>
        <v>44.64</v>
      </c>
      <c r="L50" s="14">
        <f t="shared" si="13"/>
        <v>55.800000000000004</v>
      </c>
      <c r="M50" s="14">
        <f t="shared" si="13"/>
        <v>73.8</v>
      </c>
      <c r="N50" s="14">
        <f t="shared" si="13"/>
        <v>66.239999999999995</v>
      </c>
      <c r="O50" s="14">
        <f t="shared" si="13"/>
        <v>68.039999999999992</v>
      </c>
      <c r="P50" s="14">
        <f t="shared" si="13"/>
        <v>40.680000000000007</v>
      </c>
      <c r="Q50" s="14">
        <f t="shared" si="13"/>
        <v>79.2</v>
      </c>
      <c r="R50" s="14">
        <f t="shared" si="13"/>
        <v>60.12</v>
      </c>
      <c r="S50" s="14">
        <f t="shared" si="13"/>
        <v>83.160000000000011</v>
      </c>
      <c r="T50" s="14">
        <f t="shared" si="13"/>
        <v>47.16</v>
      </c>
      <c r="U50" s="14">
        <f t="shared" si="13"/>
        <v>40.680000000000007</v>
      </c>
      <c r="V50" s="14">
        <f t="shared" si="13"/>
        <v>61.560000000000009</v>
      </c>
      <c r="W50" s="14">
        <f t="shared" si="13"/>
        <v>52.56</v>
      </c>
      <c r="X50" s="14">
        <f t="shared" si="13"/>
        <v>135.36000000000001</v>
      </c>
      <c r="Y50" s="14">
        <f t="shared" si="13"/>
        <v>40.680000000000007</v>
      </c>
      <c r="Z50" s="14">
        <f t="shared" si="13"/>
        <v>42.12</v>
      </c>
      <c r="AA50" s="14">
        <f t="shared" si="13"/>
        <v>43.92</v>
      </c>
      <c r="AB50" s="14">
        <f t="shared" si="13"/>
        <v>47.88</v>
      </c>
      <c r="AC50" s="14">
        <f t="shared" si="13"/>
        <v>64.44</v>
      </c>
      <c r="AD50" s="14">
        <f t="shared" si="13"/>
        <v>70.92</v>
      </c>
      <c r="AE50" s="14">
        <f t="shared" si="13"/>
        <v>61.2</v>
      </c>
      <c r="AF50" s="16">
        <f t="shared" si="13"/>
        <v>135.36000000000001</v>
      </c>
      <c r="AG50" s="95">
        <f>AVERAGE(AG5:AG49)</f>
        <v>35.926145572904389</v>
      </c>
    </row>
    <row r="51" spans="1:33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53"/>
      <c r="AG51" s="55"/>
    </row>
    <row r="52" spans="1:33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3" t="s">
        <v>97</v>
      </c>
      <c r="U52" s="143"/>
      <c r="V52" s="143"/>
      <c r="W52" s="143"/>
      <c r="X52" s="143"/>
      <c r="Y52" s="91"/>
      <c r="Z52" s="91"/>
      <c r="AA52" s="91"/>
      <c r="AB52" s="91"/>
      <c r="AC52" s="91"/>
      <c r="AD52" s="91"/>
      <c r="AE52" s="91"/>
      <c r="AF52" s="53"/>
      <c r="AG52" s="52"/>
    </row>
    <row r="53" spans="1:33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4" t="s">
        <v>98</v>
      </c>
      <c r="U53" s="144"/>
      <c r="V53" s="144"/>
      <c r="W53" s="144"/>
      <c r="X53" s="144"/>
      <c r="Y53" s="91"/>
      <c r="Z53" s="91"/>
      <c r="AA53" s="91"/>
      <c r="AB53" s="91"/>
      <c r="AC53" s="91"/>
      <c r="AD53" s="56"/>
      <c r="AE53" s="56"/>
      <c r="AF53" s="53"/>
      <c r="AG53" s="52"/>
    </row>
    <row r="54" spans="1:33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3"/>
      <c r="AG54" s="96"/>
    </row>
    <row r="55" spans="1:33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53"/>
      <c r="AG55" s="55"/>
    </row>
    <row r="56" spans="1:33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53"/>
      <c r="AG56" s="55"/>
    </row>
    <row r="57" spans="1:33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5"/>
      <c r="AG57" s="97"/>
    </row>
    <row r="58" spans="1:33" x14ac:dyDescent="0.2">
      <c r="AF58" s="7"/>
    </row>
    <row r="60" spans="1:33" x14ac:dyDescent="0.2">
      <c r="U60" s="2" t="s">
        <v>47</v>
      </c>
      <c r="W60" s="2" t="s">
        <v>47</v>
      </c>
    </row>
    <row r="61" spans="1:33" x14ac:dyDescent="0.2">
      <c r="R61" s="2" t="s">
        <v>47</v>
      </c>
      <c r="S61" s="2" t="s">
        <v>47</v>
      </c>
      <c r="T61" s="2" t="s">
        <v>47</v>
      </c>
    </row>
    <row r="62" spans="1:33" x14ac:dyDescent="0.2">
      <c r="M62" s="2" t="s">
        <v>47</v>
      </c>
      <c r="N62" s="2" t="s">
        <v>47</v>
      </c>
      <c r="O62" s="2" t="s">
        <v>47</v>
      </c>
      <c r="P62" s="2" t="s">
        <v>47</v>
      </c>
      <c r="S62" s="2" t="s">
        <v>47</v>
      </c>
      <c r="AE62" s="2" t="s">
        <v>47</v>
      </c>
      <c r="AF62" s="6" t="s">
        <v>47</v>
      </c>
    </row>
    <row r="63" spans="1:33" x14ac:dyDescent="0.2">
      <c r="N63" s="2" t="s">
        <v>47</v>
      </c>
      <c r="R63" s="2" t="s">
        <v>47</v>
      </c>
      <c r="U63" s="2" t="s">
        <v>47</v>
      </c>
      <c r="X63" s="2" t="s">
        <v>47</v>
      </c>
    </row>
    <row r="64" spans="1:33" x14ac:dyDescent="0.2">
      <c r="R64" s="2" t="s">
        <v>47</v>
      </c>
      <c r="U64" s="2" t="s">
        <v>47</v>
      </c>
    </row>
    <row r="65" spans="7:26" x14ac:dyDescent="0.2">
      <c r="L65" s="2" t="s">
        <v>47</v>
      </c>
      <c r="O65" s="2" t="s">
        <v>47</v>
      </c>
      <c r="P65" s="2" t="s">
        <v>47</v>
      </c>
      <c r="W65" s="2" t="s">
        <v>230</v>
      </c>
    </row>
    <row r="66" spans="7:26" x14ac:dyDescent="0.2">
      <c r="S66" s="2" t="s">
        <v>47</v>
      </c>
      <c r="U66" s="2" t="s">
        <v>47</v>
      </c>
    </row>
    <row r="67" spans="7:26" x14ac:dyDescent="0.2">
      <c r="K67" s="2" t="s">
        <v>47</v>
      </c>
      <c r="Q67" s="2" t="s">
        <v>47</v>
      </c>
      <c r="R67" s="2" t="s">
        <v>47</v>
      </c>
      <c r="S67" s="2" t="s">
        <v>47</v>
      </c>
    </row>
    <row r="68" spans="7:26" x14ac:dyDescent="0.2">
      <c r="G68" s="2" t="s">
        <v>47</v>
      </c>
      <c r="X68" s="2" t="s">
        <v>47</v>
      </c>
    </row>
    <row r="69" spans="7:26" x14ac:dyDescent="0.2">
      <c r="P69" s="2" t="s">
        <v>47</v>
      </c>
    </row>
    <row r="70" spans="7:26" x14ac:dyDescent="0.2">
      <c r="X70" s="2" t="s">
        <v>47</v>
      </c>
    </row>
    <row r="71" spans="7:26" x14ac:dyDescent="0.2">
      <c r="H71" s="2" t="s">
        <v>47</v>
      </c>
      <c r="Z71" s="2" t="s">
        <v>47</v>
      </c>
    </row>
    <row r="72" spans="7:26" x14ac:dyDescent="0.2">
      <c r="T72" s="2" t="s">
        <v>47</v>
      </c>
    </row>
  </sheetData>
  <sheetProtection password="C6EC" sheet="1" objects="1" scenarios="1"/>
  <mergeCells count="35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2022-03-10T19:17:03Z</dcterms:modified>
</cp:coreProperties>
</file>